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tables/table19.xml" ContentType="application/vnd.openxmlformats-officedocument.spreadsheetml.table+xml"/>
  <Override PartName="/xl/drawings/drawing8.xml" ContentType="application/vnd.openxmlformats-officedocument.drawing+xml"/>
  <Override PartName="/xl/tables/table20.xml" ContentType="application/vnd.openxmlformats-officedocument.spreadsheetml.table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1" activeTab="2"/>
  </bookViews>
  <sheets>
    <sheet name="BD - Heats Maps (2)" sheetId="52" state="hidden" r:id="rId1"/>
    <sheet name="Dragons - Unlock" sheetId="4" r:id="rId2"/>
    <sheet name="Balance - XP points" sheetId="32" r:id="rId3"/>
    <sheet name="Balance - Global LVL" sheetId="60" r:id="rId4"/>
    <sheet name="Balance - Score" sheetId="55" r:id="rId5"/>
    <sheet name="Missions rewards&amp;quantities" sheetId="2" r:id="rId6"/>
    <sheet name="Run - Duration" sheetId="13" r:id="rId7"/>
    <sheet name="Run - Survival Bonus" sheetId="57" r:id="rId8"/>
    <sheet name="Run - Boosters &amp; Map" sheetId="24" r:id="rId9"/>
    <sheet name="Run - Revives" sheetId="62" r:id="rId10"/>
    <sheet name="Progression - Gold rate" sheetId="11" r:id="rId11"/>
    <sheet name="Link table" sheetId="14" r:id="rId12"/>
    <sheet name="Hard currency" sheetId="15" r:id="rId13"/>
    <sheet name="Soft Currency" sheetId="22" r:id="rId14"/>
    <sheet name="Event Keys" sheetId="73" r:id="rId15"/>
    <sheet name="Timers" sheetId="29" r:id="rId16"/>
    <sheet name="Benchmark stores" sheetId="16" r:id="rId17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L31" i="32" l="1"/>
  <c r="K31" i="32"/>
  <c r="J31" i="32"/>
  <c r="C82" i="15" l="1"/>
  <c r="E36" i="15"/>
  <c r="E35" i="15"/>
  <c r="D98" i="15"/>
  <c r="C98" i="15"/>
  <c r="B18" i="15"/>
  <c r="C18" i="15"/>
  <c r="N23" i="15"/>
  <c r="O23" i="15"/>
  <c r="V9" i="11" l="1"/>
  <c r="V10" i="11"/>
  <c r="V11" i="11"/>
  <c r="V12" i="11"/>
  <c r="V13" i="11"/>
  <c r="V14" i="11"/>
  <c r="V15" i="11"/>
  <c r="V16" i="11"/>
  <c r="V17" i="11"/>
  <c r="V18" i="11"/>
  <c r="V19" i="11"/>
  <c r="V20" i="11"/>
  <c r="V21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GV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B14" i="60"/>
  <c r="B15" i="60"/>
  <c r="B16" i="60"/>
  <c r="B21" i="1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2" i="4"/>
  <c r="N11" i="4"/>
  <c r="M11" i="4"/>
  <c r="C19" i="13"/>
  <c r="E23" i="32" s="1"/>
  <c r="C23" i="32"/>
  <c r="C87" i="32" l="1"/>
  <c r="E55" i="32"/>
  <c r="B26" i="15"/>
  <c r="B23" i="15"/>
  <c r="L2" i="15"/>
  <c r="K2" i="15"/>
  <c r="M7" i="15"/>
  <c r="M8" i="15"/>
  <c r="M6" i="15"/>
  <c r="L7" i="15"/>
  <c r="L8" i="15"/>
  <c r="L6" i="15"/>
  <c r="C101" i="15"/>
  <c r="B103" i="15" s="1"/>
  <c r="C81" i="15"/>
  <c r="C89" i="15"/>
  <c r="D89" i="15"/>
  <c r="C90" i="15"/>
  <c r="D90" i="15"/>
  <c r="C91" i="15"/>
  <c r="D91" i="15"/>
  <c r="C92" i="15"/>
  <c r="D92" i="15"/>
  <c r="C93" i="15"/>
  <c r="D93" i="15"/>
  <c r="C94" i="15"/>
  <c r="D94" i="15"/>
  <c r="C95" i="15"/>
  <c r="D95" i="15"/>
  <c r="C96" i="15"/>
  <c r="D96" i="15"/>
  <c r="C97" i="15"/>
  <c r="D97" i="15"/>
  <c r="D88" i="15"/>
  <c r="C88" i="15"/>
  <c r="D87" i="15"/>
  <c r="C87" i="15"/>
  <c r="O22" i="15"/>
  <c r="O21" i="15"/>
  <c r="O20" i="15"/>
  <c r="O19" i="15"/>
  <c r="O18" i="15"/>
  <c r="O17" i="15"/>
  <c r="O16" i="15"/>
  <c r="O15" i="15"/>
  <c r="O14" i="15"/>
  <c r="O13" i="15"/>
  <c r="O12" i="15"/>
  <c r="N22" i="15"/>
  <c r="N21" i="15"/>
  <c r="N20" i="15"/>
  <c r="N19" i="15"/>
  <c r="N18" i="15"/>
  <c r="N17" i="15"/>
  <c r="N16" i="15"/>
  <c r="N15" i="15"/>
  <c r="N14" i="15"/>
  <c r="N13" i="15"/>
  <c r="N12" i="15"/>
  <c r="B31" i="15" l="1"/>
  <c r="K22" i="15"/>
  <c r="K21" i="15"/>
  <c r="K20" i="15"/>
  <c r="K19" i="15"/>
  <c r="K18" i="15"/>
  <c r="K17" i="15"/>
  <c r="K16" i="15"/>
  <c r="K15" i="15"/>
  <c r="K14" i="15"/>
  <c r="K13" i="15"/>
  <c r="K12" i="15"/>
  <c r="B55" i="15" l="1"/>
  <c r="C86" i="15" s="1"/>
  <c r="B50" i="15"/>
  <c r="C85" i="15" s="1"/>
  <c r="B45" i="15"/>
  <c r="C84" i="15"/>
  <c r="B40" i="15"/>
  <c r="C83" i="15" s="1"/>
  <c r="D82" i="15"/>
  <c r="B28" i="15" l="1"/>
  <c r="B17" i="15"/>
  <c r="C17" i="15"/>
  <c r="B16" i="15"/>
  <c r="C16" i="15"/>
  <c r="C15" i="15"/>
  <c r="B20" i="11"/>
  <c r="B19" i="11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27" i="15" l="1"/>
  <c r="B29" i="15"/>
  <c r="B30" i="15"/>
  <c r="B56" i="15"/>
  <c r="D86" i="15" s="1"/>
  <c r="B51" i="15" l="1"/>
  <c r="D85" i="15" s="1"/>
  <c r="B46" i="15"/>
  <c r="D84" i="15" s="1"/>
  <c r="B41" i="15"/>
  <c r="D83" i="15" s="1"/>
  <c r="D81" i="15"/>
  <c r="D101" i="15" s="1"/>
  <c r="M12" i="4"/>
  <c r="S59" i="32"/>
  <c r="Q64" i="32"/>
  <c r="F10" i="24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6" i="15"/>
  <c r="C7" i="15"/>
  <c r="C8" i="15"/>
  <c r="C9" i="15"/>
  <c r="C10" i="15"/>
  <c r="C11" i="15"/>
  <c r="C12" i="15"/>
  <c r="C13" i="15"/>
  <c r="C14" i="15"/>
  <c r="B72" i="15"/>
  <c r="B73" i="15"/>
  <c r="B74" i="15"/>
  <c r="B75" i="15"/>
  <c r="B76" i="15"/>
  <c r="B68" i="15"/>
  <c r="B69" i="15"/>
  <c r="B70" i="15"/>
  <c r="B71" i="15"/>
  <c r="C12" i="29"/>
  <c r="D12" i="29"/>
  <c r="C4" i="13" a="1"/>
  <c r="D4" i="13" s="1"/>
  <c r="C4" i="13"/>
  <c r="L11" i="4"/>
  <c r="C9" i="29"/>
  <c r="C10" i="29"/>
  <c r="C11" i="29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J2" i="11" a="1"/>
  <c r="J2" i="11"/>
  <c r="W5" i="11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B6" i="62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H5" i="2"/>
  <c r="I7" i="2"/>
  <c r="D10" i="29"/>
  <c r="D9" i="29"/>
  <c r="B11" i="29"/>
  <c r="C11" i="4"/>
  <c r="D11" i="4"/>
  <c r="E11" i="4"/>
  <c r="F11" i="4"/>
  <c r="G11" i="4"/>
  <c r="H11" i="4"/>
  <c r="I11" i="4"/>
  <c r="J11" i="4"/>
  <c r="K11" i="4"/>
  <c r="B11" i="4"/>
  <c r="B16" i="22"/>
  <c r="B15" i="22"/>
  <c r="B14" i="22"/>
  <c r="B13" i="22"/>
  <c r="B12" i="22"/>
  <c r="B11" i="22"/>
  <c r="G26" i="16"/>
  <c r="H23" i="16"/>
  <c r="D19" i="16"/>
  <c r="D20" i="16"/>
  <c r="D21" i="16"/>
  <c r="D22" i="16"/>
  <c r="D23" i="16"/>
  <c r="D24" i="16"/>
  <c r="B26" i="16"/>
  <c r="C31" i="16"/>
  <c r="B15" i="15"/>
  <c r="B14" i="15"/>
  <c r="B13" i="15"/>
  <c r="B12" i="15"/>
  <c r="B11" i="15"/>
  <c r="B10" i="15"/>
  <c r="B9" i="15"/>
  <c r="B8" i="15"/>
  <c r="B7" i="15"/>
  <c r="B6" i="15"/>
  <c r="B18" i="11"/>
  <c r="B17" i="11"/>
  <c r="B16" i="11"/>
  <c r="B15" i="11"/>
  <c r="B14" i="11"/>
  <c r="B13" i="11"/>
  <c r="B12" i="11"/>
  <c r="B11" i="11"/>
  <c r="B10" i="11"/>
  <c r="B9" i="11"/>
  <c r="H20" i="16"/>
  <c r="C29" i="16"/>
  <c r="C30" i="16"/>
  <c r="H24" i="16"/>
  <c r="H22" i="16"/>
  <c r="H19" i="16"/>
  <c r="H21" i="16"/>
  <c r="D11" i="29"/>
  <c r="B7" i="62"/>
  <c r="B8" i="62"/>
  <c r="B9" i="62"/>
  <c r="B10" i="62"/>
  <c r="B11" i="62"/>
  <c r="L3" i="32" a="1"/>
  <c r="L3" i="32"/>
  <c r="D31" i="32" a="1"/>
  <c r="E31" i="32" s="1"/>
  <c r="D31" i="32"/>
  <c r="M3" i="32"/>
  <c r="C19" i="32"/>
  <c r="K2" i="11"/>
  <c r="DZ5" i="11"/>
  <c r="DL5" i="11"/>
  <c r="BT5" i="11"/>
  <c r="CD5" i="11"/>
  <c r="CJ5" i="11"/>
  <c r="AJ5" i="11"/>
  <c r="AV5" i="11"/>
  <c r="AA5" i="11"/>
  <c r="DI5" i="11"/>
  <c r="CG5" i="11"/>
  <c r="CE5" i="11"/>
  <c r="BV5" i="11"/>
  <c r="AQ5" i="11"/>
  <c r="BZ5" i="11"/>
  <c r="CO5" i="11"/>
  <c r="D5" i="11"/>
  <c r="BY5" i="11"/>
  <c r="CC5" i="11"/>
  <c r="AR5" i="11"/>
  <c r="C5" i="11"/>
  <c r="DE5" i="11"/>
  <c r="Q5" i="11"/>
  <c r="AM5" i="11"/>
  <c r="CP5" i="11"/>
  <c r="AC5" i="11"/>
  <c r="AZ5" i="11"/>
  <c r="J5" i="11"/>
  <c r="EF5" i="11"/>
  <c r="BJ5" i="11"/>
  <c r="CZ5" i="11"/>
  <c r="AB5" i="11"/>
  <c r="BX5" i="11"/>
  <c r="BL5" i="11"/>
  <c r="AP5" i="11"/>
  <c r="BE5" i="11"/>
  <c r="R5" i="11"/>
  <c r="AY5" i="11"/>
  <c r="BF5" i="11"/>
  <c r="CL5" i="11"/>
  <c r="AH5" i="11"/>
  <c r="CM5" i="11"/>
  <c r="CQ5" i="11"/>
  <c r="BW5" i="11"/>
  <c r="AD5" i="11"/>
  <c r="DK5" i="11"/>
  <c r="BS5" i="11"/>
  <c r="CF5" i="11"/>
  <c r="E5" i="11"/>
  <c r="CU5" i="11"/>
  <c r="AI5" i="11"/>
  <c r="N5" i="11"/>
  <c r="T5" i="11"/>
  <c r="DT5" i="11"/>
  <c r="M5" i="11"/>
  <c r="F5" i="11"/>
  <c r="C13" i="32"/>
  <c r="C18" i="32"/>
  <c r="C17" i="32"/>
  <c r="C16" i="32"/>
  <c r="C15" i="32"/>
  <c r="C12" i="32"/>
  <c r="C14" i="32"/>
  <c r="DU5" i="11"/>
  <c r="BB5" i="11"/>
  <c r="BR5" i="11"/>
  <c r="L44" i="2" l="1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DA5" i="11"/>
  <c r="Y17" i="11" s="1"/>
  <c r="S5" i="11"/>
  <c r="L5" i="11"/>
  <c r="BU5" i="11"/>
  <c r="Y15" i="11" s="1"/>
  <c r="AU5" i="11"/>
  <c r="DN5" i="11"/>
  <c r="EN5" i="11"/>
  <c r="AN5" i="11"/>
  <c r="EA5" i="11"/>
  <c r="I5" i="11"/>
  <c r="DP5" i="11"/>
  <c r="DC5" i="11"/>
  <c r="CN5" i="11"/>
  <c r="EE5" i="11"/>
  <c r="CX5" i="11"/>
  <c r="AL5" i="11"/>
  <c r="BP5" i="11"/>
  <c r="DB5" i="11"/>
  <c r="EB5" i="11"/>
  <c r="EC5" i="11"/>
  <c r="EJ5" i="11"/>
  <c r="AT5" i="11"/>
  <c r="O5" i="11"/>
  <c r="EH5" i="11"/>
  <c r="BK5" i="11"/>
  <c r="X5" i="11"/>
  <c r="BH5" i="11"/>
  <c r="Z5" i="11"/>
  <c r="CW5" i="11"/>
  <c r="DD5" i="11"/>
  <c r="CB5" i="11"/>
  <c r="H5" i="11"/>
  <c r="CY5" i="11"/>
  <c r="DQ5" i="11"/>
  <c r="AO5" i="11"/>
  <c r="CT5" i="11"/>
  <c r="BC5" i="11"/>
  <c r="Y14" i="11" s="1"/>
  <c r="CV5" i="11"/>
  <c r="G5" i="11"/>
  <c r="Y9" i="11" s="1"/>
  <c r="BD5" i="11"/>
  <c r="CK5" i="11"/>
  <c r="Y16" i="11" s="1"/>
  <c r="DJ5" i="11"/>
  <c r="BI5" i="11"/>
  <c r="BG5" i="11"/>
  <c r="BA5" i="11"/>
  <c r="DG5" i="11"/>
  <c r="CR5" i="11"/>
  <c r="CI5" i="11"/>
  <c r="V5" i="11"/>
  <c r="U5" i="11"/>
  <c r="DY5" i="11"/>
  <c r="BO5" i="11"/>
  <c r="AK5" i="11"/>
  <c r="Y12" i="11" s="1"/>
  <c r="K5" i="11"/>
  <c r="Y10" i="11" s="1"/>
  <c r="BQ5" i="11"/>
  <c r="P5" i="11"/>
  <c r="BN5" i="11"/>
  <c r="AF5" i="11"/>
  <c r="DS5" i="11"/>
  <c r="DX5" i="11"/>
  <c r="EM5" i="11"/>
  <c r="DH5" i="11"/>
  <c r="AX5" i="11"/>
  <c r="BM5" i="11"/>
  <c r="DR5" i="11"/>
  <c r="DM5" i="11"/>
  <c r="EI5" i="11"/>
  <c r="DF5" i="11"/>
  <c r="ED5" i="11"/>
  <c r="CH5" i="11"/>
  <c r="EZ5" i="11"/>
  <c r="FL5" i="11"/>
  <c r="FX5" i="11"/>
  <c r="EQ5" i="11"/>
  <c r="EL5" i="11"/>
  <c r="EU5" i="11"/>
  <c r="FG5" i="11"/>
  <c r="FS5" i="11"/>
  <c r="EV5" i="11"/>
  <c r="FT5" i="11"/>
  <c r="EW5" i="11"/>
  <c r="EY5" i="11"/>
  <c r="EO5" i="11"/>
  <c r="FA5" i="11"/>
  <c r="FM5" i="11"/>
  <c r="FY5" i="11"/>
  <c r="FC5" i="11"/>
  <c r="GA5" i="11"/>
  <c r="FE5" i="11"/>
  <c r="ET5" i="11"/>
  <c r="FF5" i="11"/>
  <c r="FR5" i="11"/>
  <c r="FH5" i="11"/>
  <c r="B5" i="11"/>
  <c r="FI5" i="11"/>
  <c r="FJ5" i="11"/>
  <c r="FK5" i="11"/>
  <c r="EP5" i="11"/>
  <c r="FB5" i="11"/>
  <c r="FN5" i="11"/>
  <c r="FZ5" i="11"/>
  <c r="FO5" i="11"/>
  <c r="FQ5" i="11"/>
  <c r="FW5" i="11"/>
  <c r="ER5" i="11"/>
  <c r="FD5" i="11"/>
  <c r="FP5" i="11"/>
  <c r="GB5" i="11"/>
  <c r="ES5" i="11"/>
  <c r="FU5" i="11"/>
  <c r="EX5" i="11"/>
  <c r="FV5" i="11"/>
  <c r="Y5" i="11"/>
  <c r="EK5" i="11"/>
  <c r="AE5" i="11"/>
  <c r="CA5" i="11"/>
  <c r="EG5" i="11"/>
  <c r="AG5" i="11"/>
  <c r="DO5" i="11"/>
  <c r="AS5" i="11"/>
  <c r="CS5" i="11"/>
  <c r="AW5" i="11"/>
  <c r="DW5" i="11"/>
  <c r="DV5" i="11"/>
  <c r="Y18" i="11" s="1"/>
  <c r="Y11" i="11"/>
  <c r="Y13" i="11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<sst xmlns="http://schemas.openxmlformats.org/spreadsheetml/2006/main" count="481" uniqueCount="288">
  <si>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</si>
  <si>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</si>
  <si>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</si>
  <si>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</si>
  <si>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</si>
  <si>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</si>
  <si>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</si>
  <si>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</si>
  <si>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</si>
  <si>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</si>
  <si>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</si>
  <si>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</si>
  <si>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</si>
  <si>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</si>
  <si>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</si>
  <si>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</si>
  <si>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</si>
  <si>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</si>
  <si>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</si>
  <si>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</si>
  <si>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Step</t>
  </si>
  <si>
    <t xml:space="preserve"> </t>
  </si>
  <si>
    <t>Max</t>
  </si>
  <si>
    <t>Formula</t>
  </si>
  <si>
    <t>Gold rate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</si>
  <si>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</si>
  <si>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</si>
  <si>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</si>
  <si>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</si>
  <si>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</si>
  <si>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</si>
  <si>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</si>
  <si>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</si>
  <si>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</si>
  <si>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</si>
  <si>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</si>
  <si>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</si>
  <si>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</si>
  <si>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</si>
  <si>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</si>
  <si>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</si>
  <si>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</si>
  <si>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</si>
  <si>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</si>
  <si>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</si>
  <si>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Gold per minute</t>
  </si>
  <si>
    <t>Dragon ID / Level</t>
  </si>
  <si>
    <t>Max level</t>
  </si>
  <si>
    <t>Level</t>
  </si>
  <si>
    <t>Dragon/Level ID</t>
  </si>
  <si>
    <t>Link table</t>
  </si>
  <si>
    <t>Hard currency</t>
  </si>
  <si>
    <t>HC</t>
  </si>
  <si>
    <t>HC per minute</t>
  </si>
  <si>
    <t>Cost HC</t>
  </si>
  <si>
    <t>Max Reward</t>
  </si>
  <si>
    <t>Price</t>
  </si>
  <si>
    <t>Benchmark stores</t>
  </si>
  <si>
    <t>Spider-man Unlimited</t>
  </si>
  <si>
    <t>Discount</t>
  </si>
  <si>
    <t>Gacha</t>
  </si>
  <si>
    <t>HC Try</t>
  </si>
  <si>
    <t>Equivalence</t>
  </si>
  <si>
    <t>HC per $</t>
  </si>
  <si>
    <t>HC try Event 1</t>
  </si>
  <si>
    <t>HC try Event 2</t>
  </si>
  <si>
    <t>Gacha tries</t>
  </si>
  <si>
    <t>HC earned</t>
  </si>
  <si>
    <t>Soft Currency</t>
  </si>
  <si>
    <t>Minion Rush (HC to SC)</t>
  </si>
  <si>
    <t>Price (HC)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</si>
  <si>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</si>
  <si>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</si>
  <si>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</si>
  <si>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</si>
  <si>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</si>
  <si>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</si>
  <si>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</si>
  <si>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</si>
  <si>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</si>
  <si>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</si>
  <si>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Run duration Bonus</t>
  </si>
  <si>
    <t>Egg</t>
  </si>
  <si>
    <t>Timers</t>
  </si>
  <si>
    <t>$ min</t>
  </si>
  <si>
    <t>$ max</t>
  </si>
  <si>
    <t>Equivalence (mn)</t>
  </si>
  <si>
    <t>Coef A</t>
  </si>
  <si>
    <t>Coef B</t>
  </si>
  <si>
    <t>Progression - XP points</t>
  </si>
  <si>
    <t>Coef</t>
  </si>
  <si>
    <t>Desired Gold per minute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</si>
  <si>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</si>
  <si>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</si>
  <si>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</si>
  <si>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</si>
  <si>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</si>
  <si>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</si>
  <si>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</si>
  <si>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</si>
  <si>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</si>
  <si>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</si>
  <si>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Balance - Score multiplier</t>
  </si>
  <si>
    <t>Wanted score per run</t>
  </si>
  <si>
    <t>Run - Survival Bonus</t>
  </si>
  <si>
    <t>Time (min)</t>
  </si>
  <si>
    <t>Survival Bonus (%)</t>
  </si>
  <si>
    <t>Global Level</t>
  </si>
  <si>
    <t>XP per run per dragon</t>
  </si>
  <si>
    <t>Balance - Global LVL</t>
  </si>
  <si>
    <t>MAP</t>
  </si>
  <si>
    <t>Run SC Bonus</t>
  </si>
  <si>
    <t>Run - Revives</t>
  </si>
  <si>
    <t>Revive in a row</t>
  </si>
  <si>
    <t>Dragon Tier</t>
  </si>
  <si>
    <t>SC</t>
  </si>
  <si>
    <t>LINEST 1</t>
  </si>
  <si>
    <t>LINEST 2</t>
  </si>
  <si>
    <t>MIN AND MAX GOLD/MIN</t>
  </si>
  <si>
    <t>AVG scPerMin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</si>
  <si>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</si>
  <si>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</si>
  <si>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</si>
  <si>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</si>
  <si>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</si>
  <si>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</si>
  <si>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</si>
  <si>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</si>
  <si>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</si>
  <si>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</si>
  <si>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</si>
  <si>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</si>
  <si>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</si>
  <si>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Run - Map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</si>
  <si>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</si>
  <si>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</si>
  <si>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</si>
  <si>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</si>
  <si>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</si>
  <si>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</si>
  <si>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</si>
  <si>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</si>
  <si>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</si>
  <si>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</si>
  <si>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</si>
  <si>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</si>
  <si>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</si>
  <si>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</si>
  <si>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</si>
  <si>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</si>
  <si>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</si>
  <si>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</si>
  <si>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</si>
  <si>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</si>
  <si>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</si>
  <si>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</si>
  <si>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</si>
  <si>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</si>
  <si>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</si>
  <si>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</si>
  <si>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</si>
  <si>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Flying pig spawning proba</t>
  </si>
  <si>
    <t>Pig eaten</t>
  </si>
  <si>
    <t>Proba that a pig will spawn</t>
  </si>
  <si>
    <t>Reduce the proba that a pig will spawn based on the number of pig that have been eaten. The proba is tested everytime the player ecounters a flying pig spawner.</t>
  </si>
  <si>
    <t>Key pack</t>
  </si>
  <si>
    <t>keys given</t>
  </si>
  <si>
    <t>hc_price</t>
  </si>
  <si>
    <t>hc/min</t>
  </si>
  <si>
    <t>Reward Multiplier</t>
  </si>
  <si>
    <t>Cost (SC) formated</t>
  </si>
  <si>
    <t>Cost Ad</t>
  </si>
  <si>
    <t>Timer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</si>
  <si>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</si>
  <si>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</si>
  <si>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</si>
  <si>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</si>
  <si>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</si>
  <si>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</si>
  <si>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</si>
  <si>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</si>
  <si>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</si>
  <si>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</si>
  <si>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</si>
  <si>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</si>
  <si>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</si>
  <si>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</si>
  <si>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</si>
  <si>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</si>
  <si>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</si>
  <si>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</si>
  <si>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</si>
  <si>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</si>
  <si>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</si>
  <si>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</si>
  <si>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</si>
  <si>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</si>
  <si>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</si>
  <si>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</si>
  <si>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</si>
  <si>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</si>
  <si>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</si>
  <si>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</si>
  <si>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</si>
  <si>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</si>
  <si>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</si>
  <si>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</si>
  <si>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</si>
  <si>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</si>
  <si>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</si>
  <si>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</si>
  <si>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</si>
  <si>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</si>
  <si>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</si>
  <si>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</si>
  <si>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</si>
  <si>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</si>
  <si>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</si>
  <si>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</si>
  <si>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</si>
  <si>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</si>
  <si>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</si>
  <si>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</si>
  <si>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</si>
  <si>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</si>
  <si>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</si>
  <si>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</si>
  <si>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</si>
  <si>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</si>
  <si>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</si>
  <si>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</si>
  <si>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 xml:space="preserve">   </t>
  </si>
  <si>
    <t>Column1</t>
  </si>
  <si>
    <t>REWARD2</t>
  </si>
  <si>
    <t>OBJ. QU. RANGE3</t>
  </si>
  <si>
    <t>Store pricing (HC)</t>
  </si>
  <si>
    <t>Store pricing (SC)</t>
  </si>
  <si>
    <t>Store pricing (EGG)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</si>
  <si>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</si>
  <si>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</si>
  <si>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</si>
  <si>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</si>
  <si>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</si>
  <si>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</si>
  <si>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</si>
  <si>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</si>
  <si>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</si>
  <si>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unlock pricing (HC)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</si>
  <si>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</si>
  <si>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</si>
  <si>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</si>
  <si>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</si>
  <si>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</si>
  <si>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</si>
  <si>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</si>
  <si>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</si>
  <si>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</si>
  <si>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</si>
  <si>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</si>
  <si>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</si>
  <si>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</si>
  <si>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</si>
  <si>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</si>
  <si>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</si>
  <si>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</si>
  <si>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</si>
  <si>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</si>
  <si>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</si>
  <si>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</si>
  <si>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</si>
  <si>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</si>
  <si>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</si>
  <si>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</si>
  <si>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</si>
  <si>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</si>
  <si>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?</t>
  </si>
  <si>
    <t>dragon_dark</t>
  </si>
  <si>
    <t>Dark</t>
  </si>
  <si>
    <t>Dragon Dark</t>
  </si>
  <si>
    <t>per HC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</si>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</sst>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1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3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9" fontId="0" fillId="0" borderId="0" xfId="1" applyFont="1" applyAlignment="1">
      <alignment horizontal="center" vertical="center"/>
    </xf>
    <xf numFmtId="0" fontId="3" fillId="4" borderId="0" xfId="0" applyFont="1" applyFill="1"/>
    <xf numFmtId="0" fontId="0" fillId="5" borderId="0" xfId="0" applyFill="1" applyAlignment="1">
      <alignment horizontal="center" vertical="center"/>
    </xf>
    <xf numFmtId="9" fontId="0" fillId="0" borderId="0" xfId="1" applyFont="1"/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0" borderId="0" xfId="0" applyFont="1"/>
    <xf numFmtId="0" fontId="0" fillId="0" borderId="0" xfId="0" applyNumberFormat="1" applyAlignment="1">
      <alignment horizontal="center" vertical="center"/>
    </xf>
    <xf numFmtId="0" fontId="5" fillId="9" borderId="2" xfId="0" applyFont="1" applyFill="1" applyBorder="1"/>
    <xf numFmtId="0" fontId="0" fillId="9" borderId="0" xfId="0" applyFill="1"/>
    <xf numFmtId="0" fontId="1" fillId="9" borderId="0" xfId="0" applyFont="1" applyFill="1"/>
    <xf numFmtId="0" fontId="0" fillId="13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5" fillId="2" borderId="0" xfId="0" applyFont="1" applyFill="1"/>
    <xf numFmtId="0" fontId="1" fillId="8" borderId="0" xfId="0" applyFont="1" applyFill="1"/>
    <xf numFmtId="0" fontId="3" fillId="9" borderId="7" xfId="0" applyFont="1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7" fillId="9" borderId="0" xfId="0" applyFont="1" applyFill="1"/>
    <xf numFmtId="0" fontId="0" fillId="8" borderId="0" xfId="0" applyFill="1"/>
    <xf numFmtId="0" fontId="6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20" borderId="0" xfId="0" applyFill="1"/>
    <xf numFmtId="0" fontId="1" fillId="20" borderId="0" xfId="0" applyFont="1" applyFill="1"/>
    <xf numFmtId="1" fontId="0" fillId="0" borderId="0" xfId="0" applyNumberFormat="1" applyAlignment="1">
      <alignment horizontal="center" vertical="center"/>
    </xf>
    <xf numFmtId="0" fontId="0" fillId="12" borderId="0" xfId="0" applyFill="1"/>
    <xf numFmtId="0" fontId="0" fillId="2" borderId="0" xfId="0" applyFill="1"/>
    <xf numFmtId="165" fontId="0" fillId="0" borderId="0" xfId="2" applyNumberFormat="1" applyFont="1" applyAlignment="1">
      <alignment horizontal="center" vertical="center"/>
    </xf>
    <xf numFmtId="165" fontId="0" fillId="5" borderId="0" xfId="2" applyNumberFormat="1" applyFont="1" applyFill="1" applyAlignment="1">
      <alignment horizontal="center" vertical="center"/>
    </xf>
    <xf numFmtId="0" fontId="7" fillId="2" borderId="0" xfId="0" applyFont="1" applyFill="1"/>
    <xf numFmtId="2" fontId="0" fillId="5" borderId="0" xfId="2" applyNumberFormat="1" applyFont="1" applyFill="1" applyAlignment="1">
      <alignment horizontal="center" vertical="center"/>
    </xf>
    <xf numFmtId="0" fontId="0" fillId="5" borderId="5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8" borderId="0" xfId="0" applyFont="1" applyFill="1"/>
    <xf numFmtId="0" fontId="0" fillId="5" borderId="0" xfId="2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12" borderId="0" xfId="0" applyNumberFormat="1" applyFill="1" applyBorder="1" applyAlignment="1">
      <alignment horizontal="center" vertical="center"/>
    </xf>
    <xf numFmtId="1" fontId="0" fillId="12" borderId="4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7" borderId="4" xfId="0" applyNumberFormat="1" applyFill="1" applyBorder="1" applyAlignment="1">
      <alignment horizontal="center" vertical="center"/>
    </xf>
    <xf numFmtId="1" fontId="0" fillId="16" borderId="4" xfId="0" applyNumberFormat="1" applyFill="1" applyBorder="1" applyAlignment="1">
      <alignment horizontal="center" vertical="center"/>
    </xf>
    <xf numFmtId="1" fontId="0" fillId="18" borderId="4" xfId="0" applyNumberForma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166" fontId="0" fillId="12" borderId="0" xfId="0" applyNumberForma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" fillId="22" borderId="0" xfId="0" applyFont="1" applyFill="1"/>
    <xf numFmtId="0" fontId="1" fillId="23" borderId="0" xfId="0" applyFont="1" applyFill="1"/>
    <xf numFmtId="0" fontId="4" fillId="23" borderId="0" xfId="0" applyFont="1" applyFill="1"/>
    <xf numFmtId="0" fontId="0" fillId="21" borderId="9" xfId="0" applyFill="1" applyBorder="1" applyAlignment="1">
      <alignment horizontal="center" vertical="center"/>
    </xf>
    <xf numFmtId="0" fontId="0" fillId="21" borderId="10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0" fillId="21" borderId="12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25" borderId="13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2" borderId="17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0" fontId="0" fillId="24" borderId="14" xfId="0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3" borderId="15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24" borderId="16" xfId="0" applyFill="1" applyBorder="1" applyAlignment="1">
      <alignment horizontal="center" vertical="center"/>
    </xf>
    <xf numFmtId="0" fontId="0" fillId="25" borderId="0" xfId="0" applyFill="1"/>
    <xf numFmtId="0" fontId="0" fillId="22" borderId="0" xfId="0" applyFill="1"/>
    <xf numFmtId="0" fontId="3" fillId="4" borderId="0" xfId="0" applyFont="1" applyFill="1" applyBorder="1" applyAlignment="1">
      <alignment horizontal="left" vertical="top"/>
    </xf>
    <xf numFmtId="1" fontId="0" fillId="5" borderId="0" xfId="0" applyNumberFormat="1" applyFill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66" fontId="0" fillId="15" borderId="3" xfId="0" applyNumberFormat="1" applyFill="1" applyBorder="1" applyAlignment="1">
      <alignment horizontal="center" vertical="center"/>
    </xf>
    <xf numFmtId="0" fontId="1" fillId="9" borderId="6" xfId="0" applyFont="1" applyFill="1" applyBorder="1"/>
    <xf numFmtId="0" fontId="0" fillId="26" borderId="0" xfId="0" applyFill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24" borderId="6" xfId="0" applyFill="1" applyBorder="1" applyAlignment="1">
      <alignment horizontal="center" vertical="center"/>
    </xf>
    <xf numFmtId="166" fontId="0" fillId="19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7" fillId="4" borderId="0" xfId="0" applyFont="1" applyFill="1" applyBorder="1" applyAlignment="1">
      <alignment horizontal="left" vertical="top"/>
    </xf>
    <xf numFmtId="0" fontId="8" fillId="22" borderId="0" xfId="0" applyFont="1" applyFill="1"/>
    <xf numFmtId="0" fontId="1" fillId="26" borderId="6" xfId="0" applyFont="1" applyFill="1" applyBorder="1" applyAlignment="1">
      <alignment horizontal="left" vertical="top"/>
    </xf>
    <xf numFmtId="0" fontId="0" fillId="26" borderId="6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0" fontId="8" fillId="8" borderId="0" xfId="0" applyFont="1" applyFill="1"/>
    <xf numFmtId="0" fontId="3" fillId="9" borderId="0" xfId="0" applyFont="1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164" fontId="0" fillId="0" borderId="0" xfId="2" applyFont="1"/>
    <xf numFmtId="165" fontId="0" fillId="6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6" borderId="0" xfId="1" applyFont="1" applyFill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0" fillId="0" borderId="22" xfId="0" applyBorder="1"/>
    <xf numFmtId="0" fontId="6" fillId="0" borderId="0" xfId="0" applyFont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0" borderId="0" xfId="0" applyFont="1"/>
    <xf numFmtId="0" fontId="0" fillId="29" borderId="5" xfId="0" applyFill="1" applyBorder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5" borderId="0" xfId="0" applyFont="1" applyFill="1" applyBorder="1" applyAlignment="1"/>
    <xf numFmtId="0" fontId="0" fillId="29" borderId="0" xfId="0" applyFont="1" applyFill="1" applyBorder="1" applyAlignment="1"/>
    <xf numFmtId="0" fontId="0" fillId="29" borderId="4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9" borderId="0" xfId="0" applyFont="1" applyFill="1" applyAlignment="1"/>
    <xf numFmtId="0" fontId="0" fillId="29" borderId="0" xfId="0" applyNumberFormat="1" applyFill="1" applyBorder="1" applyAlignment="1">
      <alignment horizontal="center" vertical="center"/>
    </xf>
    <xf numFmtId="9" fontId="0" fillId="32" borderId="0" xfId="1" applyFont="1" applyFill="1" applyAlignment="1">
      <alignment horizontal="center" vertical="center"/>
    </xf>
    <xf numFmtId="1" fontId="0" fillId="3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1" borderId="20" xfId="0" applyFont="1" applyFill="1" applyBorder="1"/>
    <xf numFmtId="0" fontId="4" fillId="17" borderId="20" xfId="0" applyFont="1" applyFill="1" applyBorder="1"/>
    <xf numFmtId="0" fontId="4" fillId="31" borderId="20" xfId="0" applyFont="1" applyFill="1" applyBorder="1"/>
    <xf numFmtId="0" fontId="0" fillId="18" borderId="4" xfId="0" applyNumberFormat="1" applyFill="1" applyBorder="1" applyAlignment="1">
      <alignment horizontal="center" vertical="center"/>
    </xf>
    <xf numFmtId="165" fontId="0" fillId="29" borderId="0" xfId="0" applyNumberForma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9" fontId="0" fillId="29" borderId="0" xfId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0" fillId="29" borderId="0" xfId="0" applyFill="1"/>
    <xf numFmtId="0" fontId="0" fillId="29" borderId="1" xfId="0" applyFill="1" applyBorder="1" applyAlignment="1">
      <alignment horizontal="center" vertical="center"/>
    </xf>
    <xf numFmtId="165" fontId="0" fillId="33" borderId="22" xfId="2" applyNumberFormat="1" applyFont="1" applyFill="1" applyBorder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1" fontId="0" fillId="10" borderId="0" xfId="0" applyNumberFormat="1" applyFill="1" applyBorder="1" applyAlignment="1">
      <alignment horizontal="center" vertical="center"/>
    </xf>
    <xf numFmtId="0" fontId="0" fillId="34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9" borderId="0" xfId="0" applyFont="1" applyFill="1" applyAlignment="1"/>
    <xf numFmtId="0" fontId="0" fillId="0" borderId="0" xfId="0" applyBorder="1" applyAlignment="1"/>
    <xf numFmtId="0" fontId="0" fillId="0" borderId="4" xfId="0" applyNumberFormat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29" borderId="0" xfId="0" applyFill="1" applyBorder="1"/>
    <xf numFmtId="0" fontId="0" fillId="14" borderId="0" xfId="0" applyFill="1"/>
    <xf numFmtId="0" fontId="0" fillId="10" borderId="0" xfId="0" applyFill="1"/>
    <xf numFmtId="0" fontId="0" fillId="27" borderId="0" xfId="0" applyFill="1" applyAlignment="1">
      <alignment horizontal="center"/>
    </xf>
    <xf numFmtId="0" fontId="4" fillId="30" borderId="21" xfId="0" applyFont="1" applyFill="1" applyBorder="1" applyAlignment="1">
      <alignment horizontal="center"/>
    </xf>
    <xf numFmtId="0" fontId="6" fillId="25" borderId="19" xfId="0" applyFont="1" applyFill="1" applyBorder="1" applyAlignment="1">
      <alignment horizontal="center"/>
    </xf>
    <xf numFmtId="0" fontId="6" fillId="25" borderId="18" xfId="0" applyFont="1" applyFill="1" applyBorder="1" applyAlignment="1">
      <alignment horizontal="center"/>
    </xf>
    <xf numFmtId="0" fontId="6" fillId="28" borderId="19" xfId="0" applyFont="1" applyFill="1" applyBorder="1" applyAlignment="1">
      <alignment horizontal="center"/>
    </xf>
    <xf numFmtId="0" fontId="6" fillId="28" borderId="18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62">
    <dxf>
      <numFmt numFmtId="1" formatCode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20" Type="http://schemas.openxmlformats.org/officeDocument/2006/relationships/styles" Target="styles.xml"/><Relationship Id="rId41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500000</c:v>
                </c:pt>
                <c:pt idx="7">
                  <c:v>870000</c:v>
                </c:pt>
                <c:pt idx="8">
                  <c:v>1400000</c:v>
                </c:pt>
                <c:pt idx="9">
                  <c:v>2200000</c:v>
                </c:pt>
                <c:pt idx="10">
                  <c:v>3300000</c:v>
                </c:pt>
                <c:pt idx="11">
                  <c:v>4800000</c:v>
                </c:pt>
                <c:pt idx="12">
                  <c:v>5000000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4</c:v>
                </c:pt>
                <c:pt idx="2">
                  <c:v>6.666666666666667</c:v>
                </c:pt>
                <c:pt idx="3">
                  <c:v>10</c:v>
                </c:pt>
                <c:pt idx="4">
                  <c:v>13.333333333333334</c:v>
                </c:pt>
                <c:pt idx="5">
                  <c:v>26.666666666666668</c:v>
                </c:pt>
                <c:pt idx="6">
                  <c:v>36.666666666666664</c:v>
                </c:pt>
                <c:pt idx="7">
                  <c:v>53.333333333333336</c:v>
                </c:pt>
                <c:pt idx="8">
                  <c:v>53.333333333333336</c:v>
                </c:pt>
                <c:pt idx="9">
                  <c:v>53.333333333333336</c:v>
                </c:pt>
                <c:pt idx="10">
                  <c:v>73.333333333333329</c:v>
                </c:pt>
                <c:pt idx="11">
                  <c:v>73.333333333333329</c:v>
                </c:pt>
                <c:pt idx="1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60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400</c:v>
                </c:pt>
                <c:pt idx="6">
                  <c:v>550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1100</c:v>
                </c:pt>
                <c:pt idx="11">
                  <c:v>1100</c:v>
                </c:pt>
                <c:pt idx="12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16314523184602"/>
                  <c:y val="-1.42322834645669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Timers!$B$10:$B$11</c:f>
              <c:numCache>
                <c:formatCode>General</c:formatCode>
                <c:ptCount val="2"/>
                <c:pt idx="0">
                  <c:v>60</c:v>
                </c:pt>
                <c:pt idx="1">
                  <c:v>240</c:v>
                </c:pt>
              </c:numCache>
            </c:numRef>
          </c:cat>
          <c:val>
            <c:numRef>
              <c:f>Timers!$C$10:$C$11</c:f>
              <c:numCache>
                <c:formatCode>General</c:formatCode>
                <c:ptCount val="2"/>
                <c:pt idx="0">
                  <c:v>17</c:v>
                </c:pt>
                <c:pt idx="1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0-45C1-AAE6-AC2487383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581624"/>
        <c:axId val="319582016"/>
      </c:lineChart>
      <c:catAx>
        <c:axId val="319581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2016"/>
        <c:crosses val="autoZero"/>
        <c:auto val="1"/>
        <c:lblAlgn val="ctr"/>
        <c:lblOffset val="100"/>
        <c:noMultiLvlLbl val="0"/>
      </c:catAx>
      <c:valAx>
        <c:axId val="31958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38100</xdr:rowOff>
    </xdr:from>
    <xdr:to>
      <xdr:col>1</xdr:col>
      <xdr:colOff>771526</xdr:colOff>
      <xdr:row>5</xdr:row>
      <xdr:rowOff>85726</xdr:rowOff>
    </xdr:to>
    <xdr:sp macro="" textlink="">
      <xdr:nvSpPr>
        <xdr:cNvPr id="2" name="TextBox 1"/>
        <xdr:cNvSpPr txBox="1"/>
      </xdr:nvSpPr>
      <xdr:spPr>
        <a:xfrm>
          <a:off x="1" y="276225"/>
          <a:ext cx="2838450" cy="809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Waiting for Design</a:t>
          </a:r>
          <a:r>
            <a:rPr lang="en-US" sz="1100" baseline="0"/>
            <a:t> on this feature.</a:t>
          </a:r>
        </a:p>
        <a:p>
          <a:r>
            <a:rPr lang="en-US" sz="1100" baseline="0"/>
            <a:t>Those values are simply placeholder values for the mission engine to work.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38100</xdr:rowOff>
    </xdr:from>
    <xdr:to>
      <xdr:col>2</xdr:col>
      <xdr:colOff>847726</xdr:colOff>
      <xdr:row>6</xdr:row>
      <xdr:rowOff>114300</xdr:rowOff>
    </xdr:to>
    <xdr:sp macro="" textlink="">
      <xdr:nvSpPr>
        <xdr:cNvPr id="3" name="TextBox 2"/>
        <xdr:cNvSpPr txBox="1"/>
      </xdr:nvSpPr>
      <xdr:spPr>
        <a:xfrm>
          <a:off x="38101" y="276225"/>
          <a:ext cx="2647950" cy="102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- The longer the player is playing in a run the more SC he will receive when the dragon will die.</a:t>
          </a:r>
        </a:p>
        <a:p>
          <a:r>
            <a:rPr lang="en-US" sz="1100" baseline="0"/>
            <a:t>- This survival bonus given is a % of the total SC earned by the player.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133350</xdr:rowOff>
    </xdr:from>
    <xdr:to>
      <xdr:col>2</xdr:col>
      <xdr:colOff>847726</xdr:colOff>
      <xdr:row>5</xdr:row>
      <xdr:rowOff>114300</xdr:rowOff>
    </xdr:to>
    <xdr:sp macro="" textlink="">
      <xdr:nvSpPr>
        <xdr:cNvPr id="2" name="TextBox 1"/>
        <xdr:cNvSpPr txBox="1"/>
      </xdr:nvSpPr>
      <xdr:spPr>
        <a:xfrm>
          <a:off x="38101" y="371475"/>
          <a:ext cx="3619500" cy="742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</a:t>
          </a:r>
          <a:r>
            <a:rPr lang="en-US" sz="1100" baseline="0"/>
            <a:t> Boosters can be bought and found inside the worlds</a:t>
          </a:r>
        </a:p>
        <a:p>
          <a:r>
            <a:rPr lang="en-US" sz="1100" baseline="0"/>
            <a:t>- Boosters changes the run duration and the gold bonus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29241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Player</a:t>
          </a:r>
          <a:r>
            <a:rPr lang="en-US" sz="1100" baseline="0"/>
            <a:t> can buy SC with HC.</a:t>
          </a:r>
        </a:p>
        <a:p>
          <a:r>
            <a:rPr lang="en-US" sz="1100" baseline="0"/>
            <a:t>Pricing is made around the concept of discounting higher SC packs.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44958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During the event player can be event keys to participate to the event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342900</xdr:colOff>
      <xdr:row>1</xdr:row>
      <xdr:rowOff>80962</xdr:rowOff>
    </xdr:from>
    <xdr:to>
      <xdr:col>17</xdr:col>
      <xdr:colOff>38100</xdr:colOff>
      <xdr:row>15</xdr:row>
      <xdr:rowOff>157162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136255</xdr:colOff>
      <xdr:row>4</xdr:row>
      <xdr:rowOff>111485</xdr:rowOff>
    </xdr:from>
    <xdr:to>
      <xdr:col>2</xdr:col>
      <xdr:colOff>673370</xdr:colOff>
      <xdr:row>15</xdr:row>
      <xdr:rowOff>126640</xdr:rowOff>
    </xdr:to>
    <xdr:pic>
      <xdr:nvPicPr>
        <xdr:cNvPr id="3" name="Picture 2" descr="http://cdn.ndtv.com/tech/images/gadgets/spider_man_money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4" r="11969"/>
        <a:stretch/>
      </xdr:blipFill>
      <xdr:spPr bwMode="auto">
        <a:xfrm>
          <a:off x="136255" y="930635"/>
          <a:ext cx="2137315" cy="2110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377700</xdr:colOff>
      <xdr:row>4</xdr:row>
      <xdr:rowOff>100375</xdr:rowOff>
    </xdr:from>
    <xdr:to>
      <xdr:col>7</xdr:col>
      <xdr:colOff>79500</xdr:colOff>
      <xdr:row>14</xdr:row>
      <xdr:rowOff>185376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175" y="919525"/>
          <a:ext cx="1492500" cy="19900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61" dataDxfId="160">
  <autoFilter ref="A58:T71"/>
  <tableColumns count="20">
    <tableColumn id="1" name="Dragon ID / Step XP per Level" dataDxfId="159"/>
    <tableColumn id="2" name="1" dataDxfId="158">
      <calculatedColumnFormula>IF(OFFSET(F30,$A59,0)="","",ROUND(SUM(OFFSET($F30:F30,$A59,0)),0))</calculatedColumnFormula>
    </tableColumn>
    <tableColumn id="3" name="2" dataDxfId="157">
      <calculatedColumnFormula>IF(OFFSET(G30,$A59,0)="","",ROUND(SUM(OFFSET($F30:G30,$A59,0)),0))</calculatedColumnFormula>
    </tableColumn>
    <tableColumn id="4" name="3" dataDxfId="156">
      <calculatedColumnFormula>IF(OFFSET(H30,$A59,0)="","",ROUND(SUM(OFFSET($F30:H30,$A59,0)),0))</calculatedColumnFormula>
    </tableColumn>
    <tableColumn id="5" name="4" dataDxfId="155">
      <calculatedColumnFormula>IF(OFFSET(I30,$A59,0)="","",ROUND(SUM(OFFSET($F30:I30,$A59,0)),0))</calculatedColumnFormula>
    </tableColumn>
    <tableColumn id="6" name="5" dataDxfId="154">
      <calculatedColumnFormula>IF(OFFSET(J30,$A59,0)="","",ROUND(SUM(OFFSET($F30:J30,$A59,0)),0))</calculatedColumnFormula>
    </tableColumn>
    <tableColumn id="7" name="6" dataDxfId="153">
      <calculatedColumnFormula>IF(OFFSET(K30,$A59,0)="","",ROUND(SUM(OFFSET($F30:K30,$A59,0)),0))</calculatedColumnFormula>
    </tableColumn>
    <tableColumn id="8" name="7" dataDxfId="152">
      <calculatedColumnFormula>IF(OFFSET(L30,$A59,0)="","",ROUND(SUM(OFFSET($F30:L30,$A59,0)),0))</calculatedColumnFormula>
    </tableColumn>
    <tableColumn id="9" name="8" dataDxfId="151">
      <calculatedColumnFormula>IF(OFFSET(M30,$A59,0)="","",ROUND(SUM(OFFSET($F30:M30,$A59,0)),0))</calculatedColumnFormula>
    </tableColumn>
    <tableColumn id="10" name="9" dataDxfId="150">
      <calculatedColumnFormula>IF(OFFSET(N30,$A59,0)="","",ROUND(SUM(OFFSET($F30:N30,$A59,0)),0))</calculatedColumnFormula>
    </tableColumn>
    <tableColumn id="11" name="10" dataDxfId="149">
      <calculatedColumnFormula>IF(OFFSET(O30,$A59,0)="","",ROUND(SUM(OFFSET($F30:O30,$A59,0)),0))</calculatedColumnFormula>
    </tableColumn>
    <tableColumn id="12" name="11" dataDxfId="148">
      <calculatedColumnFormula>IF(OFFSET(P30,$A59,0)="","",ROUND(SUM(OFFSET($F30:P30,$A59,0)),0))</calculatedColumnFormula>
    </tableColumn>
    <tableColumn id="13" name="12" dataDxfId="147">
      <calculatedColumnFormula>IF(OFFSET(Q30,$A59,0)="","",ROUND(SUM(OFFSET($F30:Q30,$A59,0)),0))</calculatedColumnFormula>
    </tableColumn>
    <tableColumn id="14" name="13" dataDxfId="146">
      <calculatedColumnFormula>IF(OFFSET(R30,$A59,0)="","",ROUND(SUM(OFFSET($F30:R30,$A59,0)),0))</calculatedColumnFormula>
    </tableColumn>
    <tableColumn id="15" name="14" dataDxfId="145">
      <calculatedColumnFormula>IF(OFFSET(S30,$A59,0)="","",ROUND(SUM(OFFSET($F30:S30,$A59,0)),0))</calculatedColumnFormula>
    </tableColumn>
    <tableColumn id="16" name="15" dataDxfId="144">
      <calculatedColumnFormula>IF(OFFSET(T30,$A59,0)="","",ROUND(SUM(OFFSET($F30:T30,$A59,0)),0))</calculatedColumnFormula>
    </tableColumn>
    <tableColumn id="17" name="16" dataDxfId="143">
      <calculatedColumnFormula>IF(OFFSET(U30,$A59,0)="","",ROUND(SUM(OFFSET($F30:U30,$A59,0)),0))</calculatedColumnFormula>
    </tableColumn>
    <tableColumn id="18" name="17" dataDxfId="142">
      <calculatedColumnFormula>IF(OFFSET(V30,$A59,0)="","",ROUND(SUM(OFFSET($F30:V30,$A59,0)),0))</calculatedColumnFormula>
    </tableColumn>
    <tableColumn id="19" name="18" dataDxfId="141">
      <calculatedColumnFormula>IF(OFFSET(W30,$A59,0)="","",ROUND(SUM(OFFSET($F30:W30,$A59,0)),0))</calculatedColumnFormula>
    </tableColumn>
    <tableColumn id="20" name="19" dataDxfId="140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39" dataDxfId="138">
  <autoFilter ref="A74:C87"/>
  <tableColumns count="3">
    <tableColumn id="1" name="Dragon ID" dataDxfId="137"/>
    <tableColumn id="2" name="AVG_XP/min" dataDxfId="136">
      <calculatedColumnFormula>ROUND(AVERAGE(D11:D11),0)</calculatedColumnFormula>
    </tableColumn>
    <tableColumn id="3" name="AVG_TIME_TO_MAX_LEVEL" dataDxfId="135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99" name="Table99" displayName="Table99" ref="A8:C211" totalsRowShown="0" headerRowDxfId="134" dataDxfId="133">
  <autoFilter ref="A8:C211"/>
  <tableColumns count="3">
    <tableColumn id="1" name="Global Level" dataDxfId="132"/>
    <tableColumn id="2" name="Dragon ID" dataDxfId="131">
      <calculatedColumnFormula>IF(Table99[[#This Row],[Global Level]]-10&lt;0,1,LEFT(Table99[[#This Row],[Global Level]])+1)</calculatedColumnFormula>
    </tableColumn>
    <tableColumn id="3" name="Level" dataDxfId="130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93" name="Table93" displayName="Table93" ref="A8:B21" totalsRowShown="0" headerRowDxfId="129" dataDxfId="128">
  <autoFilter ref="A8:B21"/>
  <tableColumns count="2">
    <tableColumn id="1" name="Dragon ID" dataDxfId="127"/>
    <tableColumn id="2" name="Wanted score per run" dataDxfId="126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4" name="missionsDragonRelativeMetrics" displayName="missionsDragonRelativeMetrics" ref="E4:J17" totalsRowShown="0" headerRowDxfId="125" dataDxfId="124">
  <autoFilter ref="E4:J17"/>
  <tableColumns count="6">
    <tableColumn id="1" name="Dragon" dataDxfId="123"/>
    <tableColumn id="2" name="Reward Multiplier" dataDxfId="122"/>
    <tableColumn id="6" name="Easy Mission Reward" dataDxfId="121">
      <calculatedColumnFormula>missionsDragonRelativeMetrics[[#This Row],[Reward Multiplier]]*$C$5</calculatedColumnFormula>
    </tableColumn>
    <tableColumn id="7" name="Medium Mission Reward" dataDxfId="120">
      <calculatedColumnFormula>missionsDragonRelativeMetrics[[#This Row],[Reward Multiplier]]*$C$6</calculatedColumnFormula>
    </tableColumn>
    <tableColumn id="3" name="Hard Mission Reward" dataDxfId="119">
      <calculatedColumnFormula>missionsDragonRelativeMetrics[[#This Row],[Reward Multiplier]]*$C$7</calculatedColumnFormula>
    </tableColumn>
    <tableColumn id="4" name="Max. Nb. Missions" dataDxfId="118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4:C7" totalsRowShown="0" headerRowDxfId="117" dataDxfId="116">
  <autoFilter ref="A4:C7"/>
  <tableColumns count="3">
    <tableColumn id="6" name="Difficulty" dataDxfId="115"/>
    <tableColumn id="1" name="Mission Level" dataDxfId="114" totalsRowDxfId="113"/>
    <tableColumn id="2" name="Max Reward" dataDxfId="112" totalsRowDxfId="111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2:B25" totalsRowShown="0" headerRowDxfId="110" dataDxfId="109" tableBorderDxfId="108">
  <autoFilter ref="A12:B25"/>
  <tableColumns count="2">
    <tableColumn id="1" name="Dragon" dataDxfId="107"/>
    <tableColumn id="2" name="QuantityModifier" dataDxfId="106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7" name="Table8" displayName="Table8" ref="B33:L62" totalsRowShown="0" headerRowDxfId="105" headerRowBorderDxfId="104" tableBorderDxfId="103">
  <autoFilter ref="B33:L62"/>
  <tableColumns count="11">
    <tableColumn id="1" name="MISSION TYPE"/>
    <tableColumn id="2" name="PARAM"/>
    <tableColumn id="3" name="HAS SINGLE RUN"/>
    <tableColumn id="4" name="OBJ. BASE. QU. MIN" dataDxfId="102"/>
    <tableColumn id="5" name="OBJ. BASE. QU. MAX" dataDxfId="101"/>
    <tableColumn id="6" name="OBJ. QU. RANGE" dataDxfId="100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99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98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32" name="RunDuration" displayName="RunDuration" ref="A6:C19" totalsRowShown="0" headerRowDxfId="97" dataDxfId="96">
  <autoFilter ref="A6:C19"/>
  <tableColumns count="3">
    <tableColumn id="1" name="Dragon ID / Level" dataDxfId="95"/>
    <tableColumn id="2" name="Max level" dataDxfId="94"/>
    <tableColumn id="24" name="Expected AVG time (mn)" dataDxfId="9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96" name="Table96" displayName="Table96" ref="A11:C31" totalsRowShown="0" headerRowDxfId="92" dataDxfId="91">
  <autoFilter ref="A11:C31"/>
  <tableColumns count="3">
    <tableColumn id="1" name="Time (min)" dataDxfId="90"/>
    <tableColumn id="2" name="Survival Bonus (%)" dataDxfId="89" dataCellStyle="Percent">
      <calculatedColumnFormula>ROUND($B$9*POWER(Table96[[#This Row],[Time (min)]],$B$10),2)</calculatedColumnFormula>
    </tableColumn>
    <tableColumn id="3" name="Column1" dataDxfId="88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05" name="Table105" displayName="Table105" ref="A9:F10" totalsRowShown="0" dataDxfId="87">
  <autoFilter ref="A9:F10"/>
  <tableColumns count="6">
    <tableColumn id="1" name="Step" dataDxfId="86"/>
    <tableColumn id="2" name="Cost Ad" dataDxfId="85"/>
    <tableColumn id="3" name="Cost HC" dataDxfId="84"/>
    <tableColumn id="6" name="Run SC Bonus" dataDxfId="83"/>
    <tableColumn id="7" name="Run duration Bonus" dataDxfId="82"/>
    <tableColumn id="4" name="Timer" dataDxfId="81">
      <calculatedColumnFormula>24*60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1" name="Table111" displayName="Table111" ref="A5:B11" totalsRowShown="0" headerRowDxfId="80" dataDxfId="79">
  <autoFilter ref="A5:B11"/>
  <tableColumns count="2">
    <tableColumn id="1" name="Revive in a row" dataDxfId="78"/>
    <tableColumn id="2" name="Cost HC" dataDxfId="77">
      <calculatedColumnFormula>IFERROR(B5*2,1)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A8:V21" totalsRowShown="0" headerRowDxfId="76" dataDxfId="75">
  <autoFilter ref="A8:V21"/>
  <tableColumns count="22">
    <tableColumn id="1" name="Dragon ID / Level" dataDxfId="74"/>
    <tableColumn id="22" name="Max level" dataDxfId="73">
      <calculatedColumnFormula>HLOOKUP(Table10[[#This Row],[Dragon ID / Level]],Table86[],2,FALSE)</calculatedColumnFormula>
    </tableColumn>
    <tableColumn id="2" name="1" dataDxfId="72">
      <calculatedColumnFormula>_xlfn.IFNA(ROUND(HLOOKUP('Link table'!B4,'Progression - Gold rate'!$B$4:$GV$5,2,FALSE),0),"")</calculatedColumnFormula>
    </tableColumn>
    <tableColumn id="3" name="2" dataDxfId="71">
      <calculatedColumnFormula>_xlfn.IFNA(ROUND(HLOOKUP('Link table'!C4,'Progression - Gold rate'!$B$4:$GV$5,2,FALSE),0),"")</calculatedColumnFormula>
    </tableColumn>
    <tableColumn id="4" name="3" dataDxfId="70">
      <calculatedColumnFormula>_xlfn.IFNA(ROUND(HLOOKUP('Link table'!D4,'Progression - Gold rate'!$B$4:$GV$5,2,FALSE),0),"")</calculatedColumnFormula>
    </tableColumn>
    <tableColumn id="5" name="4" dataDxfId="69">
      <calculatedColumnFormula>_xlfn.IFNA(ROUND(HLOOKUP('Link table'!E4,'Progression - Gold rate'!$B$4:$GV$5,2,FALSE),0),"")</calculatedColumnFormula>
    </tableColumn>
    <tableColumn id="6" name="5" dataDxfId="68">
      <calculatedColumnFormula>_xlfn.IFNA(ROUND(HLOOKUP('Link table'!F4,'Progression - Gold rate'!$B$4:$GV$5,2,FALSE),0),"")</calculatedColumnFormula>
    </tableColumn>
    <tableColumn id="7" name="6" dataDxfId="67">
      <calculatedColumnFormula>_xlfn.IFNA(ROUND(HLOOKUP('Link table'!G4,'Progression - Gold rate'!$B$4:$GV$5,2,FALSE),0),"")</calculatedColumnFormula>
    </tableColumn>
    <tableColumn id="8" name="7" dataDxfId="66">
      <calculatedColumnFormula>_xlfn.IFNA(ROUND(HLOOKUP('Link table'!H4,'Progression - Gold rate'!$B$4:$GV$5,2,FALSE),0),"")</calculatedColumnFormula>
    </tableColumn>
    <tableColumn id="9" name="8" dataDxfId="65">
      <calculatedColumnFormula>_xlfn.IFNA(ROUND(HLOOKUP('Link table'!I4,'Progression - Gold rate'!$B$4:$GV$5,2,FALSE),0),"")</calculatedColumnFormula>
    </tableColumn>
    <tableColumn id="10" name="9" dataDxfId="64">
      <calculatedColumnFormula>_xlfn.IFNA(ROUND(HLOOKUP('Link table'!J4,'Progression - Gold rate'!$B$4:$GV$5,2,FALSE),0),"")</calculatedColumnFormula>
    </tableColumn>
    <tableColumn id="11" name="10" dataDxfId="63">
      <calculatedColumnFormula>_xlfn.IFNA(ROUND(HLOOKUP('Link table'!K4,'Progression - Gold rate'!$B$4:$GV$5,2,FALSE),0),"")</calculatedColumnFormula>
    </tableColumn>
    <tableColumn id="12" name="11" dataDxfId="62">
      <calculatedColumnFormula>_xlfn.IFNA(ROUND(HLOOKUP('Link table'!L4,'Progression - Gold rate'!$B$4:$GV$5,2,FALSE),0),"")</calculatedColumnFormula>
    </tableColumn>
    <tableColumn id="13" name="12" dataDxfId="61">
      <calculatedColumnFormula>_xlfn.IFNA(ROUND(HLOOKUP('Link table'!M4,'Progression - Gold rate'!$B$4:$GV$5,2,FALSE),0),"")</calculatedColumnFormula>
    </tableColumn>
    <tableColumn id="14" name="13" dataDxfId="60">
      <calculatedColumnFormula>_xlfn.IFNA(ROUND(HLOOKUP('Link table'!N4,'Progression - Gold rate'!$B$4:$GV$5,2,FALSE),0),"")</calculatedColumnFormula>
    </tableColumn>
    <tableColumn id="15" name="14" dataDxfId="59">
      <calculatedColumnFormula>_xlfn.IFNA(ROUND(HLOOKUP('Link table'!O4,'Progression - Gold rate'!$B$4:$GV$5,2,FALSE),0),"")</calculatedColumnFormula>
    </tableColumn>
    <tableColumn id="16" name="15" dataDxfId="58">
      <calculatedColumnFormula>_xlfn.IFNA(ROUND(HLOOKUP('Link table'!P4,'Progression - Gold rate'!$B$4:$GV$5,2,FALSE),0),"")</calculatedColumnFormula>
    </tableColumn>
    <tableColumn id="17" name="16" dataDxfId="57">
      <calculatedColumnFormula>_xlfn.IFNA(ROUND(HLOOKUP('Link table'!Q4,'Progression - Gold rate'!$B$4:$GV$5,2,FALSE),0),"")</calculatedColumnFormula>
    </tableColumn>
    <tableColumn id="18" name="17" dataDxfId="56">
      <calculatedColumnFormula>_xlfn.IFNA(ROUND(HLOOKUP('Link table'!R4,'Progression - Gold rate'!$B$4:$GV$5,2,FALSE),0),"")</calculatedColumnFormula>
    </tableColumn>
    <tableColumn id="19" name="18" dataDxfId="55">
      <calculatedColumnFormula>_xlfn.IFNA(ROUND(HLOOKUP('Link table'!S4,'Progression - Gold rate'!$B$4:$GV$5,2,FALSE),0),"")</calculatedColumnFormula>
    </tableColumn>
    <tableColumn id="20" name="19" dataDxfId="54">
      <calculatedColumnFormula>_xlfn.IFNA(ROUND(HLOOKUP('Link table'!T4,'Progression - Gold rate'!$B$4:$GV$5,2,FALSE),0),"")</calculatedColumnFormula>
    </tableColumn>
    <tableColumn id="21" name="20" dataDxfId="53">
      <calculatedColumnFormula>_xlfn.IFNA(ROUND(HLOOKUP('Link table'!U4,'Progression - Gold rate'!$B$4:$GV$5,2,FALSE),0),"")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7" name="Table1038" displayName="Table1038" ref="A3:U16" totalsRowShown="0" headerRowDxfId="52" dataDxfId="51">
  <autoFilter ref="A3:U16"/>
  <tableColumns count="21">
    <tableColumn id="1" name="Dragon ID / Level" dataDxfId="50"/>
    <tableColumn id="2" name="1" dataDxfId="49"/>
    <tableColumn id="3" name="2" dataDxfId="48"/>
    <tableColumn id="4" name="3" dataDxfId="47"/>
    <tableColumn id="5" name="4" dataDxfId="46"/>
    <tableColumn id="6" name="5" dataDxfId="45"/>
    <tableColumn id="7" name="6" dataDxfId="44"/>
    <tableColumn id="8" name="7" dataDxfId="43"/>
    <tableColumn id="9" name="8" dataDxfId="42"/>
    <tableColumn id="10" name="9" dataDxfId="41"/>
    <tableColumn id="11" name="10" dataDxfId="40"/>
    <tableColumn id="12" name="11" dataDxfId="39"/>
    <tableColumn id="13" name="12" dataDxfId="38"/>
    <tableColumn id="14" name="13" dataDxfId="37"/>
    <tableColumn id="15" name="14" dataDxfId="36"/>
    <tableColumn id="16" name="15" dataDxfId="35"/>
    <tableColumn id="17" name="16" dataDxfId="34"/>
    <tableColumn id="18" name="17" dataDxfId="33"/>
    <tableColumn id="19" name="18" dataDxfId="32"/>
    <tableColumn id="20" name="19" dataDxfId="31"/>
    <tableColumn id="21" name="20" dataDxfId="30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36" name="Table1037" displayName="Table1037" ref="A5:C18" totalsRowShown="0" headerRowDxfId="29" dataDxfId="28">
  <autoFilter ref="A5:C18"/>
  <tableColumns count="3">
    <tableColumn id="1" name="Dragon ID / Level" dataDxfId="27"/>
    <tableColumn id="22" name="Max level" dataDxfId="26">
      <calculatedColumnFormula>HLOOKUP(Table1037[[#This Row],[Dragon ID / Level]],Table86[],2,FALSE)</calculatedColumnFormula>
    </tableColumn>
    <tableColumn id="2" name="hc/min" dataDxfId="25">
      <calculatedColumnFormula>Table1037[[#This Row],[Dragon ID / Level]]*$G$2+$H$2</calculatedColumnFormula>
    </tableColumn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25:C31" totalsRowShown="0" headerRowDxfId="24" dataDxfId="23">
  <autoFilter ref="A25:C31"/>
  <tableColumns count="3">
    <tableColumn id="1" name="Price" dataDxfId="22"/>
    <tableColumn id="2" name="HC earned" dataDxfId="21">
      <calculatedColumnFormula>ROUND(Table47[[#This Row],[Price]]*$B$22+Table47[[#This Row],[Price]]*$B$22*Table47[[#This Row],[Discount]],0)</calculatedColumnFormula>
    </tableColumn>
    <tableColumn id="3" name="Discount" dataDxfId="20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9" name="Table29" displayName="Table29" ref="A67:B76" totalsRowShown="0" headerRowDxfId="19" dataDxfId="18">
  <autoFilter ref="A67:B76"/>
  <tableColumns count="2">
    <tableColumn id="1" name="Pig eaten" dataDxfId="17"/>
    <tableColumn id="2" name="Proba that a pig will spawn" dataDxfId="16">
      <calculatedColumnFormula>$B$65/(Table29[[#This Row],[Pig eaten]]*$B$66)</calculatedColumnFormula>
    </tableColumn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54" name="Table4755" displayName="Table4755" ref="A10:C16" totalsRowShown="0" headerRowDxfId="15" dataDxfId="14">
  <autoFilter ref="A10:C16"/>
  <tableColumns count="3">
    <tableColumn id="1" name="Price" dataDxfId="13"/>
    <tableColumn id="2" name="SC earned" dataDxfId="12">
      <calculatedColumnFormula>ROUND(Table4755[[#This Row],[Price]]*$B$8+Table4755[[#This Row],[Price]]*$B$8*Table4755[[#This Row],[Discount]],-1)</calculatedColumnFormula>
    </tableColumn>
    <tableColumn id="3" name="Discount" dataDxfId="11" dataCellStyle="Percent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0" name="Table30" displayName="Table30" ref="A7:C10" totalsRowShown="0">
  <autoFilter ref="A7:C10"/>
  <tableColumns count="3">
    <tableColumn id="1" name="Key pack"/>
    <tableColumn id="2" name="keys given"/>
    <tableColumn id="3" name="hc_price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28" name="HCtoSkipTimers" displayName="HCtoSkipTimers" ref="B8:E12" totalsRowShown="0" headerRowDxfId="10" dataDxfId="9">
  <autoFilter ref="B8:E12"/>
  <tableColumns count="4">
    <tableColumn id="1" name="Equivalence (mn)" dataDxfId="8"/>
    <tableColumn id="2" name="HC" dataDxfId="7">
      <calculatedColumnFormula>IF(ROUND(HCtoSkipTimers[[#This Row],[Equivalence (mn)]]*$F$3+$G$3,0)=0,1,ROUND(HCtoSkipTimers[[#This Row],[Equivalence (mn)]]*$F$3+$G$3,0))</calculatedColumnFormula>
    </tableColumn>
    <tableColumn id="3" name="$ min" dataDxfId="6" dataCellStyle="Currency">
      <calculatedColumnFormula>C9/'Hard currency'!$B$22</calculatedColumnFormula>
    </tableColumn>
    <tableColumn id="4" name="$ max" dataDxfId="5" dataCellStyle="Currency">
      <calculatedColumnFormula>C9/'Hard currency'!$B$23</calculatedColumnFormula>
    </tableColumn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46" name="Table46" displayName="Table46" ref="A18:D24" totalsRowShown="0" dataDxfId="4">
  <autoFilter ref="A18:D24"/>
  <tableColumns count="4">
    <tableColumn id="1" name="Hard currency" dataDxfId="3"/>
    <tableColumn id="2" name="Price" dataDxfId="2" dataCellStyle="Currency"/>
    <tableColumn id="3" name="Discount" dataDxfId="1" dataCellStyle="Percent"/>
    <tableColumn id="4" name="Gacha tries" dataDxfId="0">
      <calculatedColumnFormula>Table46[[#This Row],[Hard currency]]/$B$29</calculatedColumnFormula>
    </tableColumn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53" name="Table53" displayName="Table53" ref="F18:H24" totalsRowShown="0">
  <autoFilter ref="F18:H24"/>
  <tableColumns count="3">
    <tableColumn id="1" name="Soft Currency"/>
    <tableColumn id="2" name="Price (HC)"/>
    <tableColumn id="3" name="Discount" dataCellStyle="Percent">
      <calculatedColumnFormula>(Table53[[#This Row],[Soft Currency]]-Table53[[#This Row],[Price (HC)]]*$G$26)/Table53[[#This Row],[Soft Currency]]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79">
        <v>6</v>
      </c>
      <c r="B1" s="80">
        <v>6</v>
      </c>
      <c r="C1" s="80">
        <v>6</v>
      </c>
      <c r="D1" s="80">
        <v>6</v>
      </c>
      <c r="E1" s="80">
        <v>6</v>
      </c>
      <c r="F1" s="80">
        <v>6</v>
      </c>
      <c r="G1" s="80">
        <v>6</v>
      </c>
      <c r="H1" s="80">
        <v>6</v>
      </c>
      <c r="I1" s="80">
        <v>6</v>
      </c>
      <c r="J1" s="80">
        <v>6</v>
      </c>
      <c r="K1" s="80">
        <v>6</v>
      </c>
      <c r="L1" s="80">
        <v>6</v>
      </c>
      <c r="M1" s="80">
        <v>6</v>
      </c>
      <c r="N1" s="81">
        <v>6</v>
      </c>
      <c r="O1" s="81">
        <v>6</v>
      </c>
      <c r="P1" s="81">
        <v>6</v>
      </c>
      <c r="Q1" s="81">
        <v>6</v>
      </c>
      <c r="R1" s="81">
        <v>6</v>
      </c>
      <c r="S1" s="81">
        <v>6</v>
      </c>
      <c r="T1" s="81">
        <v>6</v>
      </c>
      <c r="U1" s="81">
        <v>6</v>
      </c>
      <c r="V1" s="81">
        <v>5</v>
      </c>
      <c r="W1" s="81">
        <v>5</v>
      </c>
      <c r="X1" s="81">
        <v>5</v>
      </c>
      <c r="Y1" s="81">
        <v>5</v>
      </c>
      <c r="Z1" s="81">
        <v>5</v>
      </c>
      <c r="AA1" s="82">
        <v>6</v>
      </c>
      <c r="AB1" s="82">
        <v>6</v>
      </c>
      <c r="AC1" s="82">
        <v>6</v>
      </c>
      <c r="AD1" s="82">
        <v>6</v>
      </c>
      <c r="AE1" s="82">
        <v>6</v>
      </c>
      <c r="AF1" s="82">
        <v>6</v>
      </c>
      <c r="AG1" s="82">
        <v>6</v>
      </c>
      <c r="AH1" s="82">
        <v>6</v>
      </c>
      <c r="AI1" s="82">
        <v>6</v>
      </c>
      <c r="AJ1" s="82">
        <v>6</v>
      </c>
      <c r="AK1" s="82">
        <v>6</v>
      </c>
      <c r="AL1" s="82">
        <v>6</v>
      </c>
      <c r="AM1" s="82">
        <v>6</v>
      </c>
      <c r="AN1" s="82">
        <v>6</v>
      </c>
      <c r="AO1" s="82">
        <v>6</v>
      </c>
      <c r="AP1" s="83">
        <v>6</v>
      </c>
    </row>
    <row r="2" spans="1:42" x14ac:dyDescent="0.25">
      <c r="A2" s="84">
        <v>6</v>
      </c>
      <c r="B2" s="85">
        <v>6</v>
      </c>
      <c r="C2" s="85">
        <v>6</v>
      </c>
      <c r="D2" s="85">
        <v>6</v>
      </c>
      <c r="E2" s="85">
        <v>6</v>
      </c>
      <c r="F2" s="85">
        <v>6</v>
      </c>
      <c r="G2" s="85">
        <v>6</v>
      </c>
      <c r="H2" s="85">
        <v>6</v>
      </c>
      <c r="I2" s="85">
        <v>6</v>
      </c>
      <c r="J2" s="85">
        <v>6</v>
      </c>
      <c r="K2" s="85">
        <v>5</v>
      </c>
      <c r="L2" s="85">
        <v>5</v>
      </c>
      <c r="M2" s="85">
        <v>5</v>
      </c>
      <c r="N2" s="75">
        <v>5</v>
      </c>
      <c r="O2" s="75">
        <v>5</v>
      </c>
      <c r="P2" s="75">
        <v>5</v>
      </c>
      <c r="Q2" s="75">
        <v>6</v>
      </c>
      <c r="R2" s="75">
        <v>6</v>
      </c>
      <c r="S2" s="75">
        <v>6</v>
      </c>
      <c r="T2" s="75">
        <v>6</v>
      </c>
      <c r="U2" s="75">
        <v>6</v>
      </c>
      <c r="V2" s="75">
        <v>5</v>
      </c>
      <c r="W2" s="75">
        <v>5</v>
      </c>
      <c r="X2" s="75">
        <v>5</v>
      </c>
      <c r="Y2" s="75">
        <v>5</v>
      </c>
      <c r="Z2" s="75">
        <v>5</v>
      </c>
      <c r="AA2" s="86">
        <v>5</v>
      </c>
      <c r="AB2" s="86">
        <v>5</v>
      </c>
      <c r="AC2" s="86">
        <v>5</v>
      </c>
      <c r="AD2" s="86">
        <v>6</v>
      </c>
      <c r="AE2" s="86">
        <v>6</v>
      </c>
      <c r="AF2" s="86">
        <v>6</v>
      </c>
      <c r="AG2" s="86">
        <v>6</v>
      </c>
      <c r="AH2" s="86">
        <v>6</v>
      </c>
      <c r="AI2" s="86">
        <v>6</v>
      </c>
      <c r="AJ2" s="86">
        <v>6</v>
      </c>
      <c r="AK2" s="86">
        <v>6</v>
      </c>
      <c r="AL2" s="86">
        <v>6</v>
      </c>
      <c r="AM2" s="86">
        <v>6</v>
      </c>
      <c r="AN2" s="86">
        <v>6</v>
      </c>
      <c r="AO2" s="86">
        <v>6</v>
      </c>
      <c r="AP2" s="87">
        <v>6</v>
      </c>
    </row>
    <row r="3" spans="1:42" x14ac:dyDescent="0.25">
      <c r="A3" s="84">
        <v>6</v>
      </c>
      <c r="B3" s="85">
        <v>6</v>
      </c>
      <c r="C3" s="85">
        <v>6</v>
      </c>
      <c r="D3" s="85">
        <v>6</v>
      </c>
      <c r="E3" s="85">
        <v>6</v>
      </c>
      <c r="F3" s="85">
        <v>6</v>
      </c>
      <c r="G3" s="85">
        <v>6</v>
      </c>
      <c r="H3" s="85">
        <v>6</v>
      </c>
      <c r="I3" s="85">
        <v>6</v>
      </c>
      <c r="J3" s="85">
        <v>6</v>
      </c>
      <c r="K3" s="85">
        <v>6</v>
      </c>
      <c r="L3" s="85">
        <v>6</v>
      </c>
      <c r="M3" s="85">
        <v>5</v>
      </c>
      <c r="N3" s="75">
        <v>5</v>
      </c>
      <c r="O3" s="75">
        <v>4</v>
      </c>
      <c r="P3" s="75">
        <v>4</v>
      </c>
      <c r="Q3" s="75">
        <v>4</v>
      </c>
      <c r="R3" s="75">
        <v>4</v>
      </c>
      <c r="S3" s="75">
        <v>4</v>
      </c>
      <c r="T3" s="75">
        <v>4</v>
      </c>
      <c r="U3" s="75">
        <v>5</v>
      </c>
      <c r="V3" s="75">
        <v>5</v>
      </c>
      <c r="W3" s="75">
        <v>5</v>
      </c>
      <c r="X3" s="75">
        <v>5</v>
      </c>
      <c r="Y3" s="75">
        <v>5</v>
      </c>
      <c r="Z3" s="75">
        <v>5</v>
      </c>
      <c r="AA3" s="86">
        <v>6</v>
      </c>
      <c r="AB3" s="86">
        <v>6</v>
      </c>
      <c r="AC3" s="86">
        <v>6</v>
      </c>
      <c r="AD3" s="86">
        <v>6</v>
      </c>
      <c r="AE3" s="86">
        <v>6</v>
      </c>
      <c r="AF3" s="86">
        <v>6</v>
      </c>
      <c r="AG3" s="86">
        <v>6</v>
      </c>
      <c r="AH3" s="86">
        <v>6</v>
      </c>
      <c r="AI3" s="86">
        <v>6</v>
      </c>
      <c r="AJ3" s="86">
        <v>6</v>
      </c>
      <c r="AK3" s="86">
        <v>6</v>
      </c>
      <c r="AL3" s="86">
        <v>6</v>
      </c>
      <c r="AM3" s="86">
        <v>6</v>
      </c>
      <c r="AN3" s="86">
        <v>6</v>
      </c>
      <c r="AO3" s="86">
        <v>6</v>
      </c>
      <c r="AP3" s="87">
        <v>6</v>
      </c>
    </row>
    <row r="4" spans="1:42" x14ac:dyDescent="0.25">
      <c r="A4" s="84">
        <v>6</v>
      </c>
      <c r="B4" s="85">
        <v>6</v>
      </c>
      <c r="C4" s="85">
        <v>6</v>
      </c>
      <c r="D4" s="85">
        <v>6</v>
      </c>
      <c r="E4" s="85">
        <v>6</v>
      </c>
      <c r="F4" s="85">
        <v>5</v>
      </c>
      <c r="G4" s="85">
        <v>5</v>
      </c>
      <c r="H4" s="85">
        <v>5</v>
      </c>
      <c r="I4" s="85">
        <v>5</v>
      </c>
      <c r="J4" s="85">
        <v>5</v>
      </c>
      <c r="K4" s="85">
        <v>5</v>
      </c>
      <c r="L4" s="85">
        <v>5</v>
      </c>
      <c r="M4" s="85">
        <v>5</v>
      </c>
      <c r="N4" s="75">
        <v>5</v>
      </c>
      <c r="O4" s="75">
        <v>5</v>
      </c>
      <c r="P4" s="75">
        <v>5</v>
      </c>
      <c r="Q4" s="75">
        <v>5</v>
      </c>
      <c r="R4" s="75">
        <v>4</v>
      </c>
      <c r="S4" s="75">
        <v>4</v>
      </c>
      <c r="T4" s="75">
        <v>4</v>
      </c>
      <c r="U4" s="75">
        <v>4</v>
      </c>
      <c r="V4" s="75">
        <v>4</v>
      </c>
      <c r="W4" s="75">
        <v>4</v>
      </c>
      <c r="X4" s="75">
        <v>4</v>
      </c>
      <c r="Y4" s="75">
        <v>4</v>
      </c>
      <c r="Z4" s="75">
        <v>4</v>
      </c>
      <c r="AA4" s="86">
        <v>5</v>
      </c>
      <c r="AB4" s="86">
        <v>5</v>
      </c>
      <c r="AC4" s="86">
        <v>5</v>
      </c>
      <c r="AD4" s="86">
        <v>5</v>
      </c>
      <c r="AE4" s="86">
        <v>5</v>
      </c>
      <c r="AF4" s="86">
        <v>5</v>
      </c>
      <c r="AG4" s="86">
        <v>5</v>
      </c>
      <c r="AH4" s="86">
        <v>5</v>
      </c>
      <c r="AI4" s="86">
        <v>5</v>
      </c>
      <c r="AJ4" s="86">
        <v>6</v>
      </c>
      <c r="AK4" s="86">
        <v>6</v>
      </c>
      <c r="AL4" s="86">
        <v>6</v>
      </c>
      <c r="AM4" s="86">
        <v>6</v>
      </c>
      <c r="AN4" s="86">
        <v>6</v>
      </c>
      <c r="AO4" s="86">
        <v>6</v>
      </c>
      <c r="AP4" s="87">
        <v>6</v>
      </c>
    </row>
    <row r="5" spans="1:42" x14ac:dyDescent="0.25">
      <c r="A5" s="84">
        <v>6</v>
      </c>
      <c r="B5" s="85">
        <v>6</v>
      </c>
      <c r="C5" s="85">
        <v>6</v>
      </c>
      <c r="D5" s="85">
        <v>6</v>
      </c>
      <c r="E5" s="85">
        <v>6</v>
      </c>
      <c r="F5" s="85">
        <v>5</v>
      </c>
      <c r="G5" s="85">
        <v>6</v>
      </c>
      <c r="H5" s="85">
        <v>6</v>
      </c>
      <c r="I5" s="85">
        <v>6</v>
      </c>
      <c r="J5" s="85">
        <v>6</v>
      </c>
      <c r="K5" s="85">
        <v>5</v>
      </c>
      <c r="L5" s="85">
        <v>5</v>
      </c>
      <c r="M5" s="85">
        <v>5</v>
      </c>
      <c r="N5" s="75">
        <v>5</v>
      </c>
      <c r="O5" s="75">
        <v>5</v>
      </c>
      <c r="P5" s="75">
        <v>5</v>
      </c>
      <c r="Q5" s="75">
        <v>4</v>
      </c>
      <c r="R5" s="75">
        <v>2</v>
      </c>
      <c r="S5" s="75">
        <v>3</v>
      </c>
      <c r="T5" s="75">
        <v>3</v>
      </c>
      <c r="U5" s="75">
        <v>3</v>
      </c>
      <c r="V5" s="75">
        <v>2</v>
      </c>
      <c r="W5" s="75">
        <v>3</v>
      </c>
      <c r="X5" s="75">
        <v>3</v>
      </c>
      <c r="Y5" s="75">
        <v>4</v>
      </c>
      <c r="Z5" s="75">
        <v>5</v>
      </c>
      <c r="AA5" s="86">
        <v>5</v>
      </c>
      <c r="AB5" s="86">
        <v>5</v>
      </c>
      <c r="AC5" s="86">
        <v>5</v>
      </c>
      <c r="AD5" s="86">
        <v>5</v>
      </c>
      <c r="AE5" s="86">
        <v>5</v>
      </c>
      <c r="AF5" s="86">
        <v>5</v>
      </c>
      <c r="AG5" s="86">
        <v>5</v>
      </c>
      <c r="AH5" s="86">
        <v>5</v>
      </c>
      <c r="AI5" s="86">
        <v>5</v>
      </c>
      <c r="AJ5" s="86">
        <v>6</v>
      </c>
      <c r="AK5" s="86">
        <v>6</v>
      </c>
      <c r="AL5" s="86">
        <v>6</v>
      </c>
      <c r="AM5" s="86">
        <v>6</v>
      </c>
      <c r="AN5" s="86">
        <v>6</v>
      </c>
      <c r="AO5" s="86">
        <v>6</v>
      </c>
      <c r="AP5" s="87">
        <v>6</v>
      </c>
    </row>
    <row r="6" spans="1:42" x14ac:dyDescent="0.25">
      <c r="A6" s="84">
        <v>6</v>
      </c>
      <c r="B6" s="85">
        <v>6</v>
      </c>
      <c r="C6" s="85">
        <v>6</v>
      </c>
      <c r="D6" s="85">
        <v>6</v>
      </c>
      <c r="E6" s="85">
        <v>6</v>
      </c>
      <c r="F6" s="85">
        <v>5</v>
      </c>
      <c r="G6" s="85">
        <v>5</v>
      </c>
      <c r="H6" s="85">
        <v>5</v>
      </c>
      <c r="I6" s="85">
        <v>5</v>
      </c>
      <c r="J6" s="85">
        <v>5</v>
      </c>
      <c r="K6" s="85">
        <v>5</v>
      </c>
      <c r="L6" s="85">
        <v>5</v>
      </c>
      <c r="M6" s="85">
        <v>5</v>
      </c>
      <c r="N6" s="88">
        <v>5</v>
      </c>
      <c r="O6" s="88">
        <v>5</v>
      </c>
      <c r="P6" s="88">
        <v>4</v>
      </c>
      <c r="Q6" s="88">
        <v>3</v>
      </c>
      <c r="R6" s="88">
        <v>2</v>
      </c>
      <c r="S6" s="88">
        <v>2</v>
      </c>
      <c r="T6" s="88">
        <v>2</v>
      </c>
      <c r="U6" s="88">
        <v>3</v>
      </c>
      <c r="V6" s="88">
        <v>2</v>
      </c>
      <c r="W6" s="88">
        <v>2</v>
      </c>
      <c r="X6" s="88">
        <v>3</v>
      </c>
      <c r="Y6" s="88">
        <v>4</v>
      </c>
      <c r="Z6" s="88">
        <v>5</v>
      </c>
      <c r="AA6" s="86">
        <v>4</v>
      </c>
      <c r="AB6" s="86">
        <v>5</v>
      </c>
      <c r="AC6" s="86">
        <v>5</v>
      </c>
      <c r="AD6" s="86">
        <v>5</v>
      </c>
      <c r="AE6" s="86">
        <v>5</v>
      </c>
      <c r="AF6" s="86">
        <v>5</v>
      </c>
      <c r="AG6" s="86">
        <v>5</v>
      </c>
      <c r="AH6" s="86">
        <v>5</v>
      </c>
      <c r="AI6" s="86">
        <v>5</v>
      </c>
      <c r="AJ6" s="86">
        <v>6</v>
      </c>
      <c r="AK6" s="86">
        <v>6</v>
      </c>
      <c r="AL6" s="86">
        <v>6</v>
      </c>
      <c r="AM6" s="86">
        <v>6</v>
      </c>
      <c r="AN6" s="86">
        <v>6</v>
      </c>
      <c r="AO6" s="86">
        <v>6</v>
      </c>
      <c r="AP6" s="87">
        <v>6</v>
      </c>
    </row>
    <row r="7" spans="1:42" ht="15.75" thickBot="1" x14ac:dyDescent="0.3">
      <c r="A7" s="89">
        <v>6</v>
      </c>
      <c r="B7" s="90">
        <v>6</v>
      </c>
      <c r="C7" s="90">
        <v>6</v>
      </c>
      <c r="D7" s="90">
        <v>6</v>
      </c>
      <c r="E7" s="90">
        <v>6</v>
      </c>
      <c r="F7" s="90">
        <v>5</v>
      </c>
      <c r="G7" s="90">
        <v>5</v>
      </c>
      <c r="H7" s="90">
        <v>5</v>
      </c>
      <c r="I7" s="90">
        <v>5</v>
      </c>
      <c r="J7" s="90">
        <v>5</v>
      </c>
      <c r="K7" s="90">
        <v>5</v>
      </c>
      <c r="L7" s="90">
        <v>5</v>
      </c>
      <c r="M7" s="90">
        <v>5</v>
      </c>
      <c r="N7" s="88">
        <v>4</v>
      </c>
      <c r="O7" s="88">
        <v>4</v>
      </c>
      <c r="P7" s="88">
        <v>4</v>
      </c>
      <c r="Q7" s="88">
        <v>3</v>
      </c>
      <c r="R7" s="88">
        <v>2</v>
      </c>
      <c r="S7" s="88">
        <v>1</v>
      </c>
      <c r="T7" s="88">
        <v>2</v>
      </c>
      <c r="U7" s="88">
        <v>1</v>
      </c>
      <c r="V7" s="88">
        <v>1</v>
      </c>
      <c r="W7" s="88">
        <v>1</v>
      </c>
      <c r="X7" s="88">
        <v>2</v>
      </c>
      <c r="Y7" s="88">
        <v>2</v>
      </c>
      <c r="Z7" s="88">
        <v>3</v>
      </c>
      <c r="AA7" s="86">
        <v>4</v>
      </c>
      <c r="AB7" s="86">
        <v>4</v>
      </c>
      <c r="AC7" s="86">
        <v>5</v>
      </c>
      <c r="AD7" s="86">
        <v>4</v>
      </c>
      <c r="AE7" s="86">
        <v>5</v>
      </c>
      <c r="AF7" s="86">
        <v>5</v>
      </c>
      <c r="AG7" s="86">
        <v>5</v>
      </c>
      <c r="AH7" s="86">
        <v>5</v>
      </c>
      <c r="AI7" s="86">
        <v>5</v>
      </c>
      <c r="AJ7" s="86">
        <v>6</v>
      </c>
      <c r="AK7" s="86">
        <v>6</v>
      </c>
      <c r="AL7" s="86">
        <v>6</v>
      </c>
      <c r="AM7" s="86">
        <v>6</v>
      </c>
      <c r="AN7" s="86">
        <v>6</v>
      </c>
      <c r="AO7" s="86">
        <v>6</v>
      </c>
      <c r="AP7" s="87">
        <v>6</v>
      </c>
    </row>
    <row r="8" spans="1:42" ht="15.75" thickBot="1" x14ac:dyDescent="0.3">
      <c r="A8" s="89">
        <v>6</v>
      </c>
      <c r="B8" s="90">
        <v>6</v>
      </c>
      <c r="C8" s="90">
        <v>6</v>
      </c>
      <c r="D8" s="90">
        <v>6</v>
      </c>
      <c r="E8" s="90">
        <v>6</v>
      </c>
      <c r="F8" s="90">
        <v>5</v>
      </c>
      <c r="G8" s="90">
        <v>6</v>
      </c>
      <c r="H8" s="90">
        <v>6</v>
      </c>
      <c r="I8" s="90">
        <v>6</v>
      </c>
      <c r="J8" s="90">
        <v>6</v>
      </c>
      <c r="K8" s="90">
        <v>5</v>
      </c>
      <c r="L8" s="90">
        <v>5</v>
      </c>
      <c r="M8" s="90">
        <v>5</v>
      </c>
      <c r="N8" s="88">
        <v>4</v>
      </c>
      <c r="O8" s="88">
        <v>4</v>
      </c>
      <c r="P8" s="88">
        <v>3</v>
      </c>
      <c r="Q8" s="88">
        <v>3</v>
      </c>
      <c r="R8" s="88">
        <v>2</v>
      </c>
      <c r="S8" s="88">
        <v>1</v>
      </c>
      <c r="T8" s="88">
        <v>1</v>
      </c>
      <c r="U8" s="91">
        <v>1</v>
      </c>
      <c r="V8" s="88">
        <v>2</v>
      </c>
      <c r="W8" s="88">
        <v>2</v>
      </c>
      <c r="X8" s="88">
        <v>2</v>
      </c>
      <c r="Y8" s="88">
        <v>3</v>
      </c>
      <c r="Z8" s="88">
        <v>3</v>
      </c>
      <c r="AA8" s="86">
        <v>4</v>
      </c>
      <c r="AB8" s="86">
        <v>4</v>
      </c>
      <c r="AC8" s="86">
        <v>4</v>
      </c>
      <c r="AD8" s="86">
        <v>6</v>
      </c>
      <c r="AE8" s="86">
        <v>6</v>
      </c>
      <c r="AF8" s="86">
        <v>6</v>
      </c>
      <c r="AG8" s="86">
        <v>6</v>
      </c>
      <c r="AH8" s="86">
        <v>5</v>
      </c>
      <c r="AI8" s="86">
        <v>5</v>
      </c>
      <c r="AJ8" s="86">
        <v>5</v>
      </c>
      <c r="AK8" s="86">
        <v>5</v>
      </c>
      <c r="AL8" s="86">
        <v>6</v>
      </c>
      <c r="AM8" s="86">
        <v>6</v>
      </c>
      <c r="AN8" s="86">
        <v>6</v>
      </c>
      <c r="AO8" s="86">
        <v>6</v>
      </c>
      <c r="AP8" s="87">
        <v>6</v>
      </c>
    </row>
    <row r="9" spans="1:42" x14ac:dyDescent="0.25">
      <c r="A9" s="89">
        <v>6</v>
      </c>
      <c r="B9" s="90">
        <v>6</v>
      </c>
      <c r="C9" s="90">
        <v>6</v>
      </c>
      <c r="D9" s="90">
        <v>6</v>
      </c>
      <c r="E9" s="90">
        <v>6</v>
      </c>
      <c r="F9" s="90">
        <v>5</v>
      </c>
      <c r="G9" s="90">
        <v>6</v>
      </c>
      <c r="H9" s="90">
        <v>6</v>
      </c>
      <c r="I9" s="90">
        <v>6</v>
      </c>
      <c r="J9" s="90">
        <v>6</v>
      </c>
      <c r="K9" s="90">
        <v>5</v>
      </c>
      <c r="L9" s="90">
        <v>5</v>
      </c>
      <c r="M9" s="90">
        <v>5</v>
      </c>
      <c r="N9" s="92">
        <v>4</v>
      </c>
      <c r="O9" s="92">
        <v>4</v>
      </c>
      <c r="P9" s="92">
        <v>4</v>
      </c>
      <c r="Q9" s="92">
        <v>2</v>
      </c>
      <c r="R9" s="90">
        <v>2</v>
      </c>
      <c r="S9" s="90">
        <v>2</v>
      </c>
      <c r="T9" s="90">
        <v>2</v>
      </c>
      <c r="U9" s="90">
        <v>3</v>
      </c>
      <c r="V9" s="90">
        <v>3</v>
      </c>
      <c r="W9" s="93">
        <v>1</v>
      </c>
      <c r="X9" s="93">
        <v>1</v>
      </c>
      <c r="Y9" s="93">
        <v>1</v>
      </c>
      <c r="Z9" s="93">
        <v>1</v>
      </c>
      <c r="AA9" s="90">
        <v>4</v>
      </c>
      <c r="AB9" s="90">
        <v>4</v>
      </c>
      <c r="AC9" s="90">
        <v>4</v>
      </c>
      <c r="AD9" s="90">
        <v>4</v>
      </c>
      <c r="AE9" s="90">
        <v>4</v>
      </c>
      <c r="AF9" s="90">
        <v>4</v>
      </c>
      <c r="AG9" s="90">
        <v>4</v>
      </c>
      <c r="AH9" s="90">
        <v>5</v>
      </c>
      <c r="AI9" s="90">
        <v>5</v>
      </c>
      <c r="AJ9" s="90">
        <v>5</v>
      </c>
      <c r="AK9" s="90">
        <v>5</v>
      </c>
      <c r="AL9" s="90">
        <v>5</v>
      </c>
      <c r="AM9" s="90">
        <v>5</v>
      </c>
      <c r="AN9" s="90">
        <v>5</v>
      </c>
      <c r="AO9" s="90">
        <v>5</v>
      </c>
      <c r="AP9" s="94">
        <v>5</v>
      </c>
    </row>
    <row r="10" spans="1:42" ht="15.75" thickBot="1" x14ac:dyDescent="0.3">
      <c r="A10" s="95">
        <v>6</v>
      </c>
      <c r="B10" s="96">
        <v>6</v>
      </c>
      <c r="C10" s="96">
        <v>6</v>
      </c>
      <c r="D10" s="96">
        <v>6</v>
      </c>
      <c r="E10" s="96">
        <v>6</v>
      </c>
      <c r="F10" s="96">
        <v>5</v>
      </c>
      <c r="G10" s="96">
        <v>6</v>
      </c>
      <c r="H10" s="96">
        <v>6</v>
      </c>
      <c r="I10" s="96">
        <v>6</v>
      </c>
      <c r="J10" s="96">
        <v>6</v>
      </c>
      <c r="K10" s="96">
        <v>5</v>
      </c>
      <c r="L10" s="96">
        <v>5</v>
      </c>
      <c r="M10" s="96">
        <v>5</v>
      </c>
      <c r="N10" s="97">
        <v>5</v>
      </c>
      <c r="O10" s="97">
        <v>5</v>
      </c>
      <c r="P10" s="97">
        <v>5</v>
      </c>
      <c r="Q10" s="97">
        <v>5</v>
      </c>
      <c r="R10" s="96">
        <v>5</v>
      </c>
      <c r="S10" s="96">
        <v>5</v>
      </c>
      <c r="T10" s="96">
        <v>5</v>
      </c>
      <c r="U10" s="96">
        <v>5</v>
      </c>
      <c r="V10" s="96">
        <v>5</v>
      </c>
      <c r="W10" s="98">
        <v>2</v>
      </c>
      <c r="X10" s="98">
        <v>2</v>
      </c>
      <c r="Y10" s="98">
        <v>2</v>
      </c>
      <c r="Z10" s="98">
        <v>2</v>
      </c>
      <c r="AA10" s="96">
        <v>6</v>
      </c>
      <c r="AB10" s="96">
        <v>6</v>
      </c>
      <c r="AC10" s="96">
        <v>6</v>
      </c>
      <c r="AD10" s="96">
        <v>6</v>
      </c>
      <c r="AE10" s="96">
        <v>6</v>
      </c>
      <c r="AF10" s="96">
        <v>6</v>
      </c>
      <c r="AG10" s="96">
        <v>6</v>
      </c>
      <c r="AH10" s="96">
        <v>6</v>
      </c>
      <c r="AI10" s="96">
        <v>6</v>
      </c>
      <c r="AJ10" s="96">
        <v>6</v>
      </c>
      <c r="AK10" s="96">
        <v>6</v>
      </c>
      <c r="AL10" s="96">
        <v>6</v>
      </c>
      <c r="AM10" s="96">
        <v>6</v>
      </c>
      <c r="AN10" s="96">
        <v>6</v>
      </c>
      <c r="AO10" s="96">
        <v>6</v>
      </c>
      <c r="AP10" s="99">
        <v>6</v>
      </c>
    </row>
    <row r="11" spans="1:42" x14ac:dyDescent="0.25">
      <c r="A11" s="100">
        <v>0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  <c r="W11" s="100">
        <v>0</v>
      </c>
      <c r="X11" s="100">
        <v>0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D11" s="100">
        <v>0</v>
      </c>
      <c r="AE11" s="100">
        <v>0</v>
      </c>
      <c r="AF11" s="100">
        <v>0</v>
      </c>
      <c r="AG11" s="100">
        <v>0</v>
      </c>
      <c r="AH11" s="100">
        <v>0</v>
      </c>
      <c r="AI11" s="100">
        <v>0</v>
      </c>
      <c r="AJ11" s="100">
        <v>0</v>
      </c>
      <c r="AK11" s="100">
        <v>0</v>
      </c>
      <c r="AL11" s="100">
        <v>0</v>
      </c>
      <c r="AM11" s="100">
        <v>0</v>
      </c>
      <c r="AN11" s="100">
        <v>0</v>
      </c>
      <c r="AO11" s="100">
        <v>0</v>
      </c>
      <c r="AP11" s="100">
        <v>0</v>
      </c>
    </row>
    <row r="12" spans="1:42" x14ac:dyDescent="0.25">
      <c r="A12" s="100">
        <v>0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  <c r="V12" s="100">
        <v>0</v>
      </c>
      <c r="W12" s="100">
        <v>0</v>
      </c>
      <c r="X12" s="100">
        <v>0</v>
      </c>
      <c r="Y12" s="100">
        <v>0</v>
      </c>
      <c r="Z12" s="100">
        <v>0</v>
      </c>
      <c r="AA12" s="100">
        <v>0</v>
      </c>
      <c r="AB12" s="100">
        <v>0</v>
      </c>
      <c r="AC12" s="100">
        <v>0</v>
      </c>
      <c r="AD12" s="100">
        <v>0</v>
      </c>
      <c r="AE12" s="100">
        <v>0</v>
      </c>
      <c r="AF12" s="100">
        <v>0</v>
      </c>
      <c r="AG12" s="100">
        <v>0</v>
      </c>
      <c r="AH12" s="100">
        <v>0</v>
      </c>
      <c r="AI12" s="100">
        <v>0</v>
      </c>
      <c r="AJ12" s="100">
        <v>0</v>
      </c>
      <c r="AK12" s="100">
        <v>0</v>
      </c>
      <c r="AL12" s="100">
        <v>0</v>
      </c>
      <c r="AM12" s="100">
        <v>0</v>
      </c>
      <c r="AN12" s="100">
        <v>0</v>
      </c>
      <c r="AO12" s="100">
        <v>0</v>
      </c>
      <c r="AP12" s="100">
        <v>0</v>
      </c>
    </row>
    <row r="13" spans="1:42" x14ac:dyDescent="0.25">
      <c r="A13" s="100">
        <v>0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  <c r="W13" s="100">
        <v>0</v>
      </c>
      <c r="X13" s="100">
        <v>0</v>
      </c>
      <c r="Y13" s="100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>
        <v>0</v>
      </c>
      <c r="AH13" s="100">
        <v>0</v>
      </c>
      <c r="AI13" s="100">
        <v>0</v>
      </c>
      <c r="AJ13" s="100">
        <v>0</v>
      </c>
      <c r="AK13" s="100">
        <v>0</v>
      </c>
      <c r="AL13" s="100">
        <v>0</v>
      </c>
      <c r="AM13" s="100">
        <v>0</v>
      </c>
      <c r="AN13" s="100">
        <v>0</v>
      </c>
      <c r="AO13" s="100">
        <v>0</v>
      </c>
      <c r="AP13" s="100">
        <v>0</v>
      </c>
    </row>
    <row r="14" spans="1:42" x14ac:dyDescent="0.25">
      <c r="A14" s="100">
        <v>0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  <c r="V14" s="100">
        <v>0</v>
      </c>
      <c r="W14" s="100">
        <v>0</v>
      </c>
      <c r="X14" s="100">
        <v>0</v>
      </c>
      <c r="Y14" s="100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>
        <v>0</v>
      </c>
      <c r="AH14" s="100">
        <v>0</v>
      </c>
      <c r="AI14" s="100">
        <v>0</v>
      </c>
      <c r="AJ14" s="100">
        <v>0</v>
      </c>
      <c r="AK14" s="100">
        <v>0</v>
      </c>
      <c r="AL14" s="100">
        <v>0</v>
      </c>
      <c r="AM14" s="100">
        <v>0</v>
      </c>
      <c r="AN14" s="100">
        <v>0</v>
      </c>
      <c r="AO14" s="100">
        <v>0</v>
      </c>
      <c r="AP14" s="100">
        <v>0</v>
      </c>
    </row>
    <row r="15" spans="1:42" x14ac:dyDescent="0.25">
      <c r="A15" s="100">
        <v>0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0</v>
      </c>
      <c r="S15" s="100">
        <v>0</v>
      </c>
      <c r="T15" s="100">
        <v>32</v>
      </c>
      <c r="U15" s="100">
        <v>0</v>
      </c>
      <c r="V15" s="100">
        <v>51</v>
      </c>
      <c r="W15" s="100">
        <v>0</v>
      </c>
      <c r="X15" s="100">
        <v>0</v>
      </c>
      <c r="Y15" s="100">
        <v>12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>
        <v>0</v>
      </c>
      <c r="AH15" s="100">
        <v>0</v>
      </c>
      <c r="AI15" s="100">
        <v>0</v>
      </c>
      <c r="AJ15" s="100">
        <v>0</v>
      </c>
      <c r="AK15" s="100">
        <v>0</v>
      </c>
      <c r="AL15" s="100">
        <v>0</v>
      </c>
      <c r="AM15" s="100">
        <v>0</v>
      </c>
      <c r="AN15" s="100">
        <v>0</v>
      </c>
      <c r="AO15" s="100">
        <v>0</v>
      </c>
      <c r="AP15" s="100">
        <v>0</v>
      </c>
    </row>
    <row r="16" spans="1:42" x14ac:dyDescent="0.25">
      <c r="A16" s="100">
        <v>0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41</v>
      </c>
      <c r="R16" s="100">
        <v>0</v>
      </c>
      <c r="S16" s="100">
        <v>31</v>
      </c>
      <c r="T16" s="100">
        <v>0</v>
      </c>
      <c r="U16" s="100">
        <v>0</v>
      </c>
      <c r="V16" s="100">
        <v>41</v>
      </c>
      <c r="W16" s="100">
        <v>31</v>
      </c>
      <c r="X16" s="100">
        <v>13</v>
      </c>
      <c r="Y16" s="100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>
        <v>0</v>
      </c>
    </row>
    <row r="17" spans="1:42" x14ac:dyDescent="0.25">
      <c r="A17" s="100">
        <v>0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21</v>
      </c>
      <c r="S17" s="100">
        <v>0</v>
      </c>
      <c r="T17" s="100">
        <v>24</v>
      </c>
      <c r="U17" s="100">
        <v>32</v>
      </c>
      <c r="V17" s="100">
        <v>21</v>
      </c>
      <c r="W17" s="100">
        <v>0</v>
      </c>
      <c r="X17" s="100">
        <v>0</v>
      </c>
      <c r="Y17" s="100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>
        <v>0</v>
      </c>
    </row>
    <row r="18" spans="1:42" x14ac:dyDescent="0.25">
      <c r="A18" s="100">
        <v>0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12</v>
      </c>
      <c r="R18" s="100">
        <v>0</v>
      </c>
      <c r="S18" s="100">
        <v>21</v>
      </c>
      <c r="T18" s="100">
        <v>0</v>
      </c>
      <c r="U18" s="100">
        <v>52</v>
      </c>
      <c r="V18" s="100">
        <v>0</v>
      </c>
      <c r="W18" s="100">
        <v>0</v>
      </c>
      <c r="X18" s="100">
        <v>0</v>
      </c>
      <c r="Y18" s="100">
        <v>12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>
        <v>0</v>
      </c>
      <c r="AH18" s="100">
        <v>0</v>
      </c>
      <c r="AI18" s="100">
        <v>0</v>
      </c>
      <c r="AJ18" s="100">
        <v>0</v>
      </c>
      <c r="AK18" s="100">
        <v>0</v>
      </c>
      <c r="AL18" s="100">
        <v>0</v>
      </c>
      <c r="AM18" s="100">
        <v>0</v>
      </c>
      <c r="AN18" s="100">
        <v>0</v>
      </c>
      <c r="AO18" s="100">
        <v>0</v>
      </c>
      <c r="AP18" s="100">
        <v>0</v>
      </c>
    </row>
    <row r="19" spans="1:42" x14ac:dyDescent="0.25">
      <c r="A19" s="100">
        <v>0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</v>
      </c>
      <c r="S19" s="100">
        <v>0</v>
      </c>
      <c r="T19" s="100">
        <v>13</v>
      </c>
      <c r="U19" s="100">
        <v>23</v>
      </c>
      <c r="V19" s="100">
        <v>0</v>
      </c>
      <c r="W19" s="100">
        <v>61</v>
      </c>
      <c r="X19" s="100">
        <v>0</v>
      </c>
      <c r="Y19" s="100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>
        <v>0</v>
      </c>
      <c r="AH19" s="100">
        <v>0</v>
      </c>
      <c r="AI19" s="100">
        <v>0</v>
      </c>
      <c r="AJ19" s="100">
        <v>0</v>
      </c>
      <c r="AK19" s="100">
        <v>0</v>
      </c>
      <c r="AL19" s="100">
        <v>0</v>
      </c>
      <c r="AM19" s="100">
        <v>0</v>
      </c>
      <c r="AN19" s="100">
        <v>0</v>
      </c>
      <c r="AO19" s="100">
        <v>0</v>
      </c>
      <c r="AP19" s="100">
        <v>0</v>
      </c>
    </row>
    <row r="20" spans="1:42" x14ac:dyDescent="0.25">
      <c r="A20" s="100">
        <v>0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  <c r="U20" s="100">
        <v>0</v>
      </c>
      <c r="V20" s="100">
        <v>0</v>
      </c>
      <c r="W20" s="100">
        <v>0</v>
      </c>
      <c r="X20" s="100">
        <v>0</v>
      </c>
      <c r="Y20" s="100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>
        <v>0</v>
      </c>
      <c r="AH20" s="100">
        <v>0</v>
      </c>
      <c r="AI20" s="100">
        <v>0</v>
      </c>
      <c r="AJ20" s="100">
        <v>0</v>
      </c>
      <c r="AK20" s="100">
        <v>0</v>
      </c>
      <c r="AL20" s="100">
        <v>0</v>
      </c>
      <c r="AM20" s="100">
        <v>0</v>
      </c>
      <c r="AN20" s="100">
        <v>0</v>
      </c>
      <c r="AO20" s="100">
        <v>0</v>
      </c>
      <c r="AP20" s="100">
        <v>0</v>
      </c>
    </row>
    <row r="21" spans="1:42" ht="15.75" thickBot="1" x14ac:dyDescent="0.3"/>
    <row r="22" spans="1:42" x14ac:dyDescent="0.25">
      <c r="A22" s="79">
        <v>6</v>
      </c>
      <c r="B22" s="80">
        <v>6</v>
      </c>
      <c r="C22" s="80">
        <v>6</v>
      </c>
      <c r="D22" s="80">
        <v>6</v>
      </c>
      <c r="E22" s="80">
        <v>6</v>
      </c>
      <c r="F22" s="80">
        <v>6</v>
      </c>
      <c r="G22" s="80">
        <v>6</v>
      </c>
      <c r="H22" s="80">
        <v>6</v>
      </c>
      <c r="I22" s="80">
        <v>6</v>
      </c>
      <c r="J22" s="80">
        <v>6</v>
      </c>
      <c r="K22" s="80">
        <v>6</v>
      </c>
      <c r="L22" s="80">
        <v>6</v>
      </c>
      <c r="M22" s="80">
        <v>6</v>
      </c>
      <c r="N22" s="81">
        <v>6</v>
      </c>
      <c r="O22" s="81">
        <v>6</v>
      </c>
      <c r="P22" s="81">
        <v>6</v>
      </c>
      <c r="Q22" s="81">
        <v>6</v>
      </c>
      <c r="R22" s="81">
        <v>6</v>
      </c>
      <c r="S22" s="81">
        <v>6</v>
      </c>
      <c r="T22" s="81">
        <v>6</v>
      </c>
      <c r="U22" s="81">
        <v>6</v>
      </c>
      <c r="V22" s="81">
        <v>5</v>
      </c>
      <c r="W22" s="81">
        <v>5</v>
      </c>
      <c r="X22" s="81">
        <v>5</v>
      </c>
      <c r="Y22" s="81">
        <v>5</v>
      </c>
      <c r="Z22" s="81">
        <v>5</v>
      </c>
      <c r="AA22" s="82">
        <v>6</v>
      </c>
      <c r="AB22" s="82">
        <v>6</v>
      </c>
      <c r="AC22" s="82">
        <v>6</v>
      </c>
      <c r="AD22" s="82">
        <v>6</v>
      </c>
      <c r="AE22" s="82">
        <v>6</v>
      </c>
      <c r="AF22" s="82">
        <v>6</v>
      </c>
      <c r="AG22" s="82">
        <v>6</v>
      </c>
      <c r="AH22" s="82">
        <v>6</v>
      </c>
      <c r="AI22" s="82">
        <v>6</v>
      </c>
      <c r="AJ22" s="82">
        <v>6</v>
      </c>
      <c r="AK22" s="82">
        <v>6</v>
      </c>
      <c r="AL22" s="82">
        <v>6</v>
      </c>
      <c r="AM22" s="82">
        <v>6</v>
      </c>
      <c r="AN22" s="82">
        <v>6</v>
      </c>
      <c r="AO22" s="82">
        <v>6</v>
      </c>
      <c r="AP22" s="83">
        <v>6</v>
      </c>
    </row>
    <row r="23" spans="1:42" x14ac:dyDescent="0.25">
      <c r="A23" s="84">
        <v>6</v>
      </c>
      <c r="B23" s="85">
        <v>6</v>
      </c>
      <c r="C23" s="85">
        <v>6</v>
      </c>
      <c r="D23" s="85">
        <v>6</v>
      </c>
      <c r="E23" s="85">
        <v>6</v>
      </c>
      <c r="F23" s="85">
        <v>6</v>
      </c>
      <c r="G23" s="85">
        <v>6</v>
      </c>
      <c r="H23" s="85">
        <v>6</v>
      </c>
      <c r="I23" s="85">
        <v>6</v>
      </c>
      <c r="J23" s="85">
        <v>6</v>
      </c>
      <c r="K23" s="85">
        <v>5</v>
      </c>
      <c r="L23" s="85">
        <v>5</v>
      </c>
      <c r="M23" s="85">
        <v>5</v>
      </c>
      <c r="N23" s="75">
        <v>5</v>
      </c>
      <c r="O23" s="75">
        <v>5</v>
      </c>
      <c r="P23" s="75">
        <v>5</v>
      </c>
      <c r="Q23" s="75">
        <v>6</v>
      </c>
      <c r="R23" s="75">
        <v>6</v>
      </c>
      <c r="S23" s="75">
        <v>6</v>
      </c>
      <c r="T23" s="75">
        <v>6</v>
      </c>
      <c r="U23" s="75">
        <v>6</v>
      </c>
      <c r="V23" s="75">
        <v>5</v>
      </c>
      <c r="W23" s="75">
        <v>5</v>
      </c>
      <c r="X23" s="75">
        <v>5</v>
      </c>
      <c r="Y23" s="75">
        <v>5</v>
      </c>
      <c r="Z23" s="75">
        <v>5</v>
      </c>
      <c r="AA23" s="86">
        <v>5</v>
      </c>
      <c r="AB23" s="86">
        <v>5</v>
      </c>
      <c r="AC23" s="86">
        <v>5</v>
      </c>
      <c r="AD23" s="86">
        <v>6</v>
      </c>
      <c r="AE23" s="86">
        <v>6</v>
      </c>
      <c r="AF23" s="86">
        <v>6</v>
      </c>
      <c r="AG23" s="86">
        <v>6</v>
      </c>
      <c r="AH23" s="86">
        <v>6</v>
      </c>
      <c r="AI23" s="86">
        <v>6</v>
      </c>
      <c r="AJ23" s="86">
        <v>6</v>
      </c>
      <c r="AK23" s="86">
        <v>6</v>
      </c>
      <c r="AL23" s="86">
        <v>6</v>
      </c>
      <c r="AM23" s="86">
        <v>6</v>
      </c>
      <c r="AN23" s="86">
        <v>6</v>
      </c>
      <c r="AO23" s="86">
        <v>6</v>
      </c>
      <c r="AP23" s="87">
        <v>6</v>
      </c>
    </row>
    <row r="24" spans="1:42" x14ac:dyDescent="0.25">
      <c r="A24" s="84">
        <v>6</v>
      </c>
      <c r="B24" s="85">
        <v>6</v>
      </c>
      <c r="C24" s="85">
        <v>6</v>
      </c>
      <c r="D24" s="85">
        <v>6</v>
      </c>
      <c r="E24" s="85">
        <v>6</v>
      </c>
      <c r="F24" s="85">
        <v>6</v>
      </c>
      <c r="G24" s="85">
        <v>6</v>
      </c>
      <c r="H24" s="85">
        <v>6</v>
      </c>
      <c r="I24" s="85">
        <v>6</v>
      </c>
      <c r="J24" s="85">
        <v>6</v>
      </c>
      <c r="K24" s="85">
        <v>6</v>
      </c>
      <c r="L24" s="85">
        <v>6</v>
      </c>
      <c r="M24" s="85">
        <v>5</v>
      </c>
      <c r="N24" s="75">
        <v>5</v>
      </c>
      <c r="O24" s="75">
        <v>4</v>
      </c>
      <c r="P24" s="75">
        <v>4</v>
      </c>
      <c r="Q24" s="75">
        <v>4</v>
      </c>
      <c r="R24" s="75">
        <v>4</v>
      </c>
      <c r="S24" s="75">
        <v>4</v>
      </c>
      <c r="T24" s="75">
        <v>4</v>
      </c>
      <c r="U24" s="75">
        <v>5</v>
      </c>
      <c r="V24" s="75">
        <v>5</v>
      </c>
      <c r="W24" s="75">
        <v>5</v>
      </c>
      <c r="X24" s="75">
        <v>5</v>
      </c>
      <c r="Y24" s="75">
        <v>5</v>
      </c>
      <c r="Z24" s="75">
        <v>5</v>
      </c>
      <c r="AA24" s="86">
        <v>6</v>
      </c>
      <c r="AB24" s="86">
        <v>6</v>
      </c>
      <c r="AC24" s="86">
        <v>6</v>
      </c>
      <c r="AD24" s="86">
        <v>6</v>
      </c>
      <c r="AE24" s="86">
        <v>6</v>
      </c>
      <c r="AF24" s="86">
        <v>6</v>
      </c>
      <c r="AG24" s="86">
        <v>6</v>
      </c>
      <c r="AH24" s="86">
        <v>6</v>
      </c>
      <c r="AI24" s="86">
        <v>6</v>
      </c>
      <c r="AJ24" s="86">
        <v>6</v>
      </c>
      <c r="AK24" s="86">
        <v>6</v>
      </c>
      <c r="AL24" s="86">
        <v>6</v>
      </c>
      <c r="AM24" s="86">
        <v>6</v>
      </c>
      <c r="AN24" s="86">
        <v>6</v>
      </c>
      <c r="AO24" s="86">
        <v>6</v>
      </c>
      <c r="AP24" s="87">
        <v>6</v>
      </c>
    </row>
    <row r="25" spans="1:42" x14ac:dyDescent="0.25">
      <c r="A25" s="84">
        <v>6</v>
      </c>
      <c r="B25" s="85">
        <v>6</v>
      </c>
      <c r="C25" s="85">
        <v>6</v>
      </c>
      <c r="D25" s="85">
        <v>6</v>
      </c>
      <c r="E25" s="85">
        <v>6</v>
      </c>
      <c r="F25" s="85">
        <v>5</v>
      </c>
      <c r="G25" s="85">
        <v>5</v>
      </c>
      <c r="H25" s="85">
        <v>5</v>
      </c>
      <c r="I25" s="85">
        <v>5</v>
      </c>
      <c r="J25" s="85">
        <v>5</v>
      </c>
      <c r="K25" s="85">
        <v>5</v>
      </c>
      <c r="L25" s="85">
        <v>5</v>
      </c>
      <c r="M25" s="85">
        <v>5</v>
      </c>
      <c r="N25" s="75">
        <v>5</v>
      </c>
      <c r="O25" s="75">
        <v>5</v>
      </c>
      <c r="P25" s="75">
        <v>5</v>
      </c>
      <c r="Q25" s="75">
        <v>5</v>
      </c>
      <c r="R25" s="75">
        <v>4</v>
      </c>
      <c r="S25" s="75">
        <v>4</v>
      </c>
      <c r="T25" s="75">
        <v>4</v>
      </c>
      <c r="U25" s="75">
        <v>4</v>
      </c>
      <c r="V25" s="75">
        <v>4</v>
      </c>
      <c r="W25" s="75">
        <v>4</v>
      </c>
      <c r="X25" s="75">
        <v>4</v>
      </c>
      <c r="Y25" s="75">
        <v>4</v>
      </c>
      <c r="Z25" s="75">
        <v>4</v>
      </c>
      <c r="AA25" s="86">
        <v>5</v>
      </c>
      <c r="AB25" s="86">
        <v>5</v>
      </c>
      <c r="AC25" s="86">
        <v>5</v>
      </c>
      <c r="AD25" s="86">
        <v>5</v>
      </c>
      <c r="AE25" s="86">
        <v>5</v>
      </c>
      <c r="AF25" s="86">
        <v>5</v>
      </c>
      <c r="AG25" s="86">
        <v>5</v>
      </c>
      <c r="AH25" s="86">
        <v>5</v>
      </c>
      <c r="AI25" s="86">
        <v>5</v>
      </c>
      <c r="AJ25" s="86">
        <v>6</v>
      </c>
      <c r="AK25" s="86">
        <v>6</v>
      </c>
      <c r="AL25" s="86">
        <v>6</v>
      </c>
      <c r="AM25" s="86">
        <v>6</v>
      </c>
      <c r="AN25" s="86">
        <v>6</v>
      </c>
      <c r="AO25" s="86">
        <v>6</v>
      </c>
      <c r="AP25" s="87">
        <v>6</v>
      </c>
    </row>
    <row r="26" spans="1:42" x14ac:dyDescent="0.25">
      <c r="A26" s="84">
        <v>6</v>
      </c>
      <c r="B26" s="85">
        <v>6</v>
      </c>
      <c r="C26" s="85">
        <v>6</v>
      </c>
      <c r="D26" s="85">
        <v>6</v>
      </c>
      <c r="E26" s="85">
        <v>6</v>
      </c>
      <c r="F26" s="85">
        <v>5</v>
      </c>
      <c r="G26" s="85">
        <v>6</v>
      </c>
      <c r="H26" s="85">
        <v>6</v>
      </c>
      <c r="I26" s="85">
        <v>6</v>
      </c>
      <c r="J26" s="85">
        <v>6</v>
      </c>
      <c r="K26" s="85">
        <v>5</v>
      </c>
      <c r="L26" s="85">
        <v>5</v>
      </c>
      <c r="M26" s="85">
        <v>5</v>
      </c>
      <c r="N26" s="75">
        <v>5</v>
      </c>
      <c r="O26" s="75">
        <v>5</v>
      </c>
      <c r="P26" s="75">
        <v>5</v>
      </c>
      <c r="Q26" s="75">
        <v>4</v>
      </c>
      <c r="R26" s="75">
        <v>2</v>
      </c>
      <c r="S26" s="75">
        <v>3</v>
      </c>
      <c r="T26" s="75">
        <v>3</v>
      </c>
      <c r="U26" s="75">
        <v>3</v>
      </c>
      <c r="V26" s="75">
        <v>2</v>
      </c>
      <c r="W26" s="75">
        <v>3</v>
      </c>
      <c r="X26" s="75">
        <v>3</v>
      </c>
      <c r="Y26" s="75">
        <v>4</v>
      </c>
      <c r="Z26" s="75">
        <v>5</v>
      </c>
      <c r="AA26" s="86">
        <v>5</v>
      </c>
      <c r="AB26" s="86">
        <v>5</v>
      </c>
      <c r="AC26" s="86">
        <v>5</v>
      </c>
      <c r="AD26" s="86">
        <v>5</v>
      </c>
      <c r="AE26" s="86">
        <v>5</v>
      </c>
      <c r="AF26" s="86">
        <v>5</v>
      </c>
      <c r="AG26" s="86">
        <v>5</v>
      </c>
      <c r="AH26" s="86">
        <v>5</v>
      </c>
      <c r="AI26" s="86">
        <v>5</v>
      </c>
      <c r="AJ26" s="86">
        <v>6</v>
      </c>
      <c r="AK26" s="86">
        <v>6</v>
      </c>
      <c r="AL26" s="86">
        <v>6</v>
      </c>
      <c r="AM26" s="86">
        <v>6</v>
      </c>
      <c r="AN26" s="86">
        <v>6</v>
      </c>
      <c r="AO26" s="86">
        <v>6</v>
      </c>
      <c r="AP26" s="87">
        <v>6</v>
      </c>
    </row>
    <row r="27" spans="1:42" x14ac:dyDescent="0.25">
      <c r="A27" s="84">
        <v>6</v>
      </c>
      <c r="B27" s="85">
        <v>6</v>
      </c>
      <c r="C27" s="85">
        <v>6</v>
      </c>
      <c r="D27" s="85">
        <v>6</v>
      </c>
      <c r="E27" s="85">
        <v>6</v>
      </c>
      <c r="F27" s="85">
        <v>5</v>
      </c>
      <c r="G27" s="85">
        <v>5</v>
      </c>
      <c r="H27" s="85">
        <v>5</v>
      </c>
      <c r="I27" s="85">
        <v>5</v>
      </c>
      <c r="J27" s="85">
        <v>5</v>
      </c>
      <c r="K27" s="85">
        <v>5</v>
      </c>
      <c r="L27" s="85">
        <v>5</v>
      </c>
      <c r="M27" s="85">
        <v>5</v>
      </c>
      <c r="N27" s="88">
        <v>5</v>
      </c>
      <c r="O27" s="88">
        <v>5</v>
      </c>
      <c r="P27" s="88">
        <v>4</v>
      </c>
      <c r="Q27" s="88">
        <v>3</v>
      </c>
      <c r="R27" s="88">
        <v>2</v>
      </c>
      <c r="S27" s="88">
        <v>2</v>
      </c>
      <c r="T27" s="88">
        <v>2</v>
      </c>
      <c r="U27" s="88">
        <v>3</v>
      </c>
      <c r="V27" s="88">
        <v>2</v>
      </c>
      <c r="W27" s="88">
        <v>2</v>
      </c>
      <c r="X27" s="88">
        <v>3</v>
      </c>
      <c r="Y27" s="88">
        <v>4</v>
      </c>
      <c r="Z27" s="88">
        <v>5</v>
      </c>
      <c r="AA27" s="86">
        <v>4</v>
      </c>
      <c r="AB27" s="86">
        <v>5</v>
      </c>
      <c r="AC27" s="86">
        <v>5</v>
      </c>
      <c r="AD27" s="86">
        <v>5</v>
      </c>
      <c r="AE27" s="86">
        <v>5</v>
      </c>
      <c r="AF27" s="86">
        <v>5</v>
      </c>
      <c r="AG27" s="86">
        <v>5</v>
      </c>
      <c r="AH27" s="86">
        <v>5</v>
      </c>
      <c r="AI27" s="86">
        <v>5</v>
      </c>
      <c r="AJ27" s="86">
        <v>6</v>
      </c>
      <c r="AK27" s="86">
        <v>6</v>
      </c>
      <c r="AL27" s="86">
        <v>6</v>
      </c>
      <c r="AM27" s="86">
        <v>6</v>
      </c>
      <c r="AN27" s="86">
        <v>6</v>
      </c>
      <c r="AO27" s="86">
        <v>6</v>
      </c>
      <c r="AP27" s="87">
        <v>6</v>
      </c>
    </row>
    <row r="28" spans="1:42" ht="15.75" thickBot="1" x14ac:dyDescent="0.3">
      <c r="A28" s="89">
        <v>6</v>
      </c>
      <c r="B28" s="90">
        <v>6</v>
      </c>
      <c r="C28" s="90">
        <v>6</v>
      </c>
      <c r="D28" s="90">
        <v>6</v>
      </c>
      <c r="E28" s="90">
        <v>6</v>
      </c>
      <c r="F28" s="90">
        <v>5</v>
      </c>
      <c r="G28" s="90">
        <v>5</v>
      </c>
      <c r="H28" s="90">
        <v>5</v>
      </c>
      <c r="I28" s="90">
        <v>5</v>
      </c>
      <c r="J28" s="90">
        <v>5</v>
      </c>
      <c r="K28" s="90">
        <v>5</v>
      </c>
      <c r="L28" s="90">
        <v>5</v>
      </c>
      <c r="M28" s="90">
        <v>5</v>
      </c>
      <c r="N28" s="88">
        <v>4</v>
      </c>
      <c r="O28" s="88">
        <v>4</v>
      </c>
      <c r="P28" s="88">
        <v>4</v>
      </c>
      <c r="Q28" s="88">
        <v>3</v>
      </c>
      <c r="R28" s="88">
        <v>2</v>
      </c>
      <c r="S28" s="88">
        <v>1</v>
      </c>
      <c r="T28" s="88">
        <v>2</v>
      </c>
      <c r="U28" s="88">
        <v>1</v>
      </c>
      <c r="V28" s="88">
        <v>1</v>
      </c>
      <c r="W28" s="88">
        <v>1</v>
      </c>
      <c r="X28" s="88">
        <v>2</v>
      </c>
      <c r="Y28" s="88">
        <v>2</v>
      </c>
      <c r="Z28" s="88">
        <v>3</v>
      </c>
      <c r="AA28" s="86">
        <v>4</v>
      </c>
      <c r="AB28" s="86">
        <v>4</v>
      </c>
      <c r="AC28" s="86">
        <v>5</v>
      </c>
      <c r="AD28" s="86">
        <v>4</v>
      </c>
      <c r="AE28" s="86">
        <v>5</v>
      </c>
      <c r="AF28" s="86">
        <v>5</v>
      </c>
      <c r="AG28" s="86">
        <v>5</v>
      </c>
      <c r="AH28" s="86">
        <v>5</v>
      </c>
      <c r="AI28" s="86">
        <v>5</v>
      </c>
      <c r="AJ28" s="86">
        <v>6</v>
      </c>
      <c r="AK28" s="86">
        <v>6</v>
      </c>
      <c r="AL28" s="86">
        <v>6</v>
      </c>
      <c r="AM28" s="86">
        <v>6</v>
      </c>
      <c r="AN28" s="86">
        <v>6</v>
      </c>
      <c r="AO28" s="86">
        <v>6</v>
      </c>
      <c r="AP28" s="87">
        <v>6</v>
      </c>
    </row>
    <row r="29" spans="1:42" ht="15.75" thickBot="1" x14ac:dyDescent="0.3">
      <c r="A29" s="89">
        <v>6</v>
      </c>
      <c r="B29" s="90">
        <v>6</v>
      </c>
      <c r="C29" s="90">
        <v>6</v>
      </c>
      <c r="D29" s="90">
        <v>6</v>
      </c>
      <c r="E29" s="90">
        <v>6</v>
      </c>
      <c r="F29" s="90">
        <v>5</v>
      </c>
      <c r="G29" s="90">
        <v>6</v>
      </c>
      <c r="H29" s="90">
        <v>6</v>
      </c>
      <c r="I29" s="90">
        <v>6</v>
      </c>
      <c r="J29" s="90">
        <v>6</v>
      </c>
      <c r="K29" s="90">
        <v>5</v>
      </c>
      <c r="L29" s="90">
        <v>5</v>
      </c>
      <c r="M29" s="90">
        <v>5</v>
      </c>
      <c r="N29" s="88">
        <v>4</v>
      </c>
      <c r="O29" s="88">
        <v>4</v>
      </c>
      <c r="P29" s="88">
        <v>3</v>
      </c>
      <c r="Q29" s="88">
        <v>3</v>
      </c>
      <c r="R29" s="88">
        <v>2</v>
      </c>
      <c r="S29" s="88">
        <v>1</v>
      </c>
      <c r="T29" s="88">
        <v>1</v>
      </c>
      <c r="U29" s="91">
        <v>1</v>
      </c>
      <c r="V29" s="88">
        <v>2</v>
      </c>
      <c r="W29" s="88">
        <v>2</v>
      </c>
      <c r="X29" s="88">
        <v>2</v>
      </c>
      <c r="Y29" s="88">
        <v>3</v>
      </c>
      <c r="Z29" s="88">
        <v>3</v>
      </c>
      <c r="AA29" s="86">
        <v>4</v>
      </c>
      <c r="AB29" s="86">
        <v>4</v>
      </c>
      <c r="AC29" s="86">
        <v>4</v>
      </c>
      <c r="AD29" s="86">
        <v>6</v>
      </c>
      <c r="AE29" s="86">
        <v>6</v>
      </c>
      <c r="AF29" s="86">
        <v>6</v>
      </c>
      <c r="AG29" s="86">
        <v>6</v>
      </c>
      <c r="AH29" s="86">
        <v>5</v>
      </c>
      <c r="AI29" s="86">
        <v>5</v>
      </c>
      <c r="AJ29" s="86">
        <v>5</v>
      </c>
      <c r="AK29" s="86">
        <v>5</v>
      </c>
      <c r="AL29" s="86">
        <v>6</v>
      </c>
      <c r="AM29" s="86">
        <v>6</v>
      </c>
      <c r="AN29" s="86">
        <v>6</v>
      </c>
      <c r="AO29" s="86">
        <v>6</v>
      </c>
      <c r="AP29" s="87">
        <v>6</v>
      </c>
    </row>
    <row r="30" spans="1:42" x14ac:dyDescent="0.25">
      <c r="A30" s="89">
        <v>6</v>
      </c>
      <c r="B30" s="90">
        <v>6</v>
      </c>
      <c r="C30" s="90">
        <v>6</v>
      </c>
      <c r="D30" s="90">
        <v>6</v>
      </c>
      <c r="E30" s="90">
        <v>6</v>
      </c>
      <c r="F30" s="90">
        <v>5</v>
      </c>
      <c r="G30" s="90">
        <v>6</v>
      </c>
      <c r="H30" s="90">
        <v>6</v>
      </c>
      <c r="I30" s="90">
        <v>6</v>
      </c>
      <c r="J30" s="90">
        <v>6</v>
      </c>
      <c r="K30" s="90">
        <v>5</v>
      </c>
      <c r="L30" s="90">
        <v>5</v>
      </c>
      <c r="M30" s="90">
        <v>5</v>
      </c>
      <c r="N30" s="92">
        <v>4</v>
      </c>
      <c r="O30" s="92">
        <v>4</v>
      </c>
      <c r="P30" s="92">
        <v>4</v>
      </c>
      <c r="Q30" s="92">
        <v>2</v>
      </c>
      <c r="R30" s="90">
        <v>2</v>
      </c>
      <c r="S30" s="90">
        <v>2</v>
      </c>
      <c r="T30" s="90">
        <v>2</v>
      </c>
      <c r="U30" s="90">
        <v>3</v>
      </c>
      <c r="V30" s="90">
        <v>3</v>
      </c>
      <c r="W30" s="93">
        <v>1</v>
      </c>
      <c r="X30" s="93">
        <v>1</v>
      </c>
      <c r="Y30" s="93">
        <v>1</v>
      </c>
      <c r="Z30" s="93">
        <v>1</v>
      </c>
      <c r="AA30" s="90">
        <v>4</v>
      </c>
      <c r="AB30" s="90">
        <v>4</v>
      </c>
      <c r="AC30" s="90">
        <v>4</v>
      </c>
      <c r="AD30" s="90">
        <v>4</v>
      </c>
      <c r="AE30" s="90">
        <v>4</v>
      </c>
      <c r="AF30" s="90">
        <v>4</v>
      </c>
      <c r="AG30" s="90">
        <v>4</v>
      </c>
      <c r="AH30" s="90">
        <v>5</v>
      </c>
      <c r="AI30" s="90">
        <v>5</v>
      </c>
      <c r="AJ30" s="90">
        <v>5</v>
      </c>
      <c r="AK30" s="90">
        <v>5</v>
      </c>
      <c r="AL30" s="90">
        <v>5</v>
      </c>
      <c r="AM30" s="90">
        <v>5</v>
      </c>
      <c r="AN30" s="90">
        <v>5</v>
      </c>
      <c r="AO30" s="90">
        <v>5</v>
      </c>
      <c r="AP30" s="94">
        <v>5</v>
      </c>
    </row>
    <row r="31" spans="1:42" ht="15.75" thickBot="1" x14ac:dyDescent="0.3">
      <c r="A31" s="95">
        <v>6</v>
      </c>
      <c r="B31" s="96">
        <v>6</v>
      </c>
      <c r="C31" s="96">
        <v>6</v>
      </c>
      <c r="D31" s="96">
        <v>6</v>
      </c>
      <c r="E31" s="96">
        <v>6</v>
      </c>
      <c r="F31" s="96">
        <v>5</v>
      </c>
      <c r="G31" s="96">
        <v>6</v>
      </c>
      <c r="H31" s="96">
        <v>6</v>
      </c>
      <c r="I31" s="96">
        <v>6</v>
      </c>
      <c r="J31" s="96">
        <v>6</v>
      </c>
      <c r="K31" s="96">
        <v>5</v>
      </c>
      <c r="L31" s="96">
        <v>5</v>
      </c>
      <c r="M31" s="96">
        <v>5</v>
      </c>
      <c r="N31" s="97">
        <v>5</v>
      </c>
      <c r="O31" s="97">
        <v>5</v>
      </c>
      <c r="P31" s="97">
        <v>5</v>
      </c>
      <c r="Q31" s="97">
        <v>5</v>
      </c>
      <c r="R31" s="96">
        <v>5</v>
      </c>
      <c r="S31" s="96">
        <v>5</v>
      </c>
      <c r="T31" s="96">
        <v>5</v>
      </c>
      <c r="U31" s="96">
        <v>5</v>
      </c>
      <c r="V31" s="96">
        <v>5</v>
      </c>
      <c r="W31" s="98">
        <v>2</v>
      </c>
      <c r="X31" s="98">
        <v>2</v>
      </c>
      <c r="Y31" s="98">
        <v>2</v>
      </c>
      <c r="Z31" s="98">
        <v>2</v>
      </c>
      <c r="AA31" s="96">
        <v>6</v>
      </c>
      <c r="AB31" s="96">
        <v>6</v>
      </c>
      <c r="AC31" s="96">
        <v>6</v>
      </c>
      <c r="AD31" s="96">
        <v>6</v>
      </c>
      <c r="AE31" s="96">
        <v>6</v>
      </c>
      <c r="AF31" s="96">
        <v>6</v>
      </c>
      <c r="AG31" s="96">
        <v>6</v>
      </c>
      <c r="AH31" s="96">
        <v>6</v>
      </c>
      <c r="AI31" s="96">
        <v>6</v>
      </c>
      <c r="AJ31" s="96">
        <v>6</v>
      </c>
      <c r="AK31" s="96">
        <v>6</v>
      </c>
      <c r="AL31" s="96">
        <v>6</v>
      </c>
      <c r="AM31" s="96">
        <v>6</v>
      </c>
      <c r="AN31" s="96">
        <v>6</v>
      </c>
      <c r="AO31" s="96">
        <v>6</v>
      </c>
      <c r="AP31" s="99">
        <v>6</v>
      </c>
    </row>
    <row r="32" spans="1:42" x14ac:dyDescent="0.25">
      <c r="A32" s="100">
        <v>0</v>
      </c>
      <c r="B32" s="100">
        <v>0</v>
      </c>
      <c r="C32" s="100">
        <v>0</v>
      </c>
      <c r="D32" s="100">
        <v>0</v>
      </c>
      <c r="E32" s="100">
        <v>0</v>
      </c>
      <c r="F32" s="100">
        <v>0</v>
      </c>
      <c r="G32" s="100">
        <v>0</v>
      </c>
      <c r="H32" s="100">
        <v>0</v>
      </c>
      <c r="I32" s="100">
        <v>0</v>
      </c>
      <c r="J32" s="100">
        <v>0</v>
      </c>
      <c r="K32" s="100">
        <v>0</v>
      </c>
      <c r="L32" s="100">
        <v>0</v>
      </c>
      <c r="M32" s="100">
        <v>0</v>
      </c>
      <c r="N32" s="100">
        <v>0</v>
      </c>
      <c r="O32" s="100">
        <v>0</v>
      </c>
      <c r="P32" s="100">
        <v>0</v>
      </c>
      <c r="Q32" s="100">
        <v>0</v>
      </c>
      <c r="R32" s="100">
        <v>0</v>
      </c>
      <c r="S32" s="100">
        <v>0</v>
      </c>
      <c r="T32" s="100">
        <v>0</v>
      </c>
      <c r="U32" s="100">
        <v>0</v>
      </c>
      <c r="V32" s="100">
        <v>0</v>
      </c>
      <c r="W32" s="100">
        <v>0</v>
      </c>
      <c r="X32" s="100">
        <v>0</v>
      </c>
      <c r="Y32" s="100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>
        <v>0</v>
      </c>
      <c r="AH32" s="100">
        <v>0</v>
      </c>
      <c r="AI32" s="100">
        <v>0</v>
      </c>
      <c r="AJ32" s="100">
        <v>0</v>
      </c>
      <c r="AK32" s="100">
        <v>0</v>
      </c>
      <c r="AL32" s="100">
        <v>0</v>
      </c>
      <c r="AM32" s="100">
        <v>0</v>
      </c>
      <c r="AN32" s="100">
        <v>0</v>
      </c>
      <c r="AO32" s="100">
        <v>0</v>
      </c>
      <c r="AP32" s="100">
        <v>0</v>
      </c>
    </row>
    <row r="33" spans="1:42" x14ac:dyDescent="0.25">
      <c r="A33" s="100">
        <v>0</v>
      </c>
      <c r="B33" s="100">
        <v>0</v>
      </c>
      <c r="C33" s="100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0">
        <v>0</v>
      </c>
      <c r="L33" s="100">
        <v>0</v>
      </c>
      <c r="M33" s="100">
        <v>0</v>
      </c>
      <c r="N33" s="100">
        <v>0</v>
      </c>
      <c r="O33" s="100">
        <v>0</v>
      </c>
      <c r="P33" s="100">
        <v>0</v>
      </c>
      <c r="Q33" s="100">
        <v>0</v>
      </c>
      <c r="R33" s="100">
        <v>0</v>
      </c>
      <c r="S33" s="100">
        <v>0</v>
      </c>
      <c r="T33" s="100">
        <v>0</v>
      </c>
      <c r="U33" s="100">
        <v>0</v>
      </c>
      <c r="V33" s="100">
        <v>0</v>
      </c>
      <c r="W33" s="100">
        <v>0</v>
      </c>
      <c r="X33" s="100">
        <v>0</v>
      </c>
      <c r="Y33" s="100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>
        <v>0</v>
      </c>
      <c r="AH33" s="100">
        <v>0</v>
      </c>
      <c r="AI33" s="100">
        <v>0</v>
      </c>
      <c r="AJ33" s="100">
        <v>0</v>
      </c>
      <c r="AK33" s="100">
        <v>0</v>
      </c>
      <c r="AL33" s="100">
        <v>0</v>
      </c>
      <c r="AM33" s="100">
        <v>0</v>
      </c>
      <c r="AN33" s="100">
        <v>0</v>
      </c>
      <c r="AO33" s="100">
        <v>0</v>
      </c>
      <c r="AP33" s="100">
        <v>0</v>
      </c>
    </row>
    <row r="34" spans="1:42" x14ac:dyDescent="0.25">
      <c r="A34" s="100">
        <v>0</v>
      </c>
      <c r="B34" s="100">
        <v>0</v>
      </c>
      <c r="C34" s="100">
        <v>0</v>
      </c>
      <c r="D34" s="100">
        <v>0</v>
      </c>
      <c r="E34" s="100">
        <v>0</v>
      </c>
      <c r="F34" s="100">
        <v>0</v>
      </c>
      <c r="G34" s="100">
        <v>0</v>
      </c>
      <c r="H34" s="100">
        <v>0</v>
      </c>
      <c r="I34" s="100">
        <v>0</v>
      </c>
      <c r="J34" s="100">
        <v>0</v>
      </c>
      <c r="K34" s="100">
        <v>0</v>
      </c>
      <c r="L34" s="100">
        <v>0</v>
      </c>
      <c r="M34" s="100">
        <v>0</v>
      </c>
      <c r="N34" s="100">
        <v>0</v>
      </c>
      <c r="O34" s="100">
        <v>0</v>
      </c>
      <c r="P34" s="100">
        <v>0</v>
      </c>
      <c r="Q34" s="100">
        <v>0</v>
      </c>
      <c r="R34" s="100">
        <v>0</v>
      </c>
      <c r="S34" s="100">
        <v>0</v>
      </c>
      <c r="T34" s="100">
        <v>0</v>
      </c>
      <c r="U34" s="100">
        <v>0</v>
      </c>
      <c r="V34" s="100">
        <v>0</v>
      </c>
      <c r="W34" s="100">
        <v>0</v>
      </c>
      <c r="X34" s="100">
        <v>0</v>
      </c>
      <c r="Y34" s="100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>
        <v>0</v>
      </c>
      <c r="AH34" s="100">
        <v>0</v>
      </c>
      <c r="AI34" s="100">
        <v>0</v>
      </c>
      <c r="AJ34" s="100">
        <v>0</v>
      </c>
      <c r="AK34" s="100">
        <v>0</v>
      </c>
      <c r="AL34" s="100">
        <v>0</v>
      </c>
      <c r="AM34" s="100">
        <v>0</v>
      </c>
      <c r="AN34" s="100">
        <v>0</v>
      </c>
      <c r="AO34" s="100">
        <v>0</v>
      </c>
      <c r="AP34" s="100">
        <v>0</v>
      </c>
    </row>
    <row r="35" spans="1:42" x14ac:dyDescent="0.25">
      <c r="A35" s="100">
        <v>0</v>
      </c>
      <c r="B35" s="100">
        <v>0</v>
      </c>
      <c r="C35" s="100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0">
        <v>0</v>
      </c>
      <c r="L35" s="100">
        <v>0</v>
      </c>
      <c r="M35" s="100">
        <v>0</v>
      </c>
      <c r="N35" s="100">
        <v>0</v>
      </c>
      <c r="O35" s="100">
        <v>0</v>
      </c>
      <c r="P35" s="100">
        <v>0</v>
      </c>
      <c r="Q35" s="100">
        <v>0</v>
      </c>
      <c r="R35" s="100">
        <v>0</v>
      </c>
      <c r="S35" s="100">
        <v>0</v>
      </c>
      <c r="T35" s="100">
        <v>0</v>
      </c>
      <c r="U35" s="100">
        <v>0</v>
      </c>
      <c r="V35" s="100">
        <v>0</v>
      </c>
      <c r="W35" s="100">
        <v>0</v>
      </c>
      <c r="X35" s="100">
        <v>0</v>
      </c>
      <c r="Y35" s="100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>
        <v>0</v>
      </c>
      <c r="AH35" s="100">
        <v>0</v>
      </c>
      <c r="AI35" s="100">
        <v>0</v>
      </c>
      <c r="AJ35" s="100">
        <v>0</v>
      </c>
      <c r="AK35" s="100">
        <v>0</v>
      </c>
      <c r="AL35" s="100">
        <v>0</v>
      </c>
      <c r="AM35" s="100">
        <v>0</v>
      </c>
      <c r="AN35" s="100">
        <v>0</v>
      </c>
      <c r="AO35" s="100">
        <v>0</v>
      </c>
      <c r="AP35" s="100">
        <v>0</v>
      </c>
    </row>
    <row r="36" spans="1:42" x14ac:dyDescent="0.25">
      <c r="A36" s="100">
        <v>0</v>
      </c>
      <c r="B36" s="100">
        <v>0</v>
      </c>
      <c r="C36" s="100">
        <v>0</v>
      </c>
      <c r="D36" s="100">
        <v>0</v>
      </c>
      <c r="E36" s="100">
        <v>0</v>
      </c>
      <c r="F36" s="100">
        <v>0</v>
      </c>
      <c r="G36" s="100">
        <v>0</v>
      </c>
      <c r="H36" s="100">
        <v>0</v>
      </c>
      <c r="I36" s="100">
        <v>0</v>
      </c>
      <c r="J36" s="100">
        <v>0</v>
      </c>
      <c r="K36" s="100">
        <v>0</v>
      </c>
      <c r="L36" s="100">
        <v>0</v>
      </c>
      <c r="M36" s="100">
        <v>0</v>
      </c>
      <c r="N36" s="100">
        <v>0</v>
      </c>
      <c r="O36" s="100">
        <v>0</v>
      </c>
      <c r="P36" s="100">
        <v>0</v>
      </c>
      <c r="Q36" s="100">
        <v>0</v>
      </c>
      <c r="R36" s="100">
        <v>0</v>
      </c>
      <c r="S36" s="100">
        <v>0</v>
      </c>
      <c r="T36" s="100">
        <v>32</v>
      </c>
      <c r="U36" s="100">
        <v>0</v>
      </c>
      <c r="V36" s="100">
        <v>51</v>
      </c>
      <c r="W36" s="100">
        <v>0</v>
      </c>
      <c r="X36" s="100">
        <v>0</v>
      </c>
      <c r="Y36" s="100">
        <v>12</v>
      </c>
      <c r="Z36" s="100">
        <v>0</v>
      </c>
      <c r="AA36" s="100">
        <v>0</v>
      </c>
      <c r="AB36" s="100">
        <v>0</v>
      </c>
      <c r="AC36" s="100">
        <v>0</v>
      </c>
      <c r="AD36" s="100">
        <v>0</v>
      </c>
      <c r="AE36" s="100">
        <v>0</v>
      </c>
      <c r="AF36" s="100">
        <v>0</v>
      </c>
      <c r="AG36" s="100">
        <v>0</v>
      </c>
      <c r="AH36" s="100">
        <v>0</v>
      </c>
      <c r="AI36" s="100">
        <v>0</v>
      </c>
      <c r="AJ36" s="100">
        <v>0</v>
      </c>
      <c r="AK36" s="100">
        <v>0</v>
      </c>
      <c r="AL36" s="100">
        <v>0</v>
      </c>
      <c r="AM36" s="100">
        <v>0</v>
      </c>
      <c r="AN36" s="100">
        <v>0</v>
      </c>
      <c r="AO36" s="100">
        <v>0</v>
      </c>
      <c r="AP36" s="100">
        <v>0</v>
      </c>
    </row>
    <row r="37" spans="1:42" x14ac:dyDescent="0.25">
      <c r="A37" s="100">
        <v>0</v>
      </c>
      <c r="B37" s="100">
        <v>0</v>
      </c>
      <c r="C37" s="100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0">
        <v>0</v>
      </c>
      <c r="L37" s="100">
        <v>0</v>
      </c>
      <c r="M37" s="100">
        <v>0</v>
      </c>
      <c r="N37" s="100">
        <v>0</v>
      </c>
      <c r="O37" s="100">
        <v>0</v>
      </c>
      <c r="P37" s="100">
        <v>0</v>
      </c>
      <c r="Q37" s="100">
        <v>41</v>
      </c>
      <c r="R37" s="100">
        <v>0</v>
      </c>
      <c r="S37" s="100">
        <v>31</v>
      </c>
      <c r="T37" s="100">
        <v>0</v>
      </c>
      <c r="U37" s="100">
        <v>0</v>
      </c>
      <c r="V37" s="100">
        <v>41</v>
      </c>
      <c r="W37" s="100">
        <v>31</v>
      </c>
      <c r="X37" s="100">
        <v>13</v>
      </c>
      <c r="Y37" s="100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>
        <v>0</v>
      </c>
      <c r="AH37" s="100">
        <v>0</v>
      </c>
      <c r="AI37" s="100">
        <v>0</v>
      </c>
      <c r="AJ37" s="100">
        <v>0</v>
      </c>
      <c r="AK37" s="100">
        <v>0</v>
      </c>
      <c r="AL37" s="100">
        <v>0</v>
      </c>
      <c r="AM37" s="100">
        <v>0</v>
      </c>
      <c r="AN37" s="100">
        <v>0</v>
      </c>
      <c r="AO37" s="100">
        <v>0</v>
      </c>
      <c r="AP37" s="100">
        <v>0</v>
      </c>
    </row>
    <row r="38" spans="1:42" x14ac:dyDescent="0.25">
      <c r="A38" s="100">
        <v>0</v>
      </c>
      <c r="B38" s="100">
        <v>0</v>
      </c>
      <c r="C38" s="100">
        <v>0</v>
      </c>
      <c r="D38" s="100">
        <v>0</v>
      </c>
      <c r="E38" s="100">
        <v>0</v>
      </c>
      <c r="F38" s="100">
        <v>0</v>
      </c>
      <c r="G38" s="100">
        <v>0</v>
      </c>
      <c r="H38" s="100">
        <v>0</v>
      </c>
      <c r="I38" s="100">
        <v>0</v>
      </c>
      <c r="J38" s="100">
        <v>0</v>
      </c>
      <c r="K38" s="100">
        <v>0</v>
      </c>
      <c r="L38" s="100">
        <v>0</v>
      </c>
      <c r="M38" s="100">
        <v>0</v>
      </c>
      <c r="N38" s="100">
        <v>0</v>
      </c>
      <c r="O38" s="100">
        <v>0</v>
      </c>
      <c r="P38" s="100">
        <v>0</v>
      </c>
      <c r="Q38" s="100">
        <v>0</v>
      </c>
      <c r="R38" s="100">
        <v>21</v>
      </c>
      <c r="S38" s="100">
        <v>0</v>
      </c>
      <c r="T38" s="100">
        <v>24</v>
      </c>
      <c r="U38" s="100">
        <v>32</v>
      </c>
      <c r="V38" s="100">
        <v>21</v>
      </c>
      <c r="W38" s="100">
        <v>0</v>
      </c>
      <c r="X38" s="100">
        <v>0</v>
      </c>
      <c r="Y38" s="100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>
        <v>0</v>
      </c>
      <c r="AH38" s="100">
        <v>0</v>
      </c>
      <c r="AI38" s="100">
        <v>0</v>
      </c>
      <c r="AJ38" s="100">
        <v>0</v>
      </c>
      <c r="AK38" s="100">
        <v>0</v>
      </c>
      <c r="AL38" s="100">
        <v>0</v>
      </c>
      <c r="AM38" s="100">
        <v>0</v>
      </c>
      <c r="AN38" s="100">
        <v>0</v>
      </c>
      <c r="AO38" s="100">
        <v>0</v>
      </c>
      <c r="AP38" s="100">
        <v>0</v>
      </c>
    </row>
    <row r="39" spans="1:42" x14ac:dyDescent="0.25">
      <c r="A39" s="100">
        <v>0</v>
      </c>
      <c r="B39" s="100">
        <v>0</v>
      </c>
      <c r="C39" s="100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0">
        <v>0</v>
      </c>
      <c r="L39" s="100">
        <v>0</v>
      </c>
      <c r="M39" s="100">
        <v>0</v>
      </c>
      <c r="N39" s="100">
        <v>0</v>
      </c>
      <c r="O39" s="100">
        <v>0</v>
      </c>
      <c r="P39" s="100">
        <v>0</v>
      </c>
      <c r="Q39" s="100">
        <v>12</v>
      </c>
      <c r="R39" s="100">
        <v>0</v>
      </c>
      <c r="S39" s="100">
        <v>21</v>
      </c>
      <c r="T39" s="100">
        <v>0</v>
      </c>
      <c r="U39" s="100">
        <v>52</v>
      </c>
      <c r="V39" s="100">
        <v>0</v>
      </c>
      <c r="W39" s="100">
        <v>0</v>
      </c>
      <c r="X39" s="100">
        <v>0</v>
      </c>
      <c r="Y39" s="100">
        <v>12</v>
      </c>
      <c r="Z39" s="100">
        <v>0</v>
      </c>
      <c r="AA39" s="100">
        <v>0</v>
      </c>
      <c r="AB39" s="100">
        <v>0</v>
      </c>
      <c r="AC39" s="100">
        <v>0</v>
      </c>
      <c r="AD39" s="100">
        <v>0</v>
      </c>
      <c r="AE39" s="100">
        <v>0</v>
      </c>
      <c r="AF39" s="100">
        <v>0</v>
      </c>
      <c r="AG39" s="100">
        <v>0</v>
      </c>
      <c r="AH39" s="100">
        <v>0</v>
      </c>
      <c r="AI39" s="100">
        <v>0</v>
      </c>
      <c r="AJ39" s="100">
        <v>0</v>
      </c>
      <c r="AK39" s="100">
        <v>0</v>
      </c>
      <c r="AL39" s="100">
        <v>0</v>
      </c>
      <c r="AM39" s="100">
        <v>0</v>
      </c>
      <c r="AN39" s="100">
        <v>0</v>
      </c>
      <c r="AO39" s="100">
        <v>0</v>
      </c>
      <c r="AP39" s="100">
        <v>0</v>
      </c>
    </row>
    <row r="40" spans="1:42" x14ac:dyDescent="0.25">
      <c r="A40" s="100">
        <v>0</v>
      </c>
      <c r="B40" s="100">
        <v>0</v>
      </c>
      <c r="C40" s="100">
        <v>0</v>
      </c>
      <c r="D40" s="100">
        <v>0</v>
      </c>
      <c r="E40" s="100">
        <v>0</v>
      </c>
      <c r="F40" s="100">
        <v>0</v>
      </c>
      <c r="G40" s="100">
        <v>0</v>
      </c>
      <c r="H40" s="100">
        <v>0</v>
      </c>
      <c r="I40" s="100">
        <v>0</v>
      </c>
      <c r="J40" s="100">
        <v>0</v>
      </c>
      <c r="K40" s="100">
        <v>0</v>
      </c>
      <c r="L40" s="100">
        <v>0</v>
      </c>
      <c r="M40" s="100">
        <v>0</v>
      </c>
      <c r="N40" s="100">
        <v>0</v>
      </c>
      <c r="O40" s="100">
        <v>0</v>
      </c>
      <c r="P40" s="100">
        <v>0</v>
      </c>
      <c r="Q40" s="100">
        <v>0</v>
      </c>
      <c r="R40" s="100">
        <v>0</v>
      </c>
      <c r="S40" s="100">
        <v>0</v>
      </c>
      <c r="T40" s="100">
        <v>13</v>
      </c>
      <c r="U40" s="100">
        <v>23</v>
      </c>
      <c r="V40" s="100">
        <v>0</v>
      </c>
      <c r="W40" s="100">
        <v>61</v>
      </c>
      <c r="X40" s="100">
        <v>0</v>
      </c>
      <c r="Y40" s="100">
        <v>0</v>
      </c>
      <c r="Z40" s="100">
        <v>0</v>
      </c>
      <c r="AA40" s="100">
        <v>0</v>
      </c>
      <c r="AB40" s="100">
        <v>0</v>
      </c>
      <c r="AC40" s="100">
        <v>0</v>
      </c>
      <c r="AD40" s="100">
        <v>0</v>
      </c>
      <c r="AE40" s="100">
        <v>0</v>
      </c>
      <c r="AF40" s="100">
        <v>0</v>
      </c>
      <c r="AG40" s="100">
        <v>0</v>
      </c>
      <c r="AH40" s="100">
        <v>0</v>
      </c>
      <c r="AI40" s="100">
        <v>0</v>
      </c>
      <c r="AJ40" s="100">
        <v>0</v>
      </c>
      <c r="AK40" s="100">
        <v>0</v>
      </c>
      <c r="AL40" s="100">
        <v>0</v>
      </c>
      <c r="AM40" s="100">
        <v>0</v>
      </c>
      <c r="AN40" s="100">
        <v>0</v>
      </c>
      <c r="AO40" s="100">
        <v>0</v>
      </c>
      <c r="AP40" s="100">
        <v>0</v>
      </c>
    </row>
    <row r="41" spans="1:42" x14ac:dyDescent="0.25">
      <c r="A41" s="100">
        <v>0</v>
      </c>
      <c r="B41" s="100">
        <v>0</v>
      </c>
      <c r="C41" s="100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0">
        <v>0</v>
      </c>
      <c r="L41" s="100">
        <v>0</v>
      </c>
      <c r="M41" s="100">
        <v>0</v>
      </c>
      <c r="N41" s="100">
        <v>0</v>
      </c>
      <c r="O41" s="100">
        <v>0</v>
      </c>
      <c r="P41" s="100">
        <v>0</v>
      </c>
      <c r="Q41" s="100">
        <v>0</v>
      </c>
      <c r="R41" s="100">
        <v>0</v>
      </c>
      <c r="S41" s="100">
        <v>0</v>
      </c>
      <c r="T41" s="100">
        <v>0</v>
      </c>
      <c r="U41" s="100">
        <v>0</v>
      </c>
      <c r="V41" s="100">
        <v>0</v>
      </c>
      <c r="W41" s="100">
        <v>0</v>
      </c>
      <c r="X41" s="100">
        <v>0</v>
      </c>
      <c r="Y41" s="100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>
        <v>0</v>
      </c>
      <c r="AH41" s="100">
        <v>0</v>
      </c>
      <c r="AI41" s="100">
        <v>0</v>
      </c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>
        <v>0</v>
      </c>
    </row>
    <row r="42" spans="1:42" ht="15.75" thickBot="1" x14ac:dyDescent="0.3"/>
    <row r="43" spans="1:42" x14ac:dyDescent="0.25">
      <c r="A43" s="79">
        <v>6</v>
      </c>
      <c r="B43" s="80">
        <v>6</v>
      </c>
      <c r="C43" s="80">
        <v>6</v>
      </c>
      <c r="D43" s="80">
        <v>6</v>
      </c>
      <c r="E43" s="80">
        <v>6</v>
      </c>
      <c r="F43" s="80">
        <v>6</v>
      </c>
      <c r="G43" s="80">
        <v>6</v>
      </c>
      <c r="H43" s="80">
        <v>6</v>
      </c>
      <c r="I43" s="80">
        <v>6</v>
      </c>
      <c r="J43" s="80">
        <v>6</v>
      </c>
      <c r="K43" s="80">
        <v>6</v>
      </c>
      <c r="L43" s="80">
        <v>6</v>
      </c>
      <c r="M43" s="80">
        <v>6</v>
      </c>
      <c r="N43" s="81">
        <v>6</v>
      </c>
      <c r="O43" s="81">
        <v>6</v>
      </c>
      <c r="P43" s="81">
        <v>6</v>
      </c>
      <c r="Q43" s="81">
        <v>6</v>
      </c>
      <c r="R43" s="81">
        <v>6</v>
      </c>
      <c r="S43" s="81">
        <v>6</v>
      </c>
      <c r="T43" s="81">
        <v>6</v>
      </c>
      <c r="U43" s="81">
        <v>6</v>
      </c>
      <c r="V43" s="81">
        <v>5</v>
      </c>
      <c r="W43" s="81">
        <v>5</v>
      </c>
      <c r="X43" s="81">
        <v>5</v>
      </c>
      <c r="Y43" s="81">
        <v>5</v>
      </c>
      <c r="Z43" s="81">
        <v>5</v>
      </c>
      <c r="AA43" s="82">
        <v>6</v>
      </c>
      <c r="AB43" s="82">
        <v>6</v>
      </c>
      <c r="AC43" s="82">
        <v>6</v>
      </c>
      <c r="AD43" s="82">
        <v>6</v>
      </c>
      <c r="AE43" s="82">
        <v>6</v>
      </c>
      <c r="AF43" s="82">
        <v>6</v>
      </c>
      <c r="AG43" s="82">
        <v>6</v>
      </c>
      <c r="AH43" s="82">
        <v>6</v>
      </c>
      <c r="AI43" s="82">
        <v>6</v>
      </c>
      <c r="AJ43" s="82">
        <v>6</v>
      </c>
      <c r="AK43" s="82">
        <v>6</v>
      </c>
      <c r="AL43" s="82">
        <v>6</v>
      </c>
      <c r="AM43" s="82">
        <v>6</v>
      </c>
      <c r="AN43" s="82">
        <v>6</v>
      </c>
      <c r="AO43" s="82">
        <v>6</v>
      </c>
      <c r="AP43" s="83">
        <v>6</v>
      </c>
    </row>
    <row r="44" spans="1:42" x14ac:dyDescent="0.25">
      <c r="A44" s="84">
        <v>6</v>
      </c>
      <c r="B44" s="85">
        <v>6</v>
      </c>
      <c r="C44" s="85">
        <v>6</v>
      </c>
      <c r="D44" s="85">
        <v>6</v>
      </c>
      <c r="E44" s="85">
        <v>6</v>
      </c>
      <c r="F44" s="85">
        <v>6</v>
      </c>
      <c r="G44" s="85">
        <v>6</v>
      </c>
      <c r="H44" s="85">
        <v>6</v>
      </c>
      <c r="I44" s="85">
        <v>6</v>
      </c>
      <c r="J44" s="85">
        <v>6</v>
      </c>
      <c r="K44" s="85">
        <v>5</v>
      </c>
      <c r="L44" s="85">
        <v>5</v>
      </c>
      <c r="M44" s="85">
        <v>5</v>
      </c>
      <c r="N44" s="75">
        <v>5</v>
      </c>
      <c r="O44" s="75">
        <v>5</v>
      </c>
      <c r="P44" s="75">
        <v>5</v>
      </c>
      <c r="Q44" s="75">
        <v>6</v>
      </c>
      <c r="R44" s="75">
        <v>6</v>
      </c>
      <c r="S44" s="75">
        <v>6</v>
      </c>
      <c r="T44" s="75">
        <v>6</v>
      </c>
      <c r="U44" s="75">
        <v>6</v>
      </c>
      <c r="V44" s="75">
        <v>5</v>
      </c>
      <c r="W44" s="75">
        <v>5</v>
      </c>
      <c r="X44" s="75">
        <v>5</v>
      </c>
      <c r="Y44" s="75">
        <v>5</v>
      </c>
      <c r="Z44" s="75">
        <v>5</v>
      </c>
      <c r="AA44" s="86">
        <v>5</v>
      </c>
      <c r="AB44" s="86">
        <v>5</v>
      </c>
      <c r="AC44" s="86">
        <v>5</v>
      </c>
      <c r="AD44" s="86">
        <v>6</v>
      </c>
      <c r="AE44" s="86">
        <v>6</v>
      </c>
      <c r="AF44" s="86">
        <v>6</v>
      </c>
      <c r="AG44" s="86">
        <v>6</v>
      </c>
      <c r="AH44" s="86">
        <v>6</v>
      </c>
      <c r="AI44" s="86">
        <v>6</v>
      </c>
      <c r="AJ44" s="86">
        <v>6</v>
      </c>
      <c r="AK44" s="86">
        <v>6</v>
      </c>
      <c r="AL44" s="86">
        <v>6</v>
      </c>
      <c r="AM44" s="86">
        <v>6</v>
      </c>
      <c r="AN44" s="86">
        <v>6</v>
      </c>
      <c r="AO44" s="86">
        <v>6</v>
      </c>
      <c r="AP44" s="87">
        <v>6</v>
      </c>
    </row>
    <row r="45" spans="1:42" x14ac:dyDescent="0.25">
      <c r="A45" s="84">
        <v>6</v>
      </c>
      <c r="B45" s="85">
        <v>6</v>
      </c>
      <c r="C45" s="85">
        <v>6</v>
      </c>
      <c r="D45" s="85">
        <v>6</v>
      </c>
      <c r="E45" s="85">
        <v>6</v>
      </c>
      <c r="F45" s="85">
        <v>6</v>
      </c>
      <c r="G45" s="85">
        <v>6</v>
      </c>
      <c r="H45" s="85">
        <v>6</v>
      </c>
      <c r="I45" s="85">
        <v>6</v>
      </c>
      <c r="J45" s="85">
        <v>6</v>
      </c>
      <c r="K45" s="85">
        <v>6</v>
      </c>
      <c r="L45" s="85">
        <v>6</v>
      </c>
      <c r="M45" s="85">
        <v>5</v>
      </c>
      <c r="N45" s="75">
        <v>5</v>
      </c>
      <c r="O45" s="75">
        <v>4</v>
      </c>
      <c r="P45" s="75">
        <v>4</v>
      </c>
      <c r="Q45" s="75">
        <v>4</v>
      </c>
      <c r="R45" s="75">
        <v>4</v>
      </c>
      <c r="S45" s="75">
        <v>4</v>
      </c>
      <c r="T45" s="75">
        <v>4</v>
      </c>
      <c r="U45" s="75">
        <v>5</v>
      </c>
      <c r="V45" s="75">
        <v>5</v>
      </c>
      <c r="W45" s="75">
        <v>5</v>
      </c>
      <c r="X45" s="75">
        <v>5</v>
      </c>
      <c r="Y45" s="75">
        <v>5</v>
      </c>
      <c r="Z45" s="75">
        <v>5</v>
      </c>
      <c r="AA45" s="86">
        <v>6</v>
      </c>
      <c r="AB45" s="86">
        <v>6</v>
      </c>
      <c r="AC45" s="86">
        <v>6</v>
      </c>
      <c r="AD45" s="86">
        <v>6</v>
      </c>
      <c r="AE45" s="86">
        <v>6</v>
      </c>
      <c r="AF45" s="86">
        <v>6</v>
      </c>
      <c r="AG45" s="86">
        <v>6</v>
      </c>
      <c r="AH45" s="86">
        <v>6</v>
      </c>
      <c r="AI45" s="86">
        <v>6</v>
      </c>
      <c r="AJ45" s="86">
        <v>6</v>
      </c>
      <c r="AK45" s="86">
        <v>6</v>
      </c>
      <c r="AL45" s="86">
        <v>6</v>
      </c>
      <c r="AM45" s="86">
        <v>6</v>
      </c>
      <c r="AN45" s="86">
        <v>6</v>
      </c>
      <c r="AO45" s="86">
        <v>6</v>
      </c>
      <c r="AP45" s="87">
        <v>6</v>
      </c>
    </row>
    <row r="46" spans="1:42" x14ac:dyDescent="0.25">
      <c r="A46" s="84">
        <v>6</v>
      </c>
      <c r="B46" s="85">
        <v>6</v>
      </c>
      <c r="C46" s="85">
        <v>6</v>
      </c>
      <c r="D46" s="85">
        <v>6</v>
      </c>
      <c r="E46" s="85">
        <v>6</v>
      </c>
      <c r="F46" s="85">
        <v>5</v>
      </c>
      <c r="G46" s="85">
        <v>5</v>
      </c>
      <c r="H46" s="85">
        <v>5</v>
      </c>
      <c r="I46" s="85">
        <v>5</v>
      </c>
      <c r="J46" s="85">
        <v>5</v>
      </c>
      <c r="K46" s="85">
        <v>5</v>
      </c>
      <c r="L46" s="85">
        <v>5</v>
      </c>
      <c r="M46" s="85">
        <v>5</v>
      </c>
      <c r="N46" s="75">
        <v>5</v>
      </c>
      <c r="O46" s="75">
        <v>5</v>
      </c>
      <c r="P46" s="75">
        <v>5</v>
      </c>
      <c r="Q46" s="75">
        <v>5</v>
      </c>
      <c r="R46" s="75">
        <v>4</v>
      </c>
      <c r="S46" s="75">
        <v>4</v>
      </c>
      <c r="T46" s="75">
        <v>4</v>
      </c>
      <c r="U46" s="75">
        <v>4</v>
      </c>
      <c r="V46" s="75">
        <v>4</v>
      </c>
      <c r="W46" s="75">
        <v>4</v>
      </c>
      <c r="X46" s="75">
        <v>4</v>
      </c>
      <c r="Y46" s="75">
        <v>4</v>
      </c>
      <c r="Z46" s="75">
        <v>4</v>
      </c>
      <c r="AA46" s="86">
        <v>5</v>
      </c>
      <c r="AB46" s="86">
        <v>5</v>
      </c>
      <c r="AC46" s="86">
        <v>5</v>
      </c>
      <c r="AD46" s="86">
        <v>5</v>
      </c>
      <c r="AE46" s="86">
        <v>5</v>
      </c>
      <c r="AF46" s="86">
        <v>5</v>
      </c>
      <c r="AG46" s="86">
        <v>5</v>
      </c>
      <c r="AH46" s="86">
        <v>5</v>
      </c>
      <c r="AI46" s="86">
        <v>5</v>
      </c>
      <c r="AJ46" s="86">
        <v>6</v>
      </c>
      <c r="AK46" s="86">
        <v>6</v>
      </c>
      <c r="AL46" s="86">
        <v>6</v>
      </c>
      <c r="AM46" s="86">
        <v>6</v>
      </c>
      <c r="AN46" s="86">
        <v>6</v>
      </c>
      <c r="AO46" s="86">
        <v>6</v>
      </c>
      <c r="AP46" s="87">
        <v>6</v>
      </c>
    </row>
    <row r="47" spans="1:42" x14ac:dyDescent="0.25">
      <c r="A47" s="84">
        <v>6</v>
      </c>
      <c r="B47" s="85">
        <v>6</v>
      </c>
      <c r="C47" s="85">
        <v>6</v>
      </c>
      <c r="D47" s="85">
        <v>6</v>
      </c>
      <c r="E47" s="85">
        <v>6</v>
      </c>
      <c r="F47" s="85">
        <v>5</v>
      </c>
      <c r="G47" s="85">
        <v>6</v>
      </c>
      <c r="H47" s="85">
        <v>6</v>
      </c>
      <c r="I47" s="85">
        <v>6</v>
      </c>
      <c r="J47" s="85">
        <v>6</v>
      </c>
      <c r="K47" s="85">
        <v>5</v>
      </c>
      <c r="L47" s="85">
        <v>5</v>
      </c>
      <c r="M47" s="85">
        <v>5</v>
      </c>
      <c r="N47" s="75">
        <v>5</v>
      </c>
      <c r="O47" s="75">
        <v>5</v>
      </c>
      <c r="P47" s="75">
        <v>5</v>
      </c>
      <c r="Q47" s="75">
        <v>4</v>
      </c>
      <c r="R47" s="75">
        <v>2</v>
      </c>
      <c r="S47" s="75">
        <v>3</v>
      </c>
      <c r="T47" s="75">
        <v>3</v>
      </c>
      <c r="U47" s="75">
        <v>3</v>
      </c>
      <c r="V47" s="75">
        <v>2</v>
      </c>
      <c r="W47" s="75">
        <v>3</v>
      </c>
      <c r="X47" s="75">
        <v>3</v>
      </c>
      <c r="Y47" s="75">
        <v>4</v>
      </c>
      <c r="Z47" s="75">
        <v>5</v>
      </c>
      <c r="AA47" s="86">
        <v>5</v>
      </c>
      <c r="AB47" s="86">
        <v>5</v>
      </c>
      <c r="AC47" s="86">
        <v>5</v>
      </c>
      <c r="AD47" s="86">
        <v>5</v>
      </c>
      <c r="AE47" s="86">
        <v>5</v>
      </c>
      <c r="AF47" s="86">
        <v>5</v>
      </c>
      <c r="AG47" s="86">
        <v>5</v>
      </c>
      <c r="AH47" s="86">
        <v>5</v>
      </c>
      <c r="AI47" s="86">
        <v>5</v>
      </c>
      <c r="AJ47" s="86">
        <v>6</v>
      </c>
      <c r="AK47" s="86">
        <v>6</v>
      </c>
      <c r="AL47" s="86">
        <v>6</v>
      </c>
      <c r="AM47" s="86">
        <v>6</v>
      </c>
      <c r="AN47" s="86">
        <v>6</v>
      </c>
      <c r="AO47" s="86">
        <v>6</v>
      </c>
      <c r="AP47" s="87">
        <v>6</v>
      </c>
    </row>
    <row r="48" spans="1:42" x14ac:dyDescent="0.25">
      <c r="A48" s="84">
        <v>6</v>
      </c>
      <c r="B48" s="85">
        <v>6</v>
      </c>
      <c r="C48" s="85">
        <v>6</v>
      </c>
      <c r="D48" s="85">
        <v>6</v>
      </c>
      <c r="E48" s="85">
        <v>6</v>
      </c>
      <c r="F48" s="85">
        <v>5</v>
      </c>
      <c r="G48" s="85">
        <v>5</v>
      </c>
      <c r="H48" s="85">
        <v>5</v>
      </c>
      <c r="I48" s="85">
        <v>5</v>
      </c>
      <c r="J48" s="85">
        <v>5</v>
      </c>
      <c r="K48" s="85">
        <v>5</v>
      </c>
      <c r="L48" s="85">
        <v>5</v>
      </c>
      <c r="M48" s="85">
        <v>5</v>
      </c>
      <c r="N48" s="88">
        <v>5</v>
      </c>
      <c r="O48" s="88">
        <v>5</v>
      </c>
      <c r="P48" s="88">
        <v>4</v>
      </c>
      <c r="Q48" s="88">
        <v>3</v>
      </c>
      <c r="R48" s="88">
        <v>2</v>
      </c>
      <c r="S48" s="88">
        <v>2</v>
      </c>
      <c r="T48" s="88">
        <v>2</v>
      </c>
      <c r="U48" s="88">
        <v>3</v>
      </c>
      <c r="V48" s="88">
        <v>2</v>
      </c>
      <c r="W48" s="88">
        <v>2</v>
      </c>
      <c r="X48" s="88">
        <v>3</v>
      </c>
      <c r="Y48" s="88">
        <v>4</v>
      </c>
      <c r="Z48" s="88">
        <v>5</v>
      </c>
      <c r="AA48" s="86">
        <v>4</v>
      </c>
      <c r="AB48" s="86">
        <v>5</v>
      </c>
      <c r="AC48" s="86">
        <v>5</v>
      </c>
      <c r="AD48" s="86">
        <v>5</v>
      </c>
      <c r="AE48" s="86">
        <v>5</v>
      </c>
      <c r="AF48" s="86">
        <v>5</v>
      </c>
      <c r="AG48" s="86">
        <v>5</v>
      </c>
      <c r="AH48" s="86">
        <v>5</v>
      </c>
      <c r="AI48" s="86">
        <v>5</v>
      </c>
      <c r="AJ48" s="86">
        <v>6</v>
      </c>
      <c r="AK48" s="86">
        <v>6</v>
      </c>
      <c r="AL48" s="86">
        <v>6</v>
      </c>
      <c r="AM48" s="86">
        <v>6</v>
      </c>
      <c r="AN48" s="86">
        <v>6</v>
      </c>
      <c r="AO48" s="86">
        <v>6</v>
      </c>
      <c r="AP48" s="87">
        <v>6</v>
      </c>
    </row>
    <row r="49" spans="1:42" ht="15.75" thickBot="1" x14ac:dyDescent="0.3">
      <c r="A49" s="89">
        <v>6</v>
      </c>
      <c r="B49" s="90">
        <v>6</v>
      </c>
      <c r="C49" s="90">
        <v>6</v>
      </c>
      <c r="D49" s="90">
        <v>6</v>
      </c>
      <c r="E49" s="90">
        <v>6</v>
      </c>
      <c r="F49" s="90">
        <v>5</v>
      </c>
      <c r="G49" s="90">
        <v>5</v>
      </c>
      <c r="H49" s="90">
        <v>5</v>
      </c>
      <c r="I49" s="90">
        <v>5</v>
      </c>
      <c r="J49" s="90">
        <v>5</v>
      </c>
      <c r="K49" s="90">
        <v>5</v>
      </c>
      <c r="L49" s="90">
        <v>5</v>
      </c>
      <c r="M49" s="90">
        <v>5</v>
      </c>
      <c r="N49" s="88">
        <v>4</v>
      </c>
      <c r="O49" s="88">
        <v>4</v>
      </c>
      <c r="P49" s="88">
        <v>4</v>
      </c>
      <c r="Q49" s="88">
        <v>3</v>
      </c>
      <c r="R49" s="88">
        <v>2</v>
      </c>
      <c r="S49" s="88">
        <v>1</v>
      </c>
      <c r="T49" s="88">
        <v>2</v>
      </c>
      <c r="U49" s="88">
        <v>1</v>
      </c>
      <c r="V49" s="88">
        <v>1</v>
      </c>
      <c r="W49" s="88">
        <v>1</v>
      </c>
      <c r="X49" s="88">
        <v>2</v>
      </c>
      <c r="Y49" s="88">
        <v>2</v>
      </c>
      <c r="Z49" s="88">
        <v>3</v>
      </c>
      <c r="AA49" s="86">
        <v>4</v>
      </c>
      <c r="AB49" s="86">
        <v>4</v>
      </c>
      <c r="AC49" s="86">
        <v>5</v>
      </c>
      <c r="AD49" s="86">
        <v>4</v>
      </c>
      <c r="AE49" s="86">
        <v>5</v>
      </c>
      <c r="AF49" s="86">
        <v>5</v>
      </c>
      <c r="AG49" s="86">
        <v>5</v>
      </c>
      <c r="AH49" s="86">
        <v>5</v>
      </c>
      <c r="AI49" s="86">
        <v>5</v>
      </c>
      <c r="AJ49" s="86">
        <v>6</v>
      </c>
      <c r="AK49" s="86">
        <v>6</v>
      </c>
      <c r="AL49" s="86">
        <v>6</v>
      </c>
      <c r="AM49" s="86">
        <v>6</v>
      </c>
      <c r="AN49" s="86">
        <v>6</v>
      </c>
      <c r="AO49" s="86">
        <v>6</v>
      </c>
      <c r="AP49" s="87">
        <v>6</v>
      </c>
    </row>
    <row r="50" spans="1:42" ht="15.75" thickBot="1" x14ac:dyDescent="0.3">
      <c r="A50" s="89">
        <v>6</v>
      </c>
      <c r="B50" s="90">
        <v>6</v>
      </c>
      <c r="C50" s="90">
        <v>6</v>
      </c>
      <c r="D50" s="90">
        <v>6</v>
      </c>
      <c r="E50" s="90">
        <v>6</v>
      </c>
      <c r="F50" s="90">
        <v>5</v>
      </c>
      <c r="G50" s="90">
        <v>6</v>
      </c>
      <c r="H50" s="90">
        <v>6</v>
      </c>
      <c r="I50" s="90">
        <v>6</v>
      </c>
      <c r="J50" s="90">
        <v>6</v>
      </c>
      <c r="K50" s="90">
        <v>5</v>
      </c>
      <c r="L50" s="90">
        <v>5</v>
      </c>
      <c r="M50" s="90">
        <v>5</v>
      </c>
      <c r="N50" s="88">
        <v>4</v>
      </c>
      <c r="O50" s="88">
        <v>4</v>
      </c>
      <c r="P50" s="88">
        <v>3</v>
      </c>
      <c r="Q50" s="88">
        <v>3</v>
      </c>
      <c r="R50" s="88">
        <v>2</v>
      </c>
      <c r="S50" s="88">
        <v>1</v>
      </c>
      <c r="T50" s="88">
        <v>1</v>
      </c>
      <c r="U50" s="91">
        <v>1</v>
      </c>
      <c r="V50" s="88">
        <v>2</v>
      </c>
      <c r="W50" s="88">
        <v>2</v>
      </c>
      <c r="X50" s="88">
        <v>2</v>
      </c>
      <c r="Y50" s="88">
        <v>3</v>
      </c>
      <c r="Z50" s="88">
        <v>3</v>
      </c>
      <c r="AA50" s="86">
        <v>4</v>
      </c>
      <c r="AB50" s="86">
        <v>4</v>
      </c>
      <c r="AC50" s="86">
        <v>4</v>
      </c>
      <c r="AD50" s="86">
        <v>6</v>
      </c>
      <c r="AE50" s="86">
        <v>6</v>
      </c>
      <c r="AF50" s="86">
        <v>6</v>
      </c>
      <c r="AG50" s="86">
        <v>6</v>
      </c>
      <c r="AH50" s="86">
        <v>5</v>
      </c>
      <c r="AI50" s="86">
        <v>5</v>
      </c>
      <c r="AJ50" s="86">
        <v>5</v>
      </c>
      <c r="AK50" s="86">
        <v>5</v>
      </c>
      <c r="AL50" s="86">
        <v>6</v>
      </c>
      <c r="AM50" s="86">
        <v>6</v>
      </c>
      <c r="AN50" s="86">
        <v>6</v>
      </c>
      <c r="AO50" s="86">
        <v>6</v>
      </c>
      <c r="AP50" s="87">
        <v>6</v>
      </c>
    </row>
    <row r="51" spans="1:42" x14ac:dyDescent="0.25">
      <c r="A51" s="89">
        <v>6</v>
      </c>
      <c r="B51" s="90">
        <v>6</v>
      </c>
      <c r="C51" s="90">
        <v>6</v>
      </c>
      <c r="D51" s="90">
        <v>6</v>
      </c>
      <c r="E51" s="90">
        <v>6</v>
      </c>
      <c r="F51" s="90">
        <v>5</v>
      </c>
      <c r="G51" s="90">
        <v>6</v>
      </c>
      <c r="H51" s="90">
        <v>6</v>
      </c>
      <c r="I51" s="90">
        <v>6</v>
      </c>
      <c r="J51" s="90">
        <v>6</v>
      </c>
      <c r="K51" s="90">
        <v>5</v>
      </c>
      <c r="L51" s="90">
        <v>5</v>
      </c>
      <c r="M51" s="90">
        <v>5</v>
      </c>
      <c r="N51" s="92">
        <v>4</v>
      </c>
      <c r="O51" s="92">
        <v>4</v>
      </c>
      <c r="P51" s="92">
        <v>4</v>
      </c>
      <c r="Q51" s="92">
        <v>2</v>
      </c>
      <c r="R51" s="90">
        <v>2</v>
      </c>
      <c r="S51" s="90">
        <v>2</v>
      </c>
      <c r="T51" s="90">
        <v>2</v>
      </c>
      <c r="U51" s="90">
        <v>3</v>
      </c>
      <c r="V51" s="90">
        <v>3</v>
      </c>
      <c r="W51" s="93">
        <v>1</v>
      </c>
      <c r="X51" s="93">
        <v>1</v>
      </c>
      <c r="Y51" s="93">
        <v>1</v>
      </c>
      <c r="Z51" s="93">
        <v>1</v>
      </c>
      <c r="AA51" s="90">
        <v>4</v>
      </c>
      <c r="AB51" s="90">
        <v>4</v>
      </c>
      <c r="AC51" s="90">
        <v>4</v>
      </c>
      <c r="AD51" s="90">
        <v>4</v>
      </c>
      <c r="AE51" s="90">
        <v>4</v>
      </c>
      <c r="AF51" s="90">
        <v>4</v>
      </c>
      <c r="AG51" s="90">
        <v>4</v>
      </c>
      <c r="AH51" s="90">
        <v>5</v>
      </c>
      <c r="AI51" s="90">
        <v>5</v>
      </c>
      <c r="AJ51" s="90">
        <v>5</v>
      </c>
      <c r="AK51" s="90">
        <v>5</v>
      </c>
      <c r="AL51" s="90">
        <v>5</v>
      </c>
      <c r="AM51" s="90">
        <v>5</v>
      </c>
      <c r="AN51" s="90">
        <v>5</v>
      </c>
      <c r="AO51" s="90">
        <v>5</v>
      </c>
      <c r="AP51" s="94">
        <v>5</v>
      </c>
    </row>
    <row r="52" spans="1:42" ht="15.75" thickBot="1" x14ac:dyDescent="0.3">
      <c r="A52" s="95">
        <v>6</v>
      </c>
      <c r="B52" s="96">
        <v>6</v>
      </c>
      <c r="C52" s="96">
        <v>6</v>
      </c>
      <c r="D52" s="96">
        <v>6</v>
      </c>
      <c r="E52" s="96">
        <v>6</v>
      </c>
      <c r="F52" s="96">
        <v>5</v>
      </c>
      <c r="G52" s="96">
        <v>6</v>
      </c>
      <c r="H52" s="96">
        <v>6</v>
      </c>
      <c r="I52" s="96">
        <v>6</v>
      </c>
      <c r="J52" s="96">
        <v>6</v>
      </c>
      <c r="K52" s="96">
        <v>5</v>
      </c>
      <c r="L52" s="96">
        <v>5</v>
      </c>
      <c r="M52" s="96">
        <v>5</v>
      </c>
      <c r="N52" s="97">
        <v>5</v>
      </c>
      <c r="O52" s="97">
        <v>5</v>
      </c>
      <c r="P52" s="97">
        <v>5</v>
      </c>
      <c r="Q52" s="97">
        <v>5</v>
      </c>
      <c r="R52" s="96">
        <v>5</v>
      </c>
      <c r="S52" s="96">
        <v>5</v>
      </c>
      <c r="T52" s="96">
        <v>5</v>
      </c>
      <c r="U52" s="96">
        <v>5</v>
      </c>
      <c r="V52" s="96">
        <v>5</v>
      </c>
      <c r="W52" s="98">
        <v>2</v>
      </c>
      <c r="X52" s="98">
        <v>2</v>
      </c>
      <c r="Y52" s="98">
        <v>2</v>
      </c>
      <c r="Z52" s="98">
        <v>2</v>
      </c>
      <c r="AA52" s="96">
        <v>6</v>
      </c>
      <c r="AB52" s="96">
        <v>6</v>
      </c>
      <c r="AC52" s="96">
        <v>6</v>
      </c>
      <c r="AD52" s="96">
        <v>6</v>
      </c>
      <c r="AE52" s="96">
        <v>6</v>
      </c>
      <c r="AF52" s="96">
        <v>6</v>
      </c>
      <c r="AG52" s="96">
        <v>6</v>
      </c>
      <c r="AH52" s="96">
        <v>6</v>
      </c>
      <c r="AI52" s="96">
        <v>6</v>
      </c>
      <c r="AJ52" s="96">
        <v>6</v>
      </c>
      <c r="AK52" s="96">
        <v>6</v>
      </c>
      <c r="AL52" s="96">
        <v>6</v>
      </c>
      <c r="AM52" s="96">
        <v>6</v>
      </c>
      <c r="AN52" s="96">
        <v>6</v>
      </c>
      <c r="AO52" s="96">
        <v>6</v>
      </c>
      <c r="AP52" s="99">
        <v>6</v>
      </c>
    </row>
    <row r="53" spans="1:42" x14ac:dyDescent="0.25">
      <c r="A53" s="100">
        <v>0</v>
      </c>
      <c r="B53" s="100">
        <v>0</v>
      </c>
      <c r="C53" s="100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0">
        <v>0</v>
      </c>
      <c r="L53" s="100">
        <v>0</v>
      </c>
      <c r="M53" s="100">
        <v>0</v>
      </c>
      <c r="N53" s="100">
        <v>0</v>
      </c>
      <c r="O53" s="100">
        <v>0</v>
      </c>
      <c r="P53" s="100">
        <v>0</v>
      </c>
      <c r="Q53" s="100">
        <v>0</v>
      </c>
      <c r="R53" s="100">
        <v>0</v>
      </c>
      <c r="S53" s="100">
        <v>0</v>
      </c>
      <c r="T53" s="100">
        <v>0</v>
      </c>
      <c r="U53" s="100">
        <v>0</v>
      </c>
      <c r="V53" s="100">
        <v>0</v>
      </c>
      <c r="W53" s="100">
        <v>0</v>
      </c>
      <c r="X53" s="100">
        <v>0</v>
      </c>
      <c r="Y53" s="100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>
        <v>0</v>
      </c>
      <c r="AH53" s="100">
        <v>0</v>
      </c>
      <c r="AI53" s="100">
        <v>0</v>
      </c>
      <c r="AJ53" s="100">
        <v>0</v>
      </c>
      <c r="AK53" s="100">
        <v>0</v>
      </c>
      <c r="AL53" s="100">
        <v>0</v>
      </c>
      <c r="AM53" s="100">
        <v>0</v>
      </c>
      <c r="AN53" s="100">
        <v>0</v>
      </c>
      <c r="AO53" s="100">
        <v>0</v>
      </c>
      <c r="AP53" s="100">
        <v>0</v>
      </c>
    </row>
    <row r="54" spans="1:42" x14ac:dyDescent="0.25">
      <c r="A54" s="100">
        <v>0</v>
      </c>
      <c r="B54" s="100">
        <v>0</v>
      </c>
      <c r="C54" s="100">
        <v>0</v>
      </c>
      <c r="D54" s="100">
        <v>0</v>
      </c>
      <c r="E54" s="100">
        <v>0</v>
      </c>
      <c r="F54" s="100">
        <v>0</v>
      </c>
      <c r="G54" s="100">
        <v>0</v>
      </c>
      <c r="H54" s="100">
        <v>0</v>
      </c>
      <c r="I54" s="100">
        <v>0</v>
      </c>
      <c r="J54" s="100">
        <v>0</v>
      </c>
      <c r="K54" s="100">
        <v>0</v>
      </c>
      <c r="L54" s="100">
        <v>0</v>
      </c>
      <c r="M54" s="100">
        <v>0</v>
      </c>
      <c r="N54" s="100">
        <v>0</v>
      </c>
      <c r="O54" s="100">
        <v>0</v>
      </c>
      <c r="P54" s="100">
        <v>0</v>
      </c>
      <c r="Q54" s="100">
        <v>0</v>
      </c>
      <c r="R54" s="100">
        <v>0</v>
      </c>
      <c r="S54" s="100">
        <v>0</v>
      </c>
      <c r="T54" s="100">
        <v>0</v>
      </c>
      <c r="U54" s="100">
        <v>0</v>
      </c>
      <c r="V54" s="100">
        <v>0</v>
      </c>
      <c r="W54" s="100">
        <v>0</v>
      </c>
      <c r="X54" s="100">
        <v>0</v>
      </c>
      <c r="Y54" s="100">
        <v>0</v>
      </c>
      <c r="Z54" s="100">
        <v>0</v>
      </c>
      <c r="AA54" s="100">
        <v>0</v>
      </c>
      <c r="AB54" s="100">
        <v>0</v>
      </c>
      <c r="AC54" s="100">
        <v>0</v>
      </c>
      <c r="AD54" s="100">
        <v>0</v>
      </c>
      <c r="AE54" s="100">
        <v>0</v>
      </c>
      <c r="AF54" s="100">
        <v>0</v>
      </c>
      <c r="AG54" s="100">
        <v>0</v>
      </c>
      <c r="AH54" s="100">
        <v>0</v>
      </c>
      <c r="AI54" s="100">
        <v>0</v>
      </c>
      <c r="AJ54" s="100">
        <v>0</v>
      </c>
      <c r="AK54" s="100">
        <v>0</v>
      </c>
      <c r="AL54" s="100">
        <v>0</v>
      </c>
      <c r="AM54" s="100">
        <v>0</v>
      </c>
      <c r="AN54" s="100">
        <v>0</v>
      </c>
      <c r="AO54" s="100">
        <v>0</v>
      </c>
      <c r="AP54" s="100">
        <v>0</v>
      </c>
    </row>
    <row r="55" spans="1:42" x14ac:dyDescent="0.25">
      <c r="A55" s="100">
        <v>0</v>
      </c>
      <c r="B55" s="100">
        <v>0</v>
      </c>
      <c r="C55" s="100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0">
        <v>0</v>
      </c>
      <c r="L55" s="100">
        <v>0</v>
      </c>
      <c r="M55" s="100">
        <v>0</v>
      </c>
      <c r="N55" s="100">
        <v>0</v>
      </c>
      <c r="O55" s="100">
        <v>0</v>
      </c>
      <c r="P55" s="100">
        <v>0</v>
      </c>
      <c r="Q55" s="100">
        <v>0</v>
      </c>
      <c r="R55" s="100">
        <v>0</v>
      </c>
      <c r="S55" s="100">
        <v>0</v>
      </c>
      <c r="T55" s="100">
        <v>0</v>
      </c>
      <c r="U55" s="100">
        <v>0</v>
      </c>
      <c r="V55" s="100">
        <v>0</v>
      </c>
      <c r="W55" s="100">
        <v>0</v>
      </c>
      <c r="X55" s="100">
        <v>0</v>
      </c>
      <c r="Y55" s="100">
        <v>0</v>
      </c>
      <c r="Z55" s="100">
        <v>0</v>
      </c>
      <c r="AA55" s="100">
        <v>0</v>
      </c>
      <c r="AB55" s="100">
        <v>0</v>
      </c>
      <c r="AC55" s="100">
        <v>0</v>
      </c>
      <c r="AD55" s="100">
        <v>0</v>
      </c>
      <c r="AE55" s="100">
        <v>0</v>
      </c>
      <c r="AF55" s="100">
        <v>0</v>
      </c>
      <c r="AG55" s="100">
        <v>0</v>
      </c>
      <c r="AH55" s="100">
        <v>0</v>
      </c>
      <c r="AI55" s="100">
        <v>0</v>
      </c>
      <c r="AJ55" s="100">
        <v>0</v>
      </c>
      <c r="AK55" s="100">
        <v>0</v>
      </c>
      <c r="AL55" s="100">
        <v>0</v>
      </c>
      <c r="AM55" s="100">
        <v>0</v>
      </c>
      <c r="AN55" s="100">
        <v>0</v>
      </c>
      <c r="AO55" s="100">
        <v>0</v>
      </c>
      <c r="AP55" s="100">
        <v>0</v>
      </c>
    </row>
    <row r="56" spans="1:42" x14ac:dyDescent="0.25">
      <c r="A56" s="100">
        <v>0</v>
      </c>
      <c r="B56" s="100">
        <v>0</v>
      </c>
      <c r="C56" s="100">
        <v>0</v>
      </c>
      <c r="D56" s="100">
        <v>0</v>
      </c>
      <c r="E56" s="100">
        <v>0</v>
      </c>
      <c r="F56" s="100">
        <v>0</v>
      </c>
      <c r="G56" s="100">
        <v>0</v>
      </c>
      <c r="H56" s="100">
        <v>0</v>
      </c>
      <c r="I56" s="100">
        <v>0</v>
      </c>
      <c r="J56" s="100">
        <v>0</v>
      </c>
      <c r="K56" s="100">
        <v>0</v>
      </c>
      <c r="L56" s="100">
        <v>0</v>
      </c>
      <c r="M56" s="100">
        <v>0</v>
      </c>
      <c r="N56" s="100">
        <v>0</v>
      </c>
      <c r="O56" s="100">
        <v>0</v>
      </c>
      <c r="P56" s="100">
        <v>0</v>
      </c>
      <c r="Q56" s="100">
        <v>0</v>
      </c>
      <c r="R56" s="100">
        <v>0</v>
      </c>
      <c r="S56" s="100">
        <v>0</v>
      </c>
      <c r="T56" s="100">
        <v>0</v>
      </c>
      <c r="U56" s="100">
        <v>0</v>
      </c>
      <c r="V56" s="100">
        <v>0</v>
      </c>
      <c r="W56" s="100">
        <v>0</v>
      </c>
      <c r="X56" s="100">
        <v>0</v>
      </c>
      <c r="Y56" s="100">
        <v>0</v>
      </c>
      <c r="Z56" s="100">
        <v>0</v>
      </c>
      <c r="AA56" s="100">
        <v>0</v>
      </c>
      <c r="AB56" s="100">
        <v>0</v>
      </c>
      <c r="AC56" s="100">
        <v>0</v>
      </c>
      <c r="AD56" s="100">
        <v>0</v>
      </c>
      <c r="AE56" s="100">
        <v>0</v>
      </c>
      <c r="AF56" s="100">
        <v>0</v>
      </c>
      <c r="AG56" s="100">
        <v>0</v>
      </c>
      <c r="AH56" s="100">
        <v>0</v>
      </c>
      <c r="AI56" s="100">
        <v>0</v>
      </c>
      <c r="AJ56" s="100">
        <v>0</v>
      </c>
      <c r="AK56" s="100">
        <v>0</v>
      </c>
      <c r="AL56" s="100">
        <v>0</v>
      </c>
      <c r="AM56" s="100">
        <v>0</v>
      </c>
      <c r="AN56" s="100">
        <v>0</v>
      </c>
      <c r="AO56" s="100">
        <v>0</v>
      </c>
      <c r="AP56" s="100">
        <v>0</v>
      </c>
    </row>
    <row r="57" spans="1:42" x14ac:dyDescent="0.25">
      <c r="A57" s="100">
        <v>0</v>
      </c>
      <c r="B57" s="100">
        <v>0</v>
      </c>
      <c r="C57" s="100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0">
        <v>0</v>
      </c>
      <c r="L57" s="100">
        <v>0</v>
      </c>
      <c r="M57" s="100">
        <v>0</v>
      </c>
      <c r="N57" s="100">
        <v>0</v>
      </c>
      <c r="O57" s="100">
        <v>0</v>
      </c>
      <c r="P57" s="100">
        <v>0</v>
      </c>
      <c r="Q57" s="100">
        <v>0</v>
      </c>
      <c r="R57" s="100">
        <v>0</v>
      </c>
      <c r="S57" s="100">
        <v>0</v>
      </c>
      <c r="T57" s="100">
        <v>32</v>
      </c>
      <c r="U57" s="100">
        <v>0</v>
      </c>
      <c r="V57" s="100">
        <v>51</v>
      </c>
      <c r="W57" s="100">
        <v>0</v>
      </c>
      <c r="X57" s="100">
        <v>0</v>
      </c>
      <c r="Y57" s="100">
        <v>12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>
        <v>0</v>
      </c>
      <c r="AH57" s="100">
        <v>0</v>
      </c>
      <c r="AI57" s="100">
        <v>0</v>
      </c>
      <c r="AJ57" s="100">
        <v>0</v>
      </c>
      <c r="AK57" s="100">
        <v>0</v>
      </c>
      <c r="AL57" s="100">
        <v>0</v>
      </c>
      <c r="AM57" s="100">
        <v>0</v>
      </c>
      <c r="AN57" s="100">
        <v>0</v>
      </c>
      <c r="AO57" s="100">
        <v>0</v>
      </c>
      <c r="AP57" s="100">
        <v>0</v>
      </c>
    </row>
    <row r="58" spans="1:42" x14ac:dyDescent="0.25">
      <c r="A58" s="100">
        <v>0</v>
      </c>
      <c r="B58" s="100">
        <v>0</v>
      </c>
      <c r="C58" s="100">
        <v>0</v>
      </c>
      <c r="D58" s="100">
        <v>0</v>
      </c>
      <c r="E58" s="100">
        <v>0</v>
      </c>
      <c r="F58" s="100">
        <v>0</v>
      </c>
      <c r="G58" s="100">
        <v>0</v>
      </c>
      <c r="H58" s="100">
        <v>0</v>
      </c>
      <c r="I58" s="100">
        <v>0</v>
      </c>
      <c r="J58" s="100">
        <v>0</v>
      </c>
      <c r="K58" s="100">
        <v>0</v>
      </c>
      <c r="L58" s="100">
        <v>0</v>
      </c>
      <c r="M58" s="100">
        <v>0</v>
      </c>
      <c r="N58" s="100">
        <v>0</v>
      </c>
      <c r="O58" s="100">
        <v>0</v>
      </c>
      <c r="P58" s="100">
        <v>0</v>
      </c>
      <c r="Q58" s="100">
        <v>41</v>
      </c>
      <c r="R58" s="100">
        <v>0</v>
      </c>
      <c r="S58" s="100">
        <v>31</v>
      </c>
      <c r="T58" s="100">
        <v>0</v>
      </c>
      <c r="U58" s="100">
        <v>0</v>
      </c>
      <c r="V58" s="100">
        <v>41</v>
      </c>
      <c r="W58" s="100">
        <v>31</v>
      </c>
      <c r="X58" s="100">
        <v>13</v>
      </c>
      <c r="Y58" s="100">
        <v>0</v>
      </c>
      <c r="Z58" s="100">
        <v>0</v>
      </c>
      <c r="AA58" s="100">
        <v>0</v>
      </c>
      <c r="AB58" s="100">
        <v>0</v>
      </c>
      <c r="AC58" s="100">
        <v>0</v>
      </c>
      <c r="AD58" s="100">
        <v>0</v>
      </c>
      <c r="AE58" s="100">
        <v>0</v>
      </c>
      <c r="AF58" s="100">
        <v>0</v>
      </c>
      <c r="AG58" s="100">
        <v>0</v>
      </c>
      <c r="AH58" s="100">
        <v>0</v>
      </c>
      <c r="AI58" s="100">
        <v>0</v>
      </c>
      <c r="AJ58" s="100">
        <v>0</v>
      </c>
      <c r="AK58" s="100">
        <v>0</v>
      </c>
      <c r="AL58" s="100">
        <v>0</v>
      </c>
      <c r="AM58" s="100">
        <v>0</v>
      </c>
      <c r="AN58" s="100">
        <v>0</v>
      </c>
      <c r="AO58" s="100">
        <v>0</v>
      </c>
      <c r="AP58" s="100">
        <v>0</v>
      </c>
    </row>
    <row r="59" spans="1:42" x14ac:dyDescent="0.25">
      <c r="A59" s="100">
        <v>0</v>
      </c>
      <c r="B59" s="100">
        <v>0</v>
      </c>
      <c r="C59" s="100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0">
        <v>0</v>
      </c>
      <c r="L59" s="100">
        <v>0</v>
      </c>
      <c r="M59" s="100">
        <v>0</v>
      </c>
      <c r="N59" s="100">
        <v>0</v>
      </c>
      <c r="O59" s="100">
        <v>0</v>
      </c>
      <c r="P59" s="100">
        <v>0</v>
      </c>
      <c r="Q59" s="100">
        <v>0</v>
      </c>
      <c r="R59" s="100">
        <v>21</v>
      </c>
      <c r="S59" s="100">
        <v>0</v>
      </c>
      <c r="T59" s="100">
        <v>24</v>
      </c>
      <c r="U59" s="100">
        <v>32</v>
      </c>
      <c r="V59" s="100">
        <v>21</v>
      </c>
      <c r="W59" s="100">
        <v>0</v>
      </c>
      <c r="X59" s="100">
        <v>0</v>
      </c>
      <c r="Y59" s="100">
        <v>0</v>
      </c>
      <c r="Z59" s="100">
        <v>0</v>
      </c>
      <c r="AA59" s="100">
        <v>0</v>
      </c>
      <c r="AB59" s="100">
        <v>0</v>
      </c>
      <c r="AC59" s="100">
        <v>0</v>
      </c>
      <c r="AD59" s="100">
        <v>0</v>
      </c>
      <c r="AE59" s="100">
        <v>0</v>
      </c>
      <c r="AF59" s="100">
        <v>0</v>
      </c>
      <c r="AG59" s="100">
        <v>0</v>
      </c>
      <c r="AH59" s="100">
        <v>0</v>
      </c>
      <c r="AI59" s="100">
        <v>0</v>
      </c>
      <c r="AJ59" s="100">
        <v>0</v>
      </c>
      <c r="AK59" s="100">
        <v>0</v>
      </c>
      <c r="AL59" s="100">
        <v>0</v>
      </c>
      <c r="AM59" s="100">
        <v>0</v>
      </c>
      <c r="AN59" s="100">
        <v>0</v>
      </c>
      <c r="AO59" s="100">
        <v>0</v>
      </c>
      <c r="AP59" s="100">
        <v>0</v>
      </c>
    </row>
    <row r="60" spans="1:42" x14ac:dyDescent="0.25">
      <c r="A60" s="100">
        <v>0</v>
      </c>
      <c r="B60" s="100">
        <v>0</v>
      </c>
      <c r="C60" s="100">
        <v>0</v>
      </c>
      <c r="D60" s="100">
        <v>0</v>
      </c>
      <c r="E60" s="100">
        <v>0</v>
      </c>
      <c r="F60" s="100">
        <v>0</v>
      </c>
      <c r="G60" s="100">
        <v>0</v>
      </c>
      <c r="H60" s="100">
        <v>0</v>
      </c>
      <c r="I60" s="100">
        <v>0</v>
      </c>
      <c r="J60" s="100">
        <v>0</v>
      </c>
      <c r="K60" s="100">
        <v>0</v>
      </c>
      <c r="L60" s="100">
        <v>0</v>
      </c>
      <c r="M60" s="100">
        <v>0</v>
      </c>
      <c r="N60" s="100">
        <v>0</v>
      </c>
      <c r="O60" s="100">
        <v>0</v>
      </c>
      <c r="P60" s="100">
        <v>0</v>
      </c>
      <c r="Q60" s="100">
        <v>12</v>
      </c>
      <c r="R60" s="100">
        <v>0</v>
      </c>
      <c r="S60" s="100">
        <v>21</v>
      </c>
      <c r="T60" s="100">
        <v>0</v>
      </c>
      <c r="U60" s="100">
        <v>52</v>
      </c>
      <c r="V60" s="100">
        <v>0</v>
      </c>
      <c r="W60" s="100">
        <v>0</v>
      </c>
      <c r="X60" s="100">
        <v>0</v>
      </c>
      <c r="Y60" s="100">
        <v>12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>
        <v>0</v>
      </c>
      <c r="AH60" s="100">
        <v>0</v>
      </c>
      <c r="AI60" s="100">
        <v>0</v>
      </c>
      <c r="AJ60" s="100">
        <v>0</v>
      </c>
      <c r="AK60" s="100">
        <v>0</v>
      </c>
      <c r="AL60" s="100">
        <v>0</v>
      </c>
      <c r="AM60" s="100">
        <v>0</v>
      </c>
      <c r="AN60" s="100">
        <v>0</v>
      </c>
      <c r="AO60" s="100">
        <v>0</v>
      </c>
      <c r="AP60" s="100">
        <v>0</v>
      </c>
    </row>
    <row r="61" spans="1:42" x14ac:dyDescent="0.25">
      <c r="A61" s="100">
        <v>0</v>
      </c>
      <c r="B61" s="100">
        <v>0</v>
      </c>
      <c r="C61" s="100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0">
        <v>0</v>
      </c>
      <c r="L61" s="100">
        <v>0</v>
      </c>
      <c r="M61" s="100">
        <v>0</v>
      </c>
      <c r="N61" s="100">
        <v>0</v>
      </c>
      <c r="O61" s="100">
        <v>0</v>
      </c>
      <c r="P61" s="100">
        <v>0</v>
      </c>
      <c r="Q61" s="100">
        <v>0</v>
      </c>
      <c r="R61" s="100">
        <v>0</v>
      </c>
      <c r="S61" s="100">
        <v>0</v>
      </c>
      <c r="T61" s="100">
        <v>13</v>
      </c>
      <c r="U61" s="100">
        <v>23</v>
      </c>
      <c r="V61" s="100">
        <v>0</v>
      </c>
      <c r="W61" s="100">
        <v>61</v>
      </c>
      <c r="X61" s="100">
        <v>0</v>
      </c>
      <c r="Y61" s="100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>
        <v>0</v>
      </c>
      <c r="AH61" s="100">
        <v>0</v>
      </c>
      <c r="AI61" s="100">
        <v>0</v>
      </c>
      <c r="AJ61" s="100">
        <v>0</v>
      </c>
      <c r="AK61" s="100">
        <v>0</v>
      </c>
      <c r="AL61" s="100">
        <v>0</v>
      </c>
      <c r="AM61" s="100">
        <v>0</v>
      </c>
      <c r="AN61" s="100">
        <v>0</v>
      </c>
      <c r="AO61" s="100">
        <v>0</v>
      </c>
      <c r="AP61" s="100">
        <v>0</v>
      </c>
    </row>
    <row r="62" spans="1:42" x14ac:dyDescent="0.25">
      <c r="A62" s="100">
        <v>0</v>
      </c>
      <c r="B62" s="100">
        <v>0</v>
      </c>
      <c r="C62" s="100">
        <v>0</v>
      </c>
      <c r="D62" s="100">
        <v>0</v>
      </c>
      <c r="E62" s="100">
        <v>0</v>
      </c>
      <c r="F62" s="100">
        <v>0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</row>
    <row r="63" spans="1:42" ht="15.75" thickBot="1" x14ac:dyDescent="0.3"/>
    <row r="64" spans="1:42" x14ac:dyDescent="0.25">
      <c r="A64" s="79">
        <v>6</v>
      </c>
      <c r="B64" s="80">
        <v>6</v>
      </c>
      <c r="C64" s="80">
        <v>6</v>
      </c>
      <c r="D64" s="80">
        <v>6</v>
      </c>
      <c r="E64" s="80">
        <v>6</v>
      </c>
      <c r="F64" s="80">
        <v>6</v>
      </c>
      <c r="G64" s="80">
        <v>6</v>
      </c>
      <c r="H64" s="80">
        <v>6</v>
      </c>
      <c r="I64" s="80">
        <v>6</v>
      </c>
      <c r="J64" s="80">
        <v>6</v>
      </c>
      <c r="K64" s="80">
        <v>6</v>
      </c>
      <c r="L64" s="80">
        <v>6</v>
      </c>
      <c r="M64" s="80">
        <v>6</v>
      </c>
      <c r="N64" s="81">
        <v>6</v>
      </c>
      <c r="O64" s="81">
        <v>6</v>
      </c>
      <c r="P64" s="81">
        <v>6</v>
      </c>
      <c r="Q64" s="81">
        <v>6</v>
      </c>
      <c r="R64" s="81">
        <v>6</v>
      </c>
      <c r="S64" s="81">
        <v>6</v>
      </c>
      <c r="T64" s="81">
        <v>6</v>
      </c>
      <c r="U64" s="81">
        <v>6</v>
      </c>
      <c r="V64" s="81">
        <v>5</v>
      </c>
      <c r="W64" s="81">
        <v>5</v>
      </c>
      <c r="X64" s="81">
        <v>5</v>
      </c>
      <c r="Y64" s="81">
        <v>5</v>
      </c>
      <c r="Z64" s="81">
        <v>5</v>
      </c>
      <c r="AA64" s="82">
        <v>6</v>
      </c>
      <c r="AB64" s="82">
        <v>6</v>
      </c>
      <c r="AC64" s="82">
        <v>6</v>
      </c>
      <c r="AD64" s="82">
        <v>6</v>
      </c>
      <c r="AE64" s="82">
        <v>6</v>
      </c>
      <c r="AF64" s="82">
        <v>6</v>
      </c>
      <c r="AG64" s="82">
        <v>6</v>
      </c>
      <c r="AH64" s="82">
        <v>6</v>
      </c>
      <c r="AI64" s="82">
        <v>6</v>
      </c>
      <c r="AJ64" s="82">
        <v>6</v>
      </c>
      <c r="AK64" s="82">
        <v>6</v>
      </c>
      <c r="AL64" s="82">
        <v>6</v>
      </c>
      <c r="AM64" s="82">
        <v>6</v>
      </c>
      <c r="AN64" s="82">
        <v>6</v>
      </c>
      <c r="AO64" s="82">
        <v>6</v>
      </c>
      <c r="AP64" s="83">
        <v>6</v>
      </c>
    </row>
    <row r="65" spans="1:42" x14ac:dyDescent="0.25">
      <c r="A65" s="84">
        <v>6</v>
      </c>
      <c r="B65" s="85">
        <v>6</v>
      </c>
      <c r="C65" s="85">
        <v>6</v>
      </c>
      <c r="D65" s="85">
        <v>6</v>
      </c>
      <c r="E65" s="85">
        <v>6</v>
      </c>
      <c r="F65" s="85">
        <v>6</v>
      </c>
      <c r="G65" s="85">
        <v>6</v>
      </c>
      <c r="H65" s="85">
        <v>6</v>
      </c>
      <c r="I65" s="85">
        <v>6</v>
      </c>
      <c r="J65" s="85">
        <v>6</v>
      </c>
      <c r="K65" s="85">
        <v>5</v>
      </c>
      <c r="L65" s="85">
        <v>5</v>
      </c>
      <c r="M65" s="85">
        <v>5</v>
      </c>
      <c r="N65" s="75">
        <v>5</v>
      </c>
      <c r="O65" s="75">
        <v>5</v>
      </c>
      <c r="P65" s="75">
        <v>5</v>
      </c>
      <c r="Q65" s="75">
        <v>6</v>
      </c>
      <c r="R65" s="75">
        <v>6</v>
      </c>
      <c r="S65" s="75">
        <v>6</v>
      </c>
      <c r="T65" s="75">
        <v>6</v>
      </c>
      <c r="U65" s="75">
        <v>6</v>
      </c>
      <c r="V65" s="75">
        <v>5</v>
      </c>
      <c r="W65" s="75">
        <v>5</v>
      </c>
      <c r="X65" s="75">
        <v>5</v>
      </c>
      <c r="Y65" s="75">
        <v>5</v>
      </c>
      <c r="Z65" s="75">
        <v>5</v>
      </c>
      <c r="AA65" s="86">
        <v>5</v>
      </c>
      <c r="AB65" s="86">
        <v>5</v>
      </c>
      <c r="AC65" s="86">
        <v>5</v>
      </c>
      <c r="AD65" s="86">
        <v>6</v>
      </c>
      <c r="AE65" s="86">
        <v>6</v>
      </c>
      <c r="AF65" s="86">
        <v>6</v>
      </c>
      <c r="AG65" s="86">
        <v>6</v>
      </c>
      <c r="AH65" s="86">
        <v>6</v>
      </c>
      <c r="AI65" s="86">
        <v>6</v>
      </c>
      <c r="AJ65" s="86">
        <v>6</v>
      </c>
      <c r="AK65" s="86">
        <v>6</v>
      </c>
      <c r="AL65" s="86">
        <v>6</v>
      </c>
      <c r="AM65" s="86">
        <v>6</v>
      </c>
      <c r="AN65" s="86">
        <v>6</v>
      </c>
      <c r="AO65" s="86">
        <v>6</v>
      </c>
      <c r="AP65" s="87">
        <v>6</v>
      </c>
    </row>
    <row r="66" spans="1:42" x14ac:dyDescent="0.25">
      <c r="A66" s="84">
        <v>6</v>
      </c>
      <c r="B66" s="85">
        <v>6</v>
      </c>
      <c r="C66" s="85">
        <v>6</v>
      </c>
      <c r="D66" s="85">
        <v>6</v>
      </c>
      <c r="E66" s="85">
        <v>6</v>
      </c>
      <c r="F66" s="85">
        <v>6</v>
      </c>
      <c r="G66" s="85">
        <v>6</v>
      </c>
      <c r="H66" s="85">
        <v>6</v>
      </c>
      <c r="I66" s="85">
        <v>6</v>
      </c>
      <c r="J66" s="85">
        <v>6</v>
      </c>
      <c r="K66" s="85">
        <v>6</v>
      </c>
      <c r="L66" s="85">
        <v>6</v>
      </c>
      <c r="M66" s="85">
        <v>5</v>
      </c>
      <c r="N66" s="75">
        <v>5</v>
      </c>
      <c r="O66" s="75">
        <v>4</v>
      </c>
      <c r="P66" s="75">
        <v>4</v>
      </c>
      <c r="Q66" s="75">
        <v>4</v>
      </c>
      <c r="R66" s="75">
        <v>4</v>
      </c>
      <c r="S66" s="75">
        <v>4</v>
      </c>
      <c r="T66" s="75">
        <v>4</v>
      </c>
      <c r="U66" s="75">
        <v>5</v>
      </c>
      <c r="V66" s="75">
        <v>5</v>
      </c>
      <c r="W66" s="75">
        <v>5</v>
      </c>
      <c r="X66" s="75">
        <v>5</v>
      </c>
      <c r="Y66" s="75">
        <v>5</v>
      </c>
      <c r="Z66" s="75">
        <v>5</v>
      </c>
      <c r="AA66" s="86">
        <v>6</v>
      </c>
      <c r="AB66" s="86">
        <v>6</v>
      </c>
      <c r="AC66" s="86">
        <v>6</v>
      </c>
      <c r="AD66" s="86">
        <v>6</v>
      </c>
      <c r="AE66" s="86">
        <v>6</v>
      </c>
      <c r="AF66" s="86">
        <v>6</v>
      </c>
      <c r="AG66" s="86">
        <v>6</v>
      </c>
      <c r="AH66" s="86">
        <v>6</v>
      </c>
      <c r="AI66" s="86">
        <v>6</v>
      </c>
      <c r="AJ66" s="86">
        <v>6</v>
      </c>
      <c r="AK66" s="86">
        <v>6</v>
      </c>
      <c r="AL66" s="86">
        <v>6</v>
      </c>
      <c r="AM66" s="86">
        <v>6</v>
      </c>
      <c r="AN66" s="86">
        <v>6</v>
      </c>
      <c r="AO66" s="86">
        <v>6</v>
      </c>
      <c r="AP66" s="87">
        <v>6</v>
      </c>
    </row>
    <row r="67" spans="1:42" x14ac:dyDescent="0.25">
      <c r="A67" s="84">
        <v>6</v>
      </c>
      <c r="B67" s="85">
        <v>6</v>
      </c>
      <c r="C67" s="85">
        <v>6</v>
      </c>
      <c r="D67" s="85">
        <v>6</v>
      </c>
      <c r="E67" s="85">
        <v>6</v>
      </c>
      <c r="F67" s="85">
        <v>5</v>
      </c>
      <c r="G67" s="85">
        <v>5</v>
      </c>
      <c r="H67" s="85">
        <v>5</v>
      </c>
      <c r="I67" s="85">
        <v>5</v>
      </c>
      <c r="J67" s="85">
        <v>5</v>
      </c>
      <c r="K67" s="85">
        <v>5</v>
      </c>
      <c r="L67" s="85">
        <v>5</v>
      </c>
      <c r="M67" s="85">
        <v>5</v>
      </c>
      <c r="N67" s="75">
        <v>5</v>
      </c>
      <c r="O67" s="75">
        <v>5</v>
      </c>
      <c r="P67" s="75">
        <v>5</v>
      </c>
      <c r="Q67" s="75">
        <v>5</v>
      </c>
      <c r="R67" s="75">
        <v>4</v>
      </c>
      <c r="S67" s="75">
        <v>4</v>
      </c>
      <c r="T67" s="75">
        <v>4</v>
      </c>
      <c r="U67" s="75">
        <v>4</v>
      </c>
      <c r="V67" s="75">
        <v>4</v>
      </c>
      <c r="W67" s="75">
        <v>4</v>
      </c>
      <c r="X67" s="75">
        <v>4</v>
      </c>
      <c r="Y67" s="75">
        <v>4</v>
      </c>
      <c r="Z67" s="75">
        <v>4</v>
      </c>
      <c r="AA67" s="86">
        <v>5</v>
      </c>
      <c r="AB67" s="86">
        <v>5</v>
      </c>
      <c r="AC67" s="86">
        <v>5</v>
      </c>
      <c r="AD67" s="86">
        <v>5</v>
      </c>
      <c r="AE67" s="86">
        <v>5</v>
      </c>
      <c r="AF67" s="86">
        <v>5</v>
      </c>
      <c r="AG67" s="86">
        <v>5</v>
      </c>
      <c r="AH67" s="86">
        <v>5</v>
      </c>
      <c r="AI67" s="86">
        <v>5</v>
      </c>
      <c r="AJ67" s="86">
        <v>6</v>
      </c>
      <c r="AK67" s="86">
        <v>6</v>
      </c>
      <c r="AL67" s="86">
        <v>6</v>
      </c>
      <c r="AM67" s="86">
        <v>6</v>
      </c>
      <c r="AN67" s="86">
        <v>6</v>
      </c>
      <c r="AO67" s="86">
        <v>6</v>
      </c>
      <c r="AP67" s="87">
        <v>6</v>
      </c>
    </row>
    <row r="68" spans="1:42" x14ac:dyDescent="0.25">
      <c r="A68" s="84">
        <v>6</v>
      </c>
      <c r="B68" s="85">
        <v>6</v>
      </c>
      <c r="C68" s="85">
        <v>6</v>
      </c>
      <c r="D68" s="85">
        <v>6</v>
      </c>
      <c r="E68" s="85">
        <v>6</v>
      </c>
      <c r="F68" s="85">
        <v>5</v>
      </c>
      <c r="G68" s="85">
        <v>6</v>
      </c>
      <c r="H68" s="85">
        <v>6</v>
      </c>
      <c r="I68" s="85">
        <v>6</v>
      </c>
      <c r="J68" s="85">
        <v>6</v>
      </c>
      <c r="K68" s="85">
        <v>5</v>
      </c>
      <c r="L68" s="85">
        <v>5</v>
      </c>
      <c r="M68" s="85">
        <v>5</v>
      </c>
      <c r="N68" s="75">
        <v>5</v>
      </c>
      <c r="O68" s="75">
        <v>5</v>
      </c>
      <c r="P68" s="75">
        <v>5</v>
      </c>
      <c r="Q68" s="75">
        <v>4</v>
      </c>
      <c r="R68" s="75">
        <v>2</v>
      </c>
      <c r="S68" s="75">
        <v>3</v>
      </c>
      <c r="T68" s="75">
        <v>3</v>
      </c>
      <c r="U68" s="75">
        <v>3</v>
      </c>
      <c r="V68" s="75">
        <v>2</v>
      </c>
      <c r="W68" s="75">
        <v>3</v>
      </c>
      <c r="X68" s="75">
        <v>3</v>
      </c>
      <c r="Y68" s="75">
        <v>4</v>
      </c>
      <c r="Z68" s="75">
        <v>5</v>
      </c>
      <c r="AA68" s="86">
        <v>5</v>
      </c>
      <c r="AB68" s="86">
        <v>5</v>
      </c>
      <c r="AC68" s="86">
        <v>5</v>
      </c>
      <c r="AD68" s="86">
        <v>5</v>
      </c>
      <c r="AE68" s="86">
        <v>5</v>
      </c>
      <c r="AF68" s="86">
        <v>5</v>
      </c>
      <c r="AG68" s="86">
        <v>5</v>
      </c>
      <c r="AH68" s="86">
        <v>5</v>
      </c>
      <c r="AI68" s="86">
        <v>5</v>
      </c>
      <c r="AJ68" s="86">
        <v>6</v>
      </c>
      <c r="AK68" s="86">
        <v>6</v>
      </c>
      <c r="AL68" s="86">
        <v>6</v>
      </c>
      <c r="AM68" s="86">
        <v>6</v>
      </c>
      <c r="AN68" s="86">
        <v>6</v>
      </c>
      <c r="AO68" s="86">
        <v>6</v>
      </c>
      <c r="AP68" s="87">
        <v>6</v>
      </c>
    </row>
    <row r="69" spans="1:42" x14ac:dyDescent="0.25">
      <c r="A69" s="84">
        <v>6</v>
      </c>
      <c r="B69" s="85">
        <v>6</v>
      </c>
      <c r="C69" s="85">
        <v>6</v>
      </c>
      <c r="D69" s="85">
        <v>6</v>
      </c>
      <c r="E69" s="85">
        <v>6</v>
      </c>
      <c r="F69" s="85">
        <v>5</v>
      </c>
      <c r="G69" s="85">
        <v>5</v>
      </c>
      <c r="H69" s="85">
        <v>5</v>
      </c>
      <c r="I69" s="85">
        <v>5</v>
      </c>
      <c r="J69" s="85">
        <v>5</v>
      </c>
      <c r="K69" s="85">
        <v>5</v>
      </c>
      <c r="L69" s="85">
        <v>5</v>
      </c>
      <c r="M69" s="85">
        <v>5</v>
      </c>
      <c r="N69" s="88">
        <v>5</v>
      </c>
      <c r="O69" s="88">
        <v>5</v>
      </c>
      <c r="P69" s="88">
        <v>4</v>
      </c>
      <c r="Q69" s="88">
        <v>3</v>
      </c>
      <c r="R69" s="88">
        <v>2</v>
      </c>
      <c r="S69" s="88">
        <v>2</v>
      </c>
      <c r="T69" s="88">
        <v>2</v>
      </c>
      <c r="U69" s="88">
        <v>3</v>
      </c>
      <c r="V69" s="88">
        <v>2</v>
      </c>
      <c r="W69" s="88">
        <v>2</v>
      </c>
      <c r="X69" s="88">
        <v>3</v>
      </c>
      <c r="Y69" s="88">
        <v>4</v>
      </c>
      <c r="Z69" s="88">
        <v>5</v>
      </c>
      <c r="AA69" s="86">
        <v>4</v>
      </c>
      <c r="AB69" s="86">
        <v>5</v>
      </c>
      <c r="AC69" s="86">
        <v>5</v>
      </c>
      <c r="AD69" s="86">
        <v>5</v>
      </c>
      <c r="AE69" s="86">
        <v>5</v>
      </c>
      <c r="AF69" s="86">
        <v>5</v>
      </c>
      <c r="AG69" s="86">
        <v>5</v>
      </c>
      <c r="AH69" s="86">
        <v>5</v>
      </c>
      <c r="AI69" s="86">
        <v>5</v>
      </c>
      <c r="AJ69" s="86">
        <v>6</v>
      </c>
      <c r="AK69" s="86">
        <v>6</v>
      </c>
      <c r="AL69" s="86">
        <v>6</v>
      </c>
      <c r="AM69" s="86">
        <v>6</v>
      </c>
      <c r="AN69" s="86">
        <v>6</v>
      </c>
      <c r="AO69" s="86">
        <v>6</v>
      </c>
      <c r="AP69" s="87">
        <v>6</v>
      </c>
    </row>
    <row r="70" spans="1:42" ht="15.75" thickBot="1" x14ac:dyDescent="0.3">
      <c r="A70" s="89">
        <v>6</v>
      </c>
      <c r="B70" s="90">
        <v>6</v>
      </c>
      <c r="C70" s="90">
        <v>6</v>
      </c>
      <c r="D70" s="90">
        <v>6</v>
      </c>
      <c r="E70" s="90">
        <v>6</v>
      </c>
      <c r="F70" s="90">
        <v>5</v>
      </c>
      <c r="G70" s="90">
        <v>5</v>
      </c>
      <c r="H70" s="90">
        <v>5</v>
      </c>
      <c r="I70" s="90">
        <v>5</v>
      </c>
      <c r="J70" s="90">
        <v>5</v>
      </c>
      <c r="K70" s="90">
        <v>5</v>
      </c>
      <c r="L70" s="90">
        <v>5</v>
      </c>
      <c r="M70" s="90">
        <v>5</v>
      </c>
      <c r="N70" s="88">
        <v>4</v>
      </c>
      <c r="O70" s="88">
        <v>4</v>
      </c>
      <c r="P70" s="88">
        <v>4</v>
      </c>
      <c r="Q70" s="88">
        <v>3</v>
      </c>
      <c r="R70" s="88">
        <v>2</v>
      </c>
      <c r="S70" s="88">
        <v>1</v>
      </c>
      <c r="T70" s="88">
        <v>2</v>
      </c>
      <c r="U70" s="88">
        <v>1</v>
      </c>
      <c r="V70" s="88">
        <v>1</v>
      </c>
      <c r="W70" s="88">
        <v>1</v>
      </c>
      <c r="X70" s="88">
        <v>2</v>
      </c>
      <c r="Y70" s="88">
        <v>2</v>
      </c>
      <c r="Z70" s="88">
        <v>3</v>
      </c>
      <c r="AA70" s="86">
        <v>4</v>
      </c>
      <c r="AB70" s="86">
        <v>4</v>
      </c>
      <c r="AC70" s="86">
        <v>5</v>
      </c>
      <c r="AD70" s="86">
        <v>4</v>
      </c>
      <c r="AE70" s="86">
        <v>5</v>
      </c>
      <c r="AF70" s="86">
        <v>5</v>
      </c>
      <c r="AG70" s="86">
        <v>5</v>
      </c>
      <c r="AH70" s="86">
        <v>5</v>
      </c>
      <c r="AI70" s="86">
        <v>5</v>
      </c>
      <c r="AJ70" s="86">
        <v>6</v>
      </c>
      <c r="AK70" s="86">
        <v>6</v>
      </c>
      <c r="AL70" s="86">
        <v>6</v>
      </c>
      <c r="AM70" s="86">
        <v>6</v>
      </c>
      <c r="AN70" s="86">
        <v>6</v>
      </c>
      <c r="AO70" s="86">
        <v>6</v>
      </c>
      <c r="AP70" s="87">
        <v>6</v>
      </c>
    </row>
    <row r="71" spans="1:42" ht="15.75" thickBot="1" x14ac:dyDescent="0.3">
      <c r="A71" s="89">
        <v>6</v>
      </c>
      <c r="B71" s="90">
        <v>6</v>
      </c>
      <c r="C71" s="90">
        <v>6</v>
      </c>
      <c r="D71" s="90">
        <v>6</v>
      </c>
      <c r="E71" s="90">
        <v>6</v>
      </c>
      <c r="F71" s="90">
        <v>5</v>
      </c>
      <c r="G71" s="90">
        <v>6</v>
      </c>
      <c r="H71" s="90">
        <v>6</v>
      </c>
      <c r="I71" s="90">
        <v>6</v>
      </c>
      <c r="J71" s="90">
        <v>6</v>
      </c>
      <c r="K71" s="90">
        <v>5</v>
      </c>
      <c r="L71" s="90">
        <v>5</v>
      </c>
      <c r="M71" s="90">
        <v>5</v>
      </c>
      <c r="N71" s="88">
        <v>4</v>
      </c>
      <c r="O71" s="88">
        <v>4</v>
      </c>
      <c r="P71" s="88">
        <v>3</v>
      </c>
      <c r="Q71" s="88">
        <v>3</v>
      </c>
      <c r="R71" s="88">
        <v>2</v>
      </c>
      <c r="S71" s="88">
        <v>1</v>
      </c>
      <c r="T71" s="88">
        <v>1</v>
      </c>
      <c r="U71" s="91">
        <v>1</v>
      </c>
      <c r="V71" s="88">
        <v>2</v>
      </c>
      <c r="W71" s="88">
        <v>2</v>
      </c>
      <c r="X71" s="88">
        <v>2</v>
      </c>
      <c r="Y71" s="88">
        <v>3</v>
      </c>
      <c r="Z71" s="88">
        <v>3</v>
      </c>
      <c r="AA71" s="86">
        <v>4</v>
      </c>
      <c r="AB71" s="86">
        <v>4</v>
      </c>
      <c r="AC71" s="86">
        <v>4</v>
      </c>
      <c r="AD71" s="86">
        <v>6</v>
      </c>
      <c r="AE71" s="86">
        <v>6</v>
      </c>
      <c r="AF71" s="86">
        <v>6</v>
      </c>
      <c r="AG71" s="86">
        <v>6</v>
      </c>
      <c r="AH71" s="86">
        <v>5</v>
      </c>
      <c r="AI71" s="86">
        <v>5</v>
      </c>
      <c r="AJ71" s="86">
        <v>5</v>
      </c>
      <c r="AK71" s="86">
        <v>5</v>
      </c>
      <c r="AL71" s="86">
        <v>6</v>
      </c>
      <c r="AM71" s="86">
        <v>6</v>
      </c>
      <c r="AN71" s="86">
        <v>6</v>
      </c>
      <c r="AO71" s="86">
        <v>6</v>
      </c>
      <c r="AP71" s="87">
        <v>6</v>
      </c>
    </row>
    <row r="72" spans="1:42" x14ac:dyDescent="0.25">
      <c r="A72" s="89">
        <v>6</v>
      </c>
      <c r="B72" s="90">
        <v>6</v>
      </c>
      <c r="C72" s="90">
        <v>6</v>
      </c>
      <c r="D72" s="90">
        <v>6</v>
      </c>
      <c r="E72" s="90">
        <v>6</v>
      </c>
      <c r="F72" s="90">
        <v>5</v>
      </c>
      <c r="G72" s="90">
        <v>6</v>
      </c>
      <c r="H72" s="90">
        <v>6</v>
      </c>
      <c r="I72" s="90">
        <v>6</v>
      </c>
      <c r="J72" s="90">
        <v>6</v>
      </c>
      <c r="K72" s="90">
        <v>5</v>
      </c>
      <c r="L72" s="90">
        <v>5</v>
      </c>
      <c r="M72" s="90">
        <v>5</v>
      </c>
      <c r="N72" s="92">
        <v>4</v>
      </c>
      <c r="O72" s="92">
        <v>4</v>
      </c>
      <c r="P72" s="92">
        <v>4</v>
      </c>
      <c r="Q72" s="92">
        <v>2</v>
      </c>
      <c r="R72" s="90">
        <v>2</v>
      </c>
      <c r="S72" s="90">
        <v>2</v>
      </c>
      <c r="T72" s="90">
        <v>2</v>
      </c>
      <c r="U72" s="90">
        <v>3</v>
      </c>
      <c r="V72" s="90">
        <v>3</v>
      </c>
      <c r="W72" s="93">
        <v>1</v>
      </c>
      <c r="X72" s="93">
        <v>1</v>
      </c>
      <c r="Y72" s="93">
        <v>1</v>
      </c>
      <c r="Z72" s="93">
        <v>1</v>
      </c>
      <c r="AA72" s="90">
        <v>4</v>
      </c>
      <c r="AB72" s="90">
        <v>4</v>
      </c>
      <c r="AC72" s="90">
        <v>4</v>
      </c>
      <c r="AD72" s="90">
        <v>4</v>
      </c>
      <c r="AE72" s="90">
        <v>4</v>
      </c>
      <c r="AF72" s="90">
        <v>4</v>
      </c>
      <c r="AG72" s="90">
        <v>4</v>
      </c>
      <c r="AH72" s="90">
        <v>5</v>
      </c>
      <c r="AI72" s="90">
        <v>5</v>
      </c>
      <c r="AJ72" s="90">
        <v>5</v>
      </c>
      <c r="AK72" s="90">
        <v>5</v>
      </c>
      <c r="AL72" s="90">
        <v>5</v>
      </c>
      <c r="AM72" s="90">
        <v>5</v>
      </c>
      <c r="AN72" s="90">
        <v>5</v>
      </c>
      <c r="AO72" s="90">
        <v>5</v>
      </c>
      <c r="AP72" s="94">
        <v>5</v>
      </c>
    </row>
    <row r="73" spans="1:42" ht="15.75" thickBot="1" x14ac:dyDescent="0.3">
      <c r="A73" s="95">
        <v>6</v>
      </c>
      <c r="B73" s="96">
        <v>6</v>
      </c>
      <c r="C73" s="96">
        <v>6</v>
      </c>
      <c r="D73" s="96">
        <v>6</v>
      </c>
      <c r="E73" s="96">
        <v>6</v>
      </c>
      <c r="F73" s="96">
        <v>5</v>
      </c>
      <c r="G73" s="96">
        <v>6</v>
      </c>
      <c r="H73" s="96">
        <v>6</v>
      </c>
      <c r="I73" s="96">
        <v>6</v>
      </c>
      <c r="J73" s="96">
        <v>6</v>
      </c>
      <c r="K73" s="96">
        <v>5</v>
      </c>
      <c r="L73" s="96">
        <v>5</v>
      </c>
      <c r="M73" s="96">
        <v>5</v>
      </c>
      <c r="N73" s="97">
        <v>5</v>
      </c>
      <c r="O73" s="97">
        <v>5</v>
      </c>
      <c r="P73" s="97">
        <v>5</v>
      </c>
      <c r="Q73" s="97">
        <v>5</v>
      </c>
      <c r="R73" s="96">
        <v>5</v>
      </c>
      <c r="S73" s="96">
        <v>5</v>
      </c>
      <c r="T73" s="96">
        <v>5</v>
      </c>
      <c r="U73" s="96">
        <v>5</v>
      </c>
      <c r="V73" s="96">
        <v>5</v>
      </c>
      <c r="W73" s="98">
        <v>2</v>
      </c>
      <c r="X73" s="98">
        <v>2</v>
      </c>
      <c r="Y73" s="98">
        <v>2</v>
      </c>
      <c r="Z73" s="98">
        <v>2</v>
      </c>
      <c r="AA73" s="96">
        <v>6</v>
      </c>
      <c r="AB73" s="96">
        <v>6</v>
      </c>
      <c r="AC73" s="96">
        <v>6</v>
      </c>
      <c r="AD73" s="96">
        <v>6</v>
      </c>
      <c r="AE73" s="96">
        <v>6</v>
      </c>
      <c r="AF73" s="96">
        <v>6</v>
      </c>
      <c r="AG73" s="96">
        <v>6</v>
      </c>
      <c r="AH73" s="96">
        <v>6</v>
      </c>
      <c r="AI73" s="96">
        <v>6</v>
      </c>
      <c r="AJ73" s="96">
        <v>6</v>
      </c>
      <c r="AK73" s="96">
        <v>6</v>
      </c>
      <c r="AL73" s="96">
        <v>6</v>
      </c>
      <c r="AM73" s="96">
        <v>6</v>
      </c>
      <c r="AN73" s="96">
        <v>6</v>
      </c>
      <c r="AO73" s="96">
        <v>6</v>
      </c>
      <c r="AP73" s="99">
        <v>6</v>
      </c>
    </row>
    <row r="74" spans="1:42" x14ac:dyDescent="0.25">
      <c r="A74" s="100">
        <v>0</v>
      </c>
      <c r="B74" s="100">
        <v>0</v>
      </c>
      <c r="C74" s="100">
        <v>0</v>
      </c>
      <c r="D74" s="100">
        <v>0</v>
      </c>
      <c r="E74" s="100">
        <v>0</v>
      </c>
      <c r="F74" s="100">
        <v>0</v>
      </c>
      <c r="G74" s="100">
        <v>0</v>
      </c>
      <c r="H74" s="100">
        <v>0</v>
      </c>
      <c r="I74" s="100">
        <v>0</v>
      </c>
      <c r="J74" s="100">
        <v>0</v>
      </c>
      <c r="K74" s="100">
        <v>0</v>
      </c>
      <c r="L74" s="100">
        <v>0</v>
      </c>
      <c r="M74" s="100">
        <v>0</v>
      </c>
      <c r="N74" s="100">
        <v>0</v>
      </c>
      <c r="O74" s="100">
        <v>0</v>
      </c>
      <c r="P74" s="100">
        <v>0</v>
      </c>
      <c r="Q74" s="100">
        <v>0</v>
      </c>
      <c r="R74" s="100">
        <v>0</v>
      </c>
      <c r="S74" s="100">
        <v>0</v>
      </c>
      <c r="T74" s="100">
        <v>0</v>
      </c>
      <c r="U74" s="100">
        <v>0</v>
      </c>
      <c r="V74" s="100">
        <v>0</v>
      </c>
      <c r="W74" s="100">
        <v>0</v>
      </c>
      <c r="X74" s="100">
        <v>0</v>
      </c>
      <c r="Y74" s="100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>
        <v>0</v>
      </c>
      <c r="AH74" s="100">
        <v>0</v>
      </c>
      <c r="AI74" s="100">
        <v>0</v>
      </c>
      <c r="AJ74" s="100">
        <v>0</v>
      </c>
      <c r="AK74" s="100">
        <v>0</v>
      </c>
      <c r="AL74" s="100">
        <v>0</v>
      </c>
      <c r="AM74" s="100">
        <v>0</v>
      </c>
      <c r="AN74" s="100">
        <v>0</v>
      </c>
      <c r="AO74" s="100">
        <v>0</v>
      </c>
      <c r="AP74" s="100">
        <v>0</v>
      </c>
    </row>
    <row r="75" spans="1:42" x14ac:dyDescent="0.25">
      <c r="A75" s="100">
        <v>0</v>
      </c>
      <c r="B75" s="100">
        <v>0</v>
      </c>
      <c r="C75" s="100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0">
        <v>0</v>
      </c>
      <c r="L75" s="100">
        <v>0</v>
      </c>
      <c r="M75" s="100">
        <v>0</v>
      </c>
      <c r="N75" s="100">
        <v>0</v>
      </c>
      <c r="O75" s="100">
        <v>0</v>
      </c>
      <c r="P75" s="100">
        <v>0</v>
      </c>
      <c r="Q75" s="100">
        <v>0</v>
      </c>
      <c r="R75" s="100">
        <v>0</v>
      </c>
      <c r="S75" s="100">
        <v>0</v>
      </c>
      <c r="T75" s="100">
        <v>0</v>
      </c>
      <c r="U75" s="100">
        <v>0</v>
      </c>
      <c r="V75" s="100">
        <v>0</v>
      </c>
      <c r="W75" s="100">
        <v>0</v>
      </c>
      <c r="X75" s="100">
        <v>0</v>
      </c>
      <c r="Y75" s="100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>
        <v>0</v>
      </c>
      <c r="AH75" s="100">
        <v>0</v>
      </c>
      <c r="AI75" s="100">
        <v>0</v>
      </c>
      <c r="AJ75" s="100">
        <v>0</v>
      </c>
      <c r="AK75" s="100">
        <v>0</v>
      </c>
      <c r="AL75" s="100">
        <v>0</v>
      </c>
      <c r="AM75" s="100">
        <v>0</v>
      </c>
      <c r="AN75" s="100">
        <v>0</v>
      </c>
      <c r="AO75" s="100">
        <v>0</v>
      </c>
      <c r="AP75" s="100">
        <v>0</v>
      </c>
    </row>
    <row r="76" spans="1:42" x14ac:dyDescent="0.25">
      <c r="A76" s="100">
        <v>0</v>
      </c>
      <c r="B76" s="100">
        <v>0</v>
      </c>
      <c r="C76" s="100">
        <v>0</v>
      </c>
      <c r="D76" s="100">
        <v>0</v>
      </c>
      <c r="E76" s="100">
        <v>0</v>
      </c>
      <c r="F76" s="100">
        <v>0</v>
      </c>
      <c r="G76" s="100">
        <v>0</v>
      </c>
      <c r="H76" s="100">
        <v>0</v>
      </c>
      <c r="I76" s="100">
        <v>0</v>
      </c>
      <c r="J76" s="100">
        <v>0</v>
      </c>
      <c r="K76" s="100">
        <v>0</v>
      </c>
      <c r="L76" s="100">
        <v>0</v>
      </c>
      <c r="M76" s="100">
        <v>0</v>
      </c>
      <c r="N76" s="100">
        <v>0</v>
      </c>
      <c r="O76" s="100">
        <v>0</v>
      </c>
      <c r="P76" s="100">
        <v>0</v>
      </c>
      <c r="Q76" s="100">
        <v>0</v>
      </c>
      <c r="R76" s="100">
        <v>0</v>
      </c>
      <c r="S76" s="100">
        <v>0</v>
      </c>
      <c r="T76" s="100">
        <v>0</v>
      </c>
      <c r="U76" s="100">
        <v>0</v>
      </c>
      <c r="V76" s="100">
        <v>0</v>
      </c>
      <c r="W76" s="100">
        <v>0</v>
      </c>
      <c r="X76" s="100">
        <v>0</v>
      </c>
      <c r="Y76" s="100">
        <v>0</v>
      </c>
      <c r="Z76" s="100">
        <v>0</v>
      </c>
      <c r="AA76" s="100">
        <v>0</v>
      </c>
      <c r="AB76" s="100">
        <v>0</v>
      </c>
      <c r="AC76" s="100">
        <v>0</v>
      </c>
      <c r="AD76" s="100">
        <v>0</v>
      </c>
      <c r="AE76" s="100">
        <v>0</v>
      </c>
      <c r="AF76" s="100">
        <v>0</v>
      </c>
      <c r="AG76" s="100">
        <v>0</v>
      </c>
      <c r="AH76" s="100">
        <v>0</v>
      </c>
      <c r="AI76" s="100">
        <v>0</v>
      </c>
      <c r="AJ76" s="100">
        <v>0</v>
      </c>
      <c r="AK76" s="100">
        <v>0</v>
      </c>
      <c r="AL76" s="100">
        <v>0</v>
      </c>
      <c r="AM76" s="100">
        <v>0</v>
      </c>
      <c r="AN76" s="100">
        <v>0</v>
      </c>
      <c r="AO76" s="100">
        <v>0</v>
      </c>
      <c r="AP76" s="100">
        <v>0</v>
      </c>
    </row>
    <row r="77" spans="1:42" x14ac:dyDescent="0.25">
      <c r="A77" s="100">
        <v>0</v>
      </c>
      <c r="B77" s="100">
        <v>0</v>
      </c>
      <c r="C77" s="100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0">
        <v>0</v>
      </c>
      <c r="L77" s="100">
        <v>0</v>
      </c>
      <c r="M77" s="100">
        <v>0</v>
      </c>
      <c r="N77" s="100">
        <v>0</v>
      </c>
      <c r="O77" s="100">
        <v>0</v>
      </c>
      <c r="P77" s="100">
        <v>0</v>
      </c>
      <c r="Q77" s="100">
        <v>0</v>
      </c>
      <c r="R77" s="100">
        <v>0</v>
      </c>
      <c r="S77" s="100">
        <v>0</v>
      </c>
      <c r="T77" s="100">
        <v>0</v>
      </c>
      <c r="U77" s="100">
        <v>0</v>
      </c>
      <c r="V77" s="100">
        <v>0</v>
      </c>
      <c r="W77" s="100">
        <v>0</v>
      </c>
      <c r="X77" s="100">
        <v>0</v>
      </c>
      <c r="Y77" s="100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>
        <v>0</v>
      </c>
      <c r="AH77" s="100">
        <v>0</v>
      </c>
      <c r="AI77" s="100">
        <v>0</v>
      </c>
      <c r="AJ77" s="100">
        <v>0</v>
      </c>
      <c r="AK77" s="100">
        <v>0</v>
      </c>
      <c r="AL77" s="100">
        <v>0</v>
      </c>
      <c r="AM77" s="100">
        <v>0</v>
      </c>
      <c r="AN77" s="100">
        <v>0</v>
      </c>
      <c r="AO77" s="100">
        <v>0</v>
      </c>
      <c r="AP77" s="100">
        <v>0</v>
      </c>
    </row>
    <row r="78" spans="1:42" x14ac:dyDescent="0.25">
      <c r="A78" s="100">
        <v>0</v>
      </c>
      <c r="B78" s="100">
        <v>0</v>
      </c>
      <c r="C78" s="100">
        <v>0</v>
      </c>
      <c r="D78" s="100">
        <v>0</v>
      </c>
      <c r="E78" s="100">
        <v>0</v>
      </c>
      <c r="F78" s="100">
        <v>0</v>
      </c>
      <c r="G78" s="100">
        <v>0</v>
      </c>
      <c r="H78" s="100">
        <v>0</v>
      </c>
      <c r="I78" s="100">
        <v>0</v>
      </c>
      <c r="J78" s="100">
        <v>0</v>
      </c>
      <c r="K78" s="100">
        <v>0</v>
      </c>
      <c r="L78" s="100">
        <v>0</v>
      </c>
      <c r="M78" s="100">
        <v>0</v>
      </c>
      <c r="N78" s="100">
        <v>0</v>
      </c>
      <c r="O78" s="100">
        <v>0</v>
      </c>
      <c r="P78" s="100">
        <v>0</v>
      </c>
      <c r="Q78" s="100">
        <v>0</v>
      </c>
      <c r="R78" s="100">
        <v>0</v>
      </c>
      <c r="S78" s="100">
        <v>0</v>
      </c>
      <c r="T78" s="100">
        <v>32</v>
      </c>
      <c r="U78" s="100">
        <v>0</v>
      </c>
      <c r="V78" s="100">
        <v>51</v>
      </c>
      <c r="W78" s="100">
        <v>0</v>
      </c>
      <c r="X78" s="100">
        <v>0</v>
      </c>
      <c r="Y78" s="100">
        <v>12</v>
      </c>
      <c r="Z78" s="100">
        <v>0</v>
      </c>
      <c r="AA78" s="100">
        <v>0</v>
      </c>
      <c r="AB78" s="100">
        <v>0</v>
      </c>
      <c r="AC78" s="100">
        <v>0</v>
      </c>
      <c r="AD78" s="100">
        <v>0</v>
      </c>
      <c r="AE78" s="100">
        <v>0</v>
      </c>
      <c r="AF78" s="100">
        <v>0</v>
      </c>
      <c r="AG78" s="100">
        <v>0</v>
      </c>
      <c r="AH78" s="100">
        <v>0</v>
      </c>
      <c r="AI78" s="100">
        <v>0</v>
      </c>
      <c r="AJ78" s="100">
        <v>0</v>
      </c>
      <c r="AK78" s="100">
        <v>0</v>
      </c>
      <c r="AL78" s="100">
        <v>0</v>
      </c>
      <c r="AM78" s="100">
        <v>0</v>
      </c>
      <c r="AN78" s="100">
        <v>0</v>
      </c>
      <c r="AO78" s="100">
        <v>0</v>
      </c>
      <c r="AP78" s="100">
        <v>0</v>
      </c>
    </row>
    <row r="79" spans="1:42" x14ac:dyDescent="0.25">
      <c r="A79" s="100">
        <v>0</v>
      </c>
      <c r="B79" s="100">
        <v>0</v>
      </c>
      <c r="C79" s="100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0">
        <v>0</v>
      </c>
      <c r="L79" s="100">
        <v>0</v>
      </c>
      <c r="M79" s="100">
        <v>0</v>
      </c>
      <c r="N79" s="100">
        <v>0</v>
      </c>
      <c r="O79" s="100">
        <v>0</v>
      </c>
      <c r="P79" s="100">
        <v>0</v>
      </c>
      <c r="Q79" s="100">
        <v>41</v>
      </c>
      <c r="R79" s="100">
        <v>0</v>
      </c>
      <c r="S79" s="100">
        <v>31</v>
      </c>
      <c r="T79" s="100">
        <v>0</v>
      </c>
      <c r="U79" s="100">
        <v>0</v>
      </c>
      <c r="V79" s="100">
        <v>41</v>
      </c>
      <c r="W79" s="100">
        <v>31</v>
      </c>
      <c r="X79" s="100">
        <v>13</v>
      </c>
      <c r="Y79" s="100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>
        <v>0</v>
      </c>
      <c r="AH79" s="100">
        <v>0</v>
      </c>
      <c r="AI79" s="100">
        <v>0</v>
      </c>
      <c r="AJ79" s="100">
        <v>0</v>
      </c>
      <c r="AK79" s="100">
        <v>0</v>
      </c>
      <c r="AL79" s="100">
        <v>0</v>
      </c>
      <c r="AM79" s="100">
        <v>0</v>
      </c>
      <c r="AN79" s="100">
        <v>0</v>
      </c>
      <c r="AO79" s="100">
        <v>0</v>
      </c>
      <c r="AP79" s="100">
        <v>0</v>
      </c>
    </row>
    <row r="80" spans="1:42" x14ac:dyDescent="0.25">
      <c r="A80" s="100">
        <v>0</v>
      </c>
      <c r="B80" s="100">
        <v>0</v>
      </c>
      <c r="C80" s="100">
        <v>0</v>
      </c>
      <c r="D80" s="100">
        <v>0</v>
      </c>
      <c r="E80" s="100">
        <v>0</v>
      </c>
      <c r="F80" s="100">
        <v>0</v>
      </c>
      <c r="G80" s="100">
        <v>0</v>
      </c>
      <c r="H80" s="100">
        <v>0</v>
      </c>
      <c r="I80" s="100">
        <v>0</v>
      </c>
      <c r="J80" s="100">
        <v>0</v>
      </c>
      <c r="K80" s="100">
        <v>0</v>
      </c>
      <c r="L80" s="100">
        <v>0</v>
      </c>
      <c r="M80" s="100">
        <v>0</v>
      </c>
      <c r="N80" s="100">
        <v>0</v>
      </c>
      <c r="O80" s="100">
        <v>0</v>
      </c>
      <c r="P80" s="100">
        <v>0</v>
      </c>
      <c r="Q80" s="100">
        <v>0</v>
      </c>
      <c r="R80" s="100">
        <v>21</v>
      </c>
      <c r="S80" s="100">
        <v>0</v>
      </c>
      <c r="T80" s="100">
        <v>24</v>
      </c>
      <c r="U80" s="100">
        <v>32</v>
      </c>
      <c r="V80" s="100">
        <v>21</v>
      </c>
      <c r="W80" s="100">
        <v>0</v>
      </c>
      <c r="X80" s="100">
        <v>0</v>
      </c>
      <c r="Y80" s="100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>
        <v>0</v>
      </c>
      <c r="AH80" s="100">
        <v>0</v>
      </c>
      <c r="AI80" s="100">
        <v>0</v>
      </c>
      <c r="AJ80" s="100">
        <v>0</v>
      </c>
      <c r="AK80" s="100">
        <v>0</v>
      </c>
      <c r="AL80" s="100">
        <v>0</v>
      </c>
      <c r="AM80" s="100">
        <v>0</v>
      </c>
      <c r="AN80" s="100">
        <v>0</v>
      </c>
      <c r="AO80" s="100">
        <v>0</v>
      </c>
      <c r="AP80" s="100">
        <v>0</v>
      </c>
    </row>
    <row r="81" spans="1:42" x14ac:dyDescent="0.25">
      <c r="A81" s="100">
        <v>0</v>
      </c>
      <c r="B81" s="100">
        <v>0</v>
      </c>
      <c r="C81" s="100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0">
        <v>0</v>
      </c>
      <c r="L81" s="100">
        <v>0</v>
      </c>
      <c r="M81" s="100">
        <v>0</v>
      </c>
      <c r="N81" s="100">
        <v>0</v>
      </c>
      <c r="O81" s="100">
        <v>0</v>
      </c>
      <c r="P81" s="100">
        <v>0</v>
      </c>
      <c r="Q81" s="100">
        <v>12</v>
      </c>
      <c r="R81" s="100">
        <v>0</v>
      </c>
      <c r="S81" s="100">
        <v>21</v>
      </c>
      <c r="T81" s="100">
        <v>0</v>
      </c>
      <c r="U81" s="100">
        <v>52</v>
      </c>
      <c r="V81" s="100">
        <v>0</v>
      </c>
      <c r="W81" s="100">
        <v>0</v>
      </c>
      <c r="X81" s="100">
        <v>0</v>
      </c>
      <c r="Y81" s="100">
        <v>12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>
        <v>0</v>
      </c>
      <c r="AH81" s="100">
        <v>0</v>
      </c>
      <c r="AI81" s="100">
        <v>0</v>
      </c>
      <c r="AJ81" s="100">
        <v>0</v>
      </c>
      <c r="AK81" s="100">
        <v>0</v>
      </c>
      <c r="AL81" s="100">
        <v>0</v>
      </c>
      <c r="AM81" s="100">
        <v>0</v>
      </c>
      <c r="AN81" s="100">
        <v>0</v>
      </c>
      <c r="AO81" s="100">
        <v>0</v>
      </c>
      <c r="AP81" s="100">
        <v>0</v>
      </c>
    </row>
    <row r="82" spans="1:42" x14ac:dyDescent="0.25">
      <c r="A82" s="100">
        <v>0</v>
      </c>
      <c r="B82" s="100">
        <v>0</v>
      </c>
      <c r="C82" s="100">
        <v>0</v>
      </c>
      <c r="D82" s="100">
        <v>0</v>
      </c>
      <c r="E82" s="100">
        <v>0</v>
      </c>
      <c r="F82" s="100">
        <v>0</v>
      </c>
      <c r="G82" s="100">
        <v>0</v>
      </c>
      <c r="H82" s="100">
        <v>0</v>
      </c>
      <c r="I82" s="100">
        <v>0</v>
      </c>
      <c r="J82" s="100">
        <v>0</v>
      </c>
      <c r="K82" s="100">
        <v>0</v>
      </c>
      <c r="L82" s="100">
        <v>0</v>
      </c>
      <c r="M82" s="100">
        <v>0</v>
      </c>
      <c r="N82" s="100">
        <v>0</v>
      </c>
      <c r="O82" s="100">
        <v>0</v>
      </c>
      <c r="P82" s="100">
        <v>0</v>
      </c>
      <c r="Q82" s="100">
        <v>0</v>
      </c>
      <c r="R82" s="100">
        <v>0</v>
      </c>
      <c r="S82" s="100">
        <v>0</v>
      </c>
      <c r="T82" s="100">
        <v>13</v>
      </c>
      <c r="U82" s="100">
        <v>23</v>
      </c>
      <c r="V82" s="100">
        <v>0</v>
      </c>
      <c r="W82" s="100">
        <v>61</v>
      </c>
      <c r="X82" s="100">
        <v>0</v>
      </c>
      <c r="Y82" s="100">
        <v>0</v>
      </c>
      <c r="Z82" s="100">
        <v>0</v>
      </c>
      <c r="AA82" s="100">
        <v>0</v>
      </c>
      <c r="AB82" s="100">
        <v>0</v>
      </c>
      <c r="AC82" s="100">
        <v>0</v>
      </c>
      <c r="AD82" s="100">
        <v>0</v>
      </c>
      <c r="AE82" s="100">
        <v>0</v>
      </c>
      <c r="AF82" s="100">
        <v>0</v>
      </c>
      <c r="AG82" s="100">
        <v>0</v>
      </c>
      <c r="AH82" s="100">
        <v>0</v>
      </c>
      <c r="AI82" s="100">
        <v>0</v>
      </c>
      <c r="AJ82" s="100">
        <v>0</v>
      </c>
      <c r="AK82" s="100">
        <v>0</v>
      </c>
      <c r="AL82" s="100">
        <v>0</v>
      </c>
      <c r="AM82" s="100">
        <v>0</v>
      </c>
      <c r="AN82" s="100">
        <v>0</v>
      </c>
      <c r="AO82" s="100">
        <v>0</v>
      </c>
      <c r="AP82" s="100">
        <v>0</v>
      </c>
    </row>
    <row r="83" spans="1:42" x14ac:dyDescent="0.25">
      <c r="A83" s="100">
        <v>0</v>
      </c>
      <c r="B83" s="100">
        <v>0</v>
      </c>
      <c r="C83" s="100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0">
        <v>0</v>
      </c>
      <c r="L83" s="100">
        <v>0</v>
      </c>
      <c r="M83" s="100">
        <v>0</v>
      </c>
      <c r="N83" s="100">
        <v>0</v>
      </c>
      <c r="O83" s="100">
        <v>0</v>
      </c>
      <c r="P83" s="100">
        <v>0</v>
      </c>
      <c r="Q83" s="100">
        <v>0</v>
      </c>
      <c r="R83" s="100">
        <v>0</v>
      </c>
      <c r="S83" s="100">
        <v>0</v>
      </c>
      <c r="T83" s="100">
        <v>0</v>
      </c>
      <c r="U83" s="100">
        <v>0</v>
      </c>
      <c r="V83" s="100">
        <v>0</v>
      </c>
      <c r="W83" s="100">
        <v>0</v>
      </c>
      <c r="X83" s="100">
        <v>0</v>
      </c>
      <c r="Y83" s="100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>
        <v>0</v>
      </c>
      <c r="AH83" s="100">
        <v>0</v>
      </c>
      <c r="AI83" s="100">
        <v>0</v>
      </c>
      <c r="AJ83" s="100">
        <v>0</v>
      </c>
      <c r="AK83" s="100">
        <v>0</v>
      </c>
      <c r="AL83" s="100">
        <v>0</v>
      </c>
      <c r="AM83" s="100">
        <v>0</v>
      </c>
      <c r="AN83" s="100">
        <v>0</v>
      </c>
      <c r="AO83" s="100">
        <v>0</v>
      </c>
      <c r="AP83" s="100">
        <v>0</v>
      </c>
    </row>
    <row r="84" spans="1:42" ht="15.75" thickBot="1" x14ac:dyDescent="0.3"/>
    <row r="85" spans="1:42" x14ac:dyDescent="0.25">
      <c r="A85" s="79">
        <v>6</v>
      </c>
      <c r="B85" s="80">
        <v>6</v>
      </c>
      <c r="C85" s="80">
        <v>6</v>
      </c>
      <c r="D85" s="80">
        <v>6</v>
      </c>
      <c r="E85" s="80">
        <v>6</v>
      </c>
      <c r="F85" s="80">
        <v>6</v>
      </c>
      <c r="G85" s="80">
        <v>6</v>
      </c>
      <c r="H85" s="80">
        <v>6</v>
      </c>
      <c r="I85" s="80">
        <v>6</v>
      </c>
      <c r="J85" s="80">
        <v>6</v>
      </c>
      <c r="K85" s="80">
        <v>6</v>
      </c>
      <c r="L85" s="80">
        <v>6</v>
      </c>
      <c r="M85" s="80">
        <v>6</v>
      </c>
      <c r="N85" s="81">
        <v>6</v>
      </c>
      <c r="O85" s="81">
        <v>6</v>
      </c>
      <c r="P85" s="81">
        <v>6</v>
      </c>
      <c r="Q85" s="81">
        <v>6</v>
      </c>
      <c r="R85" s="81">
        <v>6</v>
      </c>
      <c r="S85" s="81">
        <v>6</v>
      </c>
      <c r="T85" s="81">
        <v>6</v>
      </c>
      <c r="U85" s="81">
        <v>6</v>
      </c>
      <c r="V85" s="81">
        <v>5</v>
      </c>
      <c r="W85" s="81">
        <v>5</v>
      </c>
      <c r="X85" s="81">
        <v>5</v>
      </c>
      <c r="Y85" s="81">
        <v>5</v>
      </c>
      <c r="Z85" s="81">
        <v>5</v>
      </c>
      <c r="AA85" s="82">
        <v>6</v>
      </c>
      <c r="AB85" s="82">
        <v>6</v>
      </c>
      <c r="AC85" s="82">
        <v>6</v>
      </c>
      <c r="AD85" s="82">
        <v>6</v>
      </c>
      <c r="AE85" s="82">
        <v>6</v>
      </c>
      <c r="AF85" s="82">
        <v>6</v>
      </c>
      <c r="AG85" s="82">
        <v>6</v>
      </c>
      <c r="AH85" s="82">
        <v>6</v>
      </c>
      <c r="AI85" s="82">
        <v>6</v>
      </c>
      <c r="AJ85" s="82">
        <v>6</v>
      </c>
      <c r="AK85" s="82">
        <v>6</v>
      </c>
      <c r="AL85" s="82">
        <v>6</v>
      </c>
      <c r="AM85" s="82">
        <v>6</v>
      </c>
      <c r="AN85" s="82">
        <v>6</v>
      </c>
      <c r="AO85" s="82">
        <v>6</v>
      </c>
      <c r="AP85" s="83">
        <v>6</v>
      </c>
    </row>
    <row r="86" spans="1:42" x14ac:dyDescent="0.25">
      <c r="A86" s="84">
        <v>6</v>
      </c>
      <c r="B86" s="85">
        <v>6</v>
      </c>
      <c r="C86" s="85">
        <v>6</v>
      </c>
      <c r="D86" s="85">
        <v>6</v>
      </c>
      <c r="E86" s="85">
        <v>6</v>
      </c>
      <c r="F86" s="85">
        <v>6</v>
      </c>
      <c r="G86" s="85">
        <v>6</v>
      </c>
      <c r="H86" s="85">
        <v>6</v>
      </c>
      <c r="I86" s="85">
        <v>6</v>
      </c>
      <c r="J86" s="85">
        <v>6</v>
      </c>
      <c r="K86" s="85">
        <v>5</v>
      </c>
      <c r="L86" s="85">
        <v>5</v>
      </c>
      <c r="M86" s="85">
        <v>5</v>
      </c>
      <c r="N86" s="75">
        <v>5</v>
      </c>
      <c r="O86" s="75">
        <v>5</v>
      </c>
      <c r="P86" s="75">
        <v>5</v>
      </c>
      <c r="Q86" s="75">
        <v>6</v>
      </c>
      <c r="R86" s="75">
        <v>6</v>
      </c>
      <c r="S86" s="75">
        <v>6</v>
      </c>
      <c r="T86" s="75">
        <v>6</v>
      </c>
      <c r="U86" s="75">
        <v>6</v>
      </c>
      <c r="V86" s="75">
        <v>5</v>
      </c>
      <c r="W86" s="75">
        <v>5</v>
      </c>
      <c r="X86" s="75">
        <v>5</v>
      </c>
      <c r="Y86" s="75">
        <v>5</v>
      </c>
      <c r="Z86" s="75">
        <v>5</v>
      </c>
      <c r="AA86" s="86">
        <v>5</v>
      </c>
      <c r="AB86" s="86">
        <v>5</v>
      </c>
      <c r="AC86" s="86">
        <v>5</v>
      </c>
      <c r="AD86" s="86">
        <v>6</v>
      </c>
      <c r="AE86" s="86">
        <v>6</v>
      </c>
      <c r="AF86" s="86">
        <v>6</v>
      </c>
      <c r="AG86" s="86">
        <v>6</v>
      </c>
      <c r="AH86" s="86">
        <v>6</v>
      </c>
      <c r="AI86" s="86">
        <v>6</v>
      </c>
      <c r="AJ86" s="86">
        <v>6</v>
      </c>
      <c r="AK86" s="86">
        <v>6</v>
      </c>
      <c r="AL86" s="86">
        <v>6</v>
      </c>
      <c r="AM86" s="86">
        <v>6</v>
      </c>
      <c r="AN86" s="86">
        <v>6</v>
      </c>
      <c r="AO86" s="86">
        <v>6</v>
      </c>
      <c r="AP86" s="87">
        <v>6</v>
      </c>
    </row>
    <row r="87" spans="1:42" x14ac:dyDescent="0.25">
      <c r="A87" s="84">
        <v>6</v>
      </c>
      <c r="B87" s="85">
        <v>6</v>
      </c>
      <c r="C87" s="85">
        <v>6</v>
      </c>
      <c r="D87" s="85">
        <v>6</v>
      </c>
      <c r="E87" s="85">
        <v>6</v>
      </c>
      <c r="F87" s="85">
        <v>6</v>
      </c>
      <c r="G87" s="85">
        <v>6</v>
      </c>
      <c r="H87" s="85">
        <v>6</v>
      </c>
      <c r="I87" s="85">
        <v>6</v>
      </c>
      <c r="J87" s="85">
        <v>6</v>
      </c>
      <c r="K87" s="85">
        <v>6</v>
      </c>
      <c r="L87" s="85">
        <v>6</v>
      </c>
      <c r="M87" s="85">
        <v>5</v>
      </c>
      <c r="N87" s="75">
        <v>5</v>
      </c>
      <c r="O87" s="75">
        <v>4</v>
      </c>
      <c r="P87" s="75">
        <v>4</v>
      </c>
      <c r="Q87" s="75">
        <v>4</v>
      </c>
      <c r="R87" s="75">
        <v>4</v>
      </c>
      <c r="S87" s="75">
        <v>4</v>
      </c>
      <c r="T87" s="75">
        <v>4</v>
      </c>
      <c r="U87" s="75">
        <v>5</v>
      </c>
      <c r="V87" s="75">
        <v>5</v>
      </c>
      <c r="W87" s="75">
        <v>5</v>
      </c>
      <c r="X87" s="75">
        <v>5</v>
      </c>
      <c r="Y87" s="75">
        <v>5</v>
      </c>
      <c r="Z87" s="75">
        <v>5</v>
      </c>
      <c r="AA87" s="86">
        <v>6</v>
      </c>
      <c r="AB87" s="86">
        <v>6</v>
      </c>
      <c r="AC87" s="86">
        <v>6</v>
      </c>
      <c r="AD87" s="86">
        <v>6</v>
      </c>
      <c r="AE87" s="86">
        <v>6</v>
      </c>
      <c r="AF87" s="86">
        <v>6</v>
      </c>
      <c r="AG87" s="86">
        <v>6</v>
      </c>
      <c r="AH87" s="86">
        <v>6</v>
      </c>
      <c r="AI87" s="86">
        <v>6</v>
      </c>
      <c r="AJ87" s="86">
        <v>6</v>
      </c>
      <c r="AK87" s="86">
        <v>6</v>
      </c>
      <c r="AL87" s="86">
        <v>6</v>
      </c>
      <c r="AM87" s="86">
        <v>6</v>
      </c>
      <c r="AN87" s="86">
        <v>6</v>
      </c>
      <c r="AO87" s="86">
        <v>6</v>
      </c>
      <c r="AP87" s="87">
        <v>6</v>
      </c>
    </row>
    <row r="88" spans="1:42" x14ac:dyDescent="0.25">
      <c r="A88" s="84">
        <v>6</v>
      </c>
      <c r="B88" s="85">
        <v>6</v>
      </c>
      <c r="C88" s="85">
        <v>6</v>
      </c>
      <c r="D88" s="85">
        <v>6</v>
      </c>
      <c r="E88" s="85">
        <v>6</v>
      </c>
      <c r="F88" s="85">
        <v>5</v>
      </c>
      <c r="G88" s="85">
        <v>5</v>
      </c>
      <c r="H88" s="85">
        <v>5</v>
      </c>
      <c r="I88" s="85">
        <v>5</v>
      </c>
      <c r="J88" s="85">
        <v>5</v>
      </c>
      <c r="K88" s="85">
        <v>5</v>
      </c>
      <c r="L88" s="85">
        <v>5</v>
      </c>
      <c r="M88" s="85">
        <v>5</v>
      </c>
      <c r="N88" s="75">
        <v>5</v>
      </c>
      <c r="O88" s="75">
        <v>5</v>
      </c>
      <c r="P88" s="75">
        <v>5</v>
      </c>
      <c r="Q88" s="75">
        <v>5</v>
      </c>
      <c r="R88" s="75">
        <v>4</v>
      </c>
      <c r="S88" s="75">
        <v>4</v>
      </c>
      <c r="T88" s="75">
        <v>4</v>
      </c>
      <c r="U88" s="75">
        <v>4</v>
      </c>
      <c r="V88" s="75">
        <v>4</v>
      </c>
      <c r="W88" s="75">
        <v>4</v>
      </c>
      <c r="X88" s="75">
        <v>4</v>
      </c>
      <c r="Y88" s="75">
        <v>4</v>
      </c>
      <c r="Z88" s="75">
        <v>4</v>
      </c>
      <c r="AA88" s="86">
        <v>5</v>
      </c>
      <c r="AB88" s="86">
        <v>5</v>
      </c>
      <c r="AC88" s="86">
        <v>5</v>
      </c>
      <c r="AD88" s="86">
        <v>5</v>
      </c>
      <c r="AE88" s="86">
        <v>5</v>
      </c>
      <c r="AF88" s="86">
        <v>5</v>
      </c>
      <c r="AG88" s="86">
        <v>5</v>
      </c>
      <c r="AH88" s="86">
        <v>5</v>
      </c>
      <c r="AI88" s="86">
        <v>5</v>
      </c>
      <c r="AJ88" s="86">
        <v>6</v>
      </c>
      <c r="AK88" s="86">
        <v>6</v>
      </c>
      <c r="AL88" s="86">
        <v>6</v>
      </c>
      <c r="AM88" s="86">
        <v>6</v>
      </c>
      <c r="AN88" s="86">
        <v>6</v>
      </c>
      <c r="AO88" s="86">
        <v>6</v>
      </c>
      <c r="AP88" s="87">
        <v>6</v>
      </c>
    </row>
    <row r="89" spans="1:42" x14ac:dyDescent="0.25">
      <c r="A89" s="84">
        <v>6</v>
      </c>
      <c r="B89" s="85">
        <v>6</v>
      </c>
      <c r="C89" s="85">
        <v>6</v>
      </c>
      <c r="D89" s="85">
        <v>6</v>
      </c>
      <c r="E89" s="85">
        <v>6</v>
      </c>
      <c r="F89" s="85">
        <v>5</v>
      </c>
      <c r="G89" s="85">
        <v>6</v>
      </c>
      <c r="H89" s="85">
        <v>6</v>
      </c>
      <c r="I89" s="85">
        <v>6</v>
      </c>
      <c r="J89" s="85">
        <v>6</v>
      </c>
      <c r="K89" s="85">
        <v>5</v>
      </c>
      <c r="L89" s="85">
        <v>5</v>
      </c>
      <c r="M89" s="85">
        <v>5</v>
      </c>
      <c r="N89" s="75">
        <v>5</v>
      </c>
      <c r="O89" s="75">
        <v>5</v>
      </c>
      <c r="P89" s="75">
        <v>5</v>
      </c>
      <c r="Q89" s="75">
        <v>4</v>
      </c>
      <c r="R89" s="75">
        <v>2</v>
      </c>
      <c r="S89" s="75">
        <v>3</v>
      </c>
      <c r="T89" s="75">
        <v>3</v>
      </c>
      <c r="U89" s="75">
        <v>3</v>
      </c>
      <c r="V89" s="75">
        <v>2</v>
      </c>
      <c r="W89" s="75">
        <v>3</v>
      </c>
      <c r="X89" s="75">
        <v>3</v>
      </c>
      <c r="Y89" s="75">
        <v>4</v>
      </c>
      <c r="Z89" s="75">
        <v>5</v>
      </c>
      <c r="AA89" s="86">
        <v>5</v>
      </c>
      <c r="AB89" s="86">
        <v>5</v>
      </c>
      <c r="AC89" s="86">
        <v>5</v>
      </c>
      <c r="AD89" s="86">
        <v>5</v>
      </c>
      <c r="AE89" s="86">
        <v>5</v>
      </c>
      <c r="AF89" s="86">
        <v>5</v>
      </c>
      <c r="AG89" s="86">
        <v>5</v>
      </c>
      <c r="AH89" s="86">
        <v>5</v>
      </c>
      <c r="AI89" s="86">
        <v>5</v>
      </c>
      <c r="AJ89" s="86">
        <v>6</v>
      </c>
      <c r="AK89" s="86">
        <v>6</v>
      </c>
      <c r="AL89" s="86">
        <v>6</v>
      </c>
      <c r="AM89" s="86">
        <v>6</v>
      </c>
      <c r="AN89" s="86">
        <v>6</v>
      </c>
      <c r="AO89" s="86">
        <v>6</v>
      </c>
      <c r="AP89" s="87">
        <v>6</v>
      </c>
    </row>
    <row r="90" spans="1:42" x14ac:dyDescent="0.25">
      <c r="A90" s="84">
        <v>6</v>
      </c>
      <c r="B90" s="85">
        <v>6</v>
      </c>
      <c r="C90" s="85">
        <v>6</v>
      </c>
      <c r="D90" s="85">
        <v>6</v>
      </c>
      <c r="E90" s="85">
        <v>6</v>
      </c>
      <c r="F90" s="85">
        <v>5</v>
      </c>
      <c r="G90" s="85">
        <v>5</v>
      </c>
      <c r="H90" s="85">
        <v>5</v>
      </c>
      <c r="I90" s="85">
        <v>5</v>
      </c>
      <c r="J90" s="85">
        <v>5</v>
      </c>
      <c r="K90" s="85">
        <v>5</v>
      </c>
      <c r="L90" s="85">
        <v>5</v>
      </c>
      <c r="M90" s="85">
        <v>5</v>
      </c>
      <c r="N90" s="88">
        <v>5</v>
      </c>
      <c r="O90" s="88">
        <v>5</v>
      </c>
      <c r="P90" s="88">
        <v>4</v>
      </c>
      <c r="Q90" s="88">
        <v>3</v>
      </c>
      <c r="R90" s="88">
        <v>2</v>
      </c>
      <c r="S90" s="88">
        <v>2</v>
      </c>
      <c r="T90" s="88">
        <v>2</v>
      </c>
      <c r="U90" s="88">
        <v>3</v>
      </c>
      <c r="V90" s="88">
        <v>2</v>
      </c>
      <c r="W90" s="88">
        <v>2</v>
      </c>
      <c r="X90" s="88">
        <v>3</v>
      </c>
      <c r="Y90" s="88">
        <v>4</v>
      </c>
      <c r="Z90" s="88">
        <v>5</v>
      </c>
      <c r="AA90" s="86">
        <v>4</v>
      </c>
      <c r="AB90" s="86">
        <v>5</v>
      </c>
      <c r="AC90" s="86">
        <v>5</v>
      </c>
      <c r="AD90" s="86">
        <v>5</v>
      </c>
      <c r="AE90" s="86">
        <v>5</v>
      </c>
      <c r="AF90" s="86">
        <v>5</v>
      </c>
      <c r="AG90" s="86">
        <v>5</v>
      </c>
      <c r="AH90" s="86">
        <v>5</v>
      </c>
      <c r="AI90" s="86">
        <v>5</v>
      </c>
      <c r="AJ90" s="86">
        <v>6</v>
      </c>
      <c r="AK90" s="86">
        <v>6</v>
      </c>
      <c r="AL90" s="86">
        <v>6</v>
      </c>
      <c r="AM90" s="86">
        <v>6</v>
      </c>
      <c r="AN90" s="86">
        <v>6</v>
      </c>
      <c r="AO90" s="86">
        <v>6</v>
      </c>
      <c r="AP90" s="87">
        <v>6</v>
      </c>
    </row>
    <row r="91" spans="1:42" ht="15.75" thickBot="1" x14ac:dyDescent="0.3">
      <c r="A91" s="89">
        <v>6</v>
      </c>
      <c r="B91" s="90">
        <v>6</v>
      </c>
      <c r="C91" s="90">
        <v>6</v>
      </c>
      <c r="D91" s="90">
        <v>6</v>
      </c>
      <c r="E91" s="90">
        <v>6</v>
      </c>
      <c r="F91" s="90">
        <v>5</v>
      </c>
      <c r="G91" s="90">
        <v>5</v>
      </c>
      <c r="H91" s="90">
        <v>5</v>
      </c>
      <c r="I91" s="90">
        <v>5</v>
      </c>
      <c r="J91" s="90">
        <v>5</v>
      </c>
      <c r="K91" s="90">
        <v>5</v>
      </c>
      <c r="L91" s="90">
        <v>5</v>
      </c>
      <c r="M91" s="90">
        <v>5</v>
      </c>
      <c r="N91" s="88">
        <v>4</v>
      </c>
      <c r="O91" s="88">
        <v>4</v>
      </c>
      <c r="P91" s="88">
        <v>4</v>
      </c>
      <c r="Q91" s="88">
        <v>3</v>
      </c>
      <c r="R91" s="88">
        <v>2</v>
      </c>
      <c r="S91" s="88">
        <v>1</v>
      </c>
      <c r="T91" s="88">
        <v>2</v>
      </c>
      <c r="U91" s="88">
        <v>1</v>
      </c>
      <c r="V91" s="88">
        <v>1</v>
      </c>
      <c r="W91" s="88">
        <v>1</v>
      </c>
      <c r="X91" s="88">
        <v>2</v>
      </c>
      <c r="Y91" s="88">
        <v>2</v>
      </c>
      <c r="Z91" s="88">
        <v>3</v>
      </c>
      <c r="AA91" s="86">
        <v>4</v>
      </c>
      <c r="AB91" s="86">
        <v>4</v>
      </c>
      <c r="AC91" s="86">
        <v>5</v>
      </c>
      <c r="AD91" s="86">
        <v>4</v>
      </c>
      <c r="AE91" s="86">
        <v>5</v>
      </c>
      <c r="AF91" s="86">
        <v>5</v>
      </c>
      <c r="AG91" s="86">
        <v>5</v>
      </c>
      <c r="AH91" s="86">
        <v>5</v>
      </c>
      <c r="AI91" s="86">
        <v>5</v>
      </c>
      <c r="AJ91" s="86">
        <v>6</v>
      </c>
      <c r="AK91" s="86">
        <v>6</v>
      </c>
      <c r="AL91" s="86">
        <v>6</v>
      </c>
      <c r="AM91" s="86">
        <v>6</v>
      </c>
      <c r="AN91" s="86">
        <v>6</v>
      </c>
      <c r="AO91" s="86">
        <v>6</v>
      </c>
      <c r="AP91" s="87">
        <v>6</v>
      </c>
    </row>
    <row r="92" spans="1:42" ht="15.75" thickBot="1" x14ac:dyDescent="0.3">
      <c r="A92" s="89">
        <v>6</v>
      </c>
      <c r="B92" s="90">
        <v>6</v>
      </c>
      <c r="C92" s="90">
        <v>6</v>
      </c>
      <c r="D92" s="90">
        <v>6</v>
      </c>
      <c r="E92" s="90">
        <v>6</v>
      </c>
      <c r="F92" s="90">
        <v>5</v>
      </c>
      <c r="G92" s="90">
        <v>6</v>
      </c>
      <c r="H92" s="90">
        <v>6</v>
      </c>
      <c r="I92" s="90">
        <v>6</v>
      </c>
      <c r="J92" s="90">
        <v>6</v>
      </c>
      <c r="K92" s="90">
        <v>5</v>
      </c>
      <c r="L92" s="90">
        <v>5</v>
      </c>
      <c r="M92" s="90">
        <v>5</v>
      </c>
      <c r="N92" s="88">
        <v>4</v>
      </c>
      <c r="O92" s="88">
        <v>4</v>
      </c>
      <c r="P92" s="88">
        <v>3</v>
      </c>
      <c r="Q92" s="88">
        <v>3</v>
      </c>
      <c r="R92" s="88">
        <v>2</v>
      </c>
      <c r="S92" s="88">
        <v>1</v>
      </c>
      <c r="T92" s="88">
        <v>1</v>
      </c>
      <c r="U92" s="91">
        <v>1</v>
      </c>
      <c r="V92" s="88">
        <v>2</v>
      </c>
      <c r="W92" s="88">
        <v>2</v>
      </c>
      <c r="X92" s="88">
        <v>2</v>
      </c>
      <c r="Y92" s="88">
        <v>3</v>
      </c>
      <c r="Z92" s="88">
        <v>3</v>
      </c>
      <c r="AA92" s="86">
        <v>4</v>
      </c>
      <c r="AB92" s="86">
        <v>4</v>
      </c>
      <c r="AC92" s="86">
        <v>4</v>
      </c>
      <c r="AD92" s="86">
        <v>6</v>
      </c>
      <c r="AE92" s="86">
        <v>6</v>
      </c>
      <c r="AF92" s="86">
        <v>6</v>
      </c>
      <c r="AG92" s="86">
        <v>6</v>
      </c>
      <c r="AH92" s="86">
        <v>5</v>
      </c>
      <c r="AI92" s="86">
        <v>5</v>
      </c>
      <c r="AJ92" s="86">
        <v>5</v>
      </c>
      <c r="AK92" s="86">
        <v>5</v>
      </c>
      <c r="AL92" s="86">
        <v>6</v>
      </c>
      <c r="AM92" s="86">
        <v>6</v>
      </c>
      <c r="AN92" s="86">
        <v>6</v>
      </c>
      <c r="AO92" s="86">
        <v>6</v>
      </c>
      <c r="AP92" s="87">
        <v>6</v>
      </c>
    </row>
    <row r="93" spans="1:42" x14ac:dyDescent="0.25">
      <c r="A93" s="89">
        <v>6</v>
      </c>
      <c r="B93" s="90">
        <v>6</v>
      </c>
      <c r="C93" s="90">
        <v>6</v>
      </c>
      <c r="D93" s="90">
        <v>6</v>
      </c>
      <c r="E93" s="90">
        <v>6</v>
      </c>
      <c r="F93" s="90">
        <v>5</v>
      </c>
      <c r="G93" s="90">
        <v>6</v>
      </c>
      <c r="H93" s="90">
        <v>6</v>
      </c>
      <c r="I93" s="90">
        <v>6</v>
      </c>
      <c r="J93" s="90">
        <v>6</v>
      </c>
      <c r="K93" s="90">
        <v>5</v>
      </c>
      <c r="L93" s="90">
        <v>5</v>
      </c>
      <c r="M93" s="90">
        <v>5</v>
      </c>
      <c r="N93" s="92">
        <v>4</v>
      </c>
      <c r="O93" s="92">
        <v>4</v>
      </c>
      <c r="P93" s="92">
        <v>4</v>
      </c>
      <c r="Q93" s="92">
        <v>2</v>
      </c>
      <c r="R93" s="90">
        <v>2</v>
      </c>
      <c r="S93" s="90">
        <v>2</v>
      </c>
      <c r="T93" s="90">
        <v>2</v>
      </c>
      <c r="U93" s="90">
        <v>3</v>
      </c>
      <c r="V93" s="90">
        <v>3</v>
      </c>
      <c r="W93" s="93">
        <v>1</v>
      </c>
      <c r="X93" s="93">
        <v>1</v>
      </c>
      <c r="Y93" s="93">
        <v>1</v>
      </c>
      <c r="Z93" s="93">
        <v>1</v>
      </c>
      <c r="AA93" s="90">
        <v>4</v>
      </c>
      <c r="AB93" s="90">
        <v>4</v>
      </c>
      <c r="AC93" s="90">
        <v>4</v>
      </c>
      <c r="AD93" s="90">
        <v>4</v>
      </c>
      <c r="AE93" s="90">
        <v>4</v>
      </c>
      <c r="AF93" s="90">
        <v>4</v>
      </c>
      <c r="AG93" s="90">
        <v>4</v>
      </c>
      <c r="AH93" s="90">
        <v>5</v>
      </c>
      <c r="AI93" s="90">
        <v>5</v>
      </c>
      <c r="AJ93" s="90">
        <v>5</v>
      </c>
      <c r="AK93" s="90">
        <v>5</v>
      </c>
      <c r="AL93" s="90">
        <v>5</v>
      </c>
      <c r="AM93" s="90">
        <v>5</v>
      </c>
      <c r="AN93" s="90">
        <v>5</v>
      </c>
      <c r="AO93" s="90">
        <v>5</v>
      </c>
      <c r="AP93" s="94">
        <v>5</v>
      </c>
    </row>
    <row r="94" spans="1:42" ht="15.75" thickBot="1" x14ac:dyDescent="0.3">
      <c r="A94" s="95">
        <v>6</v>
      </c>
      <c r="B94" s="96">
        <v>6</v>
      </c>
      <c r="C94" s="96">
        <v>6</v>
      </c>
      <c r="D94" s="96">
        <v>6</v>
      </c>
      <c r="E94" s="96">
        <v>6</v>
      </c>
      <c r="F94" s="96">
        <v>5</v>
      </c>
      <c r="G94" s="96">
        <v>6</v>
      </c>
      <c r="H94" s="96">
        <v>6</v>
      </c>
      <c r="I94" s="96">
        <v>6</v>
      </c>
      <c r="J94" s="96">
        <v>6</v>
      </c>
      <c r="K94" s="96">
        <v>5</v>
      </c>
      <c r="L94" s="96">
        <v>5</v>
      </c>
      <c r="M94" s="96">
        <v>5</v>
      </c>
      <c r="N94" s="97">
        <v>5</v>
      </c>
      <c r="O94" s="97">
        <v>5</v>
      </c>
      <c r="P94" s="97">
        <v>5</v>
      </c>
      <c r="Q94" s="97">
        <v>5</v>
      </c>
      <c r="R94" s="96">
        <v>5</v>
      </c>
      <c r="S94" s="96">
        <v>5</v>
      </c>
      <c r="T94" s="96">
        <v>5</v>
      </c>
      <c r="U94" s="96">
        <v>5</v>
      </c>
      <c r="V94" s="96">
        <v>5</v>
      </c>
      <c r="W94" s="98">
        <v>2</v>
      </c>
      <c r="X94" s="98">
        <v>2</v>
      </c>
      <c r="Y94" s="98">
        <v>2</v>
      </c>
      <c r="Z94" s="98">
        <v>2</v>
      </c>
      <c r="AA94" s="96">
        <v>6</v>
      </c>
      <c r="AB94" s="96">
        <v>6</v>
      </c>
      <c r="AC94" s="96">
        <v>6</v>
      </c>
      <c r="AD94" s="96">
        <v>6</v>
      </c>
      <c r="AE94" s="96">
        <v>6</v>
      </c>
      <c r="AF94" s="96">
        <v>6</v>
      </c>
      <c r="AG94" s="96">
        <v>6</v>
      </c>
      <c r="AH94" s="96">
        <v>6</v>
      </c>
      <c r="AI94" s="96">
        <v>6</v>
      </c>
      <c r="AJ94" s="96">
        <v>6</v>
      </c>
      <c r="AK94" s="96">
        <v>6</v>
      </c>
      <c r="AL94" s="96">
        <v>6</v>
      </c>
      <c r="AM94" s="96">
        <v>6</v>
      </c>
      <c r="AN94" s="96">
        <v>6</v>
      </c>
      <c r="AO94" s="96">
        <v>6</v>
      </c>
      <c r="AP94" s="99">
        <v>6</v>
      </c>
    </row>
    <row r="95" spans="1:42" x14ac:dyDescent="0.25">
      <c r="A95" s="100">
        <v>0</v>
      </c>
      <c r="B95" s="100">
        <v>0</v>
      </c>
      <c r="C95" s="100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0">
        <v>0</v>
      </c>
      <c r="L95" s="100">
        <v>0</v>
      </c>
      <c r="M95" s="100">
        <v>0</v>
      </c>
      <c r="N95" s="100">
        <v>0</v>
      </c>
      <c r="O95" s="100">
        <v>0</v>
      </c>
      <c r="P95" s="100">
        <v>0</v>
      </c>
      <c r="Q95" s="100">
        <v>0</v>
      </c>
      <c r="R95" s="100">
        <v>0</v>
      </c>
      <c r="S95" s="100">
        <v>0</v>
      </c>
      <c r="T95" s="100">
        <v>0</v>
      </c>
      <c r="U95" s="100">
        <v>0</v>
      </c>
      <c r="V95" s="100">
        <v>0</v>
      </c>
      <c r="W95" s="100">
        <v>0</v>
      </c>
      <c r="X95" s="100">
        <v>0</v>
      </c>
      <c r="Y95" s="100">
        <v>0</v>
      </c>
      <c r="Z95" s="100">
        <v>0</v>
      </c>
      <c r="AA95" s="100">
        <v>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>
        <v>0</v>
      </c>
      <c r="AH95" s="100">
        <v>0</v>
      </c>
      <c r="AI95" s="100">
        <v>0</v>
      </c>
      <c r="AJ95" s="100">
        <v>0</v>
      </c>
      <c r="AK95" s="100">
        <v>0</v>
      </c>
      <c r="AL95" s="100">
        <v>0</v>
      </c>
      <c r="AM95" s="100">
        <v>0</v>
      </c>
      <c r="AN95" s="100">
        <v>0</v>
      </c>
      <c r="AO95" s="100">
        <v>0</v>
      </c>
      <c r="AP95" s="100">
        <v>0</v>
      </c>
    </row>
    <row r="96" spans="1:42" x14ac:dyDescent="0.25">
      <c r="A96" s="100">
        <v>0</v>
      </c>
      <c r="B96" s="100">
        <v>0</v>
      </c>
      <c r="C96" s="100">
        <v>0</v>
      </c>
      <c r="D96" s="100">
        <v>0</v>
      </c>
      <c r="E96" s="100">
        <v>0</v>
      </c>
      <c r="F96" s="100">
        <v>0</v>
      </c>
      <c r="G96" s="100">
        <v>0</v>
      </c>
      <c r="H96" s="100">
        <v>0</v>
      </c>
      <c r="I96" s="100">
        <v>0</v>
      </c>
      <c r="J96" s="100">
        <v>0</v>
      </c>
      <c r="K96" s="100">
        <v>0</v>
      </c>
      <c r="L96" s="100">
        <v>0</v>
      </c>
      <c r="M96" s="100">
        <v>0</v>
      </c>
      <c r="N96" s="100">
        <v>0</v>
      </c>
      <c r="O96" s="100">
        <v>0</v>
      </c>
      <c r="P96" s="100">
        <v>0</v>
      </c>
      <c r="Q96" s="100">
        <v>0</v>
      </c>
      <c r="R96" s="100">
        <v>0</v>
      </c>
      <c r="S96" s="100">
        <v>0</v>
      </c>
      <c r="T96" s="100">
        <v>0</v>
      </c>
      <c r="U96" s="100">
        <v>0</v>
      </c>
      <c r="V96" s="100">
        <v>0</v>
      </c>
      <c r="W96" s="100">
        <v>0</v>
      </c>
      <c r="X96" s="100">
        <v>0</v>
      </c>
      <c r="Y96" s="100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>
        <v>0</v>
      </c>
      <c r="AH96" s="100">
        <v>0</v>
      </c>
      <c r="AI96" s="100">
        <v>0</v>
      </c>
      <c r="AJ96" s="100">
        <v>0</v>
      </c>
      <c r="AK96" s="100">
        <v>0</v>
      </c>
      <c r="AL96" s="100">
        <v>0</v>
      </c>
      <c r="AM96" s="100">
        <v>0</v>
      </c>
      <c r="AN96" s="100">
        <v>0</v>
      </c>
      <c r="AO96" s="100">
        <v>0</v>
      </c>
      <c r="AP96" s="100">
        <v>0</v>
      </c>
    </row>
    <row r="97" spans="1:42" x14ac:dyDescent="0.25">
      <c r="A97" s="100">
        <v>0</v>
      </c>
      <c r="B97" s="100">
        <v>0</v>
      </c>
      <c r="C97" s="100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0">
        <v>0</v>
      </c>
      <c r="L97" s="100">
        <v>0</v>
      </c>
      <c r="M97" s="100">
        <v>0</v>
      </c>
      <c r="N97" s="100">
        <v>0</v>
      </c>
      <c r="O97" s="100">
        <v>0</v>
      </c>
      <c r="P97" s="100">
        <v>0</v>
      </c>
      <c r="Q97" s="100">
        <v>0</v>
      </c>
      <c r="R97" s="100">
        <v>0</v>
      </c>
      <c r="S97" s="100">
        <v>0</v>
      </c>
      <c r="T97" s="100">
        <v>0</v>
      </c>
      <c r="U97" s="100">
        <v>0</v>
      </c>
      <c r="V97" s="100">
        <v>0</v>
      </c>
      <c r="W97" s="100">
        <v>0</v>
      </c>
      <c r="X97" s="100">
        <v>0</v>
      </c>
      <c r="Y97" s="100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0</v>
      </c>
      <c r="AF97" s="100">
        <v>0</v>
      </c>
      <c r="AG97" s="100">
        <v>0</v>
      </c>
      <c r="AH97" s="100">
        <v>0</v>
      </c>
      <c r="AI97" s="100">
        <v>0</v>
      </c>
      <c r="AJ97" s="100">
        <v>0</v>
      </c>
      <c r="AK97" s="100">
        <v>0</v>
      </c>
      <c r="AL97" s="100">
        <v>0</v>
      </c>
      <c r="AM97" s="100">
        <v>0</v>
      </c>
      <c r="AN97" s="100">
        <v>0</v>
      </c>
      <c r="AO97" s="100">
        <v>0</v>
      </c>
      <c r="AP97" s="100">
        <v>0</v>
      </c>
    </row>
    <row r="98" spans="1:42" x14ac:dyDescent="0.25">
      <c r="A98" s="100">
        <v>0</v>
      </c>
      <c r="B98" s="100">
        <v>0</v>
      </c>
      <c r="C98" s="100">
        <v>0</v>
      </c>
      <c r="D98" s="100">
        <v>0</v>
      </c>
      <c r="E98" s="100">
        <v>0</v>
      </c>
      <c r="F98" s="100">
        <v>0</v>
      </c>
      <c r="G98" s="100">
        <v>0</v>
      </c>
      <c r="H98" s="100">
        <v>0</v>
      </c>
      <c r="I98" s="100">
        <v>0</v>
      </c>
      <c r="J98" s="100">
        <v>0</v>
      </c>
      <c r="K98" s="100">
        <v>0</v>
      </c>
      <c r="L98" s="100">
        <v>0</v>
      </c>
      <c r="M98" s="100">
        <v>0</v>
      </c>
      <c r="N98" s="100">
        <v>0</v>
      </c>
      <c r="O98" s="100">
        <v>0</v>
      </c>
      <c r="P98" s="100">
        <v>0</v>
      </c>
      <c r="Q98" s="100">
        <v>0</v>
      </c>
      <c r="R98" s="100">
        <v>0</v>
      </c>
      <c r="S98" s="100">
        <v>0</v>
      </c>
      <c r="T98" s="100">
        <v>0</v>
      </c>
      <c r="U98" s="100">
        <v>0</v>
      </c>
      <c r="V98" s="100">
        <v>0</v>
      </c>
      <c r="W98" s="100">
        <v>0</v>
      </c>
      <c r="X98" s="100">
        <v>0</v>
      </c>
      <c r="Y98" s="100">
        <v>0</v>
      </c>
      <c r="Z98" s="100">
        <v>0</v>
      </c>
      <c r="AA98" s="100">
        <v>0</v>
      </c>
      <c r="AB98" s="100">
        <v>0</v>
      </c>
      <c r="AC98" s="100">
        <v>0</v>
      </c>
      <c r="AD98" s="100">
        <v>0</v>
      </c>
      <c r="AE98" s="100">
        <v>0</v>
      </c>
      <c r="AF98" s="100">
        <v>0</v>
      </c>
      <c r="AG98" s="100">
        <v>0</v>
      </c>
      <c r="AH98" s="100">
        <v>0</v>
      </c>
      <c r="AI98" s="100">
        <v>0</v>
      </c>
      <c r="AJ98" s="100">
        <v>0</v>
      </c>
      <c r="AK98" s="100">
        <v>0</v>
      </c>
      <c r="AL98" s="100">
        <v>0</v>
      </c>
      <c r="AM98" s="100">
        <v>0</v>
      </c>
      <c r="AN98" s="100">
        <v>0</v>
      </c>
      <c r="AO98" s="100">
        <v>0</v>
      </c>
      <c r="AP98" s="100">
        <v>0</v>
      </c>
    </row>
    <row r="99" spans="1:42" x14ac:dyDescent="0.25">
      <c r="A99" s="100">
        <v>0</v>
      </c>
      <c r="B99" s="100">
        <v>0</v>
      </c>
      <c r="C99" s="100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0">
        <v>0</v>
      </c>
      <c r="L99" s="100">
        <v>0</v>
      </c>
      <c r="M99" s="100">
        <v>0</v>
      </c>
      <c r="N99" s="100">
        <v>0</v>
      </c>
      <c r="O99" s="100">
        <v>0</v>
      </c>
      <c r="P99" s="100">
        <v>0</v>
      </c>
      <c r="Q99" s="100">
        <v>0</v>
      </c>
      <c r="R99" s="100">
        <v>0</v>
      </c>
      <c r="S99" s="100">
        <v>0</v>
      </c>
      <c r="T99" s="100">
        <v>32</v>
      </c>
      <c r="U99" s="100">
        <v>0</v>
      </c>
      <c r="V99" s="100">
        <v>51</v>
      </c>
      <c r="W99" s="100">
        <v>0</v>
      </c>
      <c r="X99" s="100">
        <v>0</v>
      </c>
      <c r="Y99" s="100">
        <v>12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>
        <v>0</v>
      </c>
      <c r="AH99" s="100">
        <v>0</v>
      </c>
      <c r="AI99" s="100">
        <v>0</v>
      </c>
      <c r="AJ99" s="100">
        <v>0</v>
      </c>
      <c r="AK99" s="100">
        <v>0</v>
      </c>
      <c r="AL99" s="100">
        <v>0</v>
      </c>
      <c r="AM99" s="100">
        <v>0</v>
      </c>
      <c r="AN99" s="100">
        <v>0</v>
      </c>
      <c r="AO99" s="100">
        <v>0</v>
      </c>
      <c r="AP99" s="100">
        <v>0</v>
      </c>
    </row>
    <row r="100" spans="1:42" x14ac:dyDescent="0.25">
      <c r="A100" s="100">
        <v>0</v>
      </c>
      <c r="B100" s="100">
        <v>0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41</v>
      </c>
      <c r="R100" s="100">
        <v>0</v>
      </c>
      <c r="S100" s="100">
        <v>31</v>
      </c>
      <c r="T100" s="100">
        <v>0</v>
      </c>
      <c r="U100" s="100">
        <v>0</v>
      </c>
      <c r="V100" s="100">
        <v>41</v>
      </c>
      <c r="W100" s="100">
        <v>31</v>
      </c>
      <c r="X100" s="100">
        <v>13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</row>
    <row r="101" spans="1:42" x14ac:dyDescent="0.25">
      <c r="A101" s="100">
        <v>0</v>
      </c>
      <c r="B101" s="100">
        <v>0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21</v>
      </c>
      <c r="S101" s="100">
        <v>0</v>
      </c>
      <c r="T101" s="100">
        <v>24</v>
      </c>
      <c r="U101" s="100">
        <v>32</v>
      </c>
      <c r="V101" s="100">
        <v>21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</row>
    <row r="102" spans="1:42" x14ac:dyDescent="0.25">
      <c r="A102" s="100">
        <v>0</v>
      </c>
      <c r="B102" s="100">
        <v>0</v>
      </c>
      <c r="C102" s="100">
        <v>0</v>
      </c>
      <c r="D102" s="100">
        <v>0</v>
      </c>
      <c r="E102" s="100">
        <v>0</v>
      </c>
      <c r="F102" s="100">
        <v>0</v>
      </c>
      <c r="G102" s="100">
        <v>0</v>
      </c>
      <c r="H102" s="100">
        <v>0</v>
      </c>
      <c r="I102" s="100">
        <v>0</v>
      </c>
      <c r="J102" s="100">
        <v>0</v>
      </c>
      <c r="K102" s="100">
        <v>0</v>
      </c>
      <c r="L102" s="100">
        <v>0</v>
      </c>
      <c r="M102" s="100">
        <v>0</v>
      </c>
      <c r="N102" s="100">
        <v>0</v>
      </c>
      <c r="O102" s="100">
        <v>0</v>
      </c>
      <c r="P102" s="100">
        <v>0</v>
      </c>
      <c r="Q102" s="100">
        <v>12</v>
      </c>
      <c r="R102" s="100">
        <v>0</v>
      </c>
      <c r="S102" s="100">
        <v>21</v>
      </c>
      <c r="T102" s="100">
        <v>0</v>
      </c>
      <c r="U102" s="100">
        <v>52</v>
      </c>
      <c r="V102" s="100">
        <v>0</v>
      </c>
      <c r="W102" s="100">
        <v>0</v>
      </c>
      <c r="X102" s="100">
        <v>0</v>
      </c>
      <c r="Y102" s="100">
        <v>12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>
        <v>0</v>
      </c>
      <c r="AH102" s="100">
        <v>0</v>
      </c>
      <c r="AI102" s="100">
        <v>0</v>
      </c>
      <c r="AJ102" s="100">
        <v>0</v>
      </c>
      <c r="AK102" s="100">
        <v>0</v>
      </c>
      <c r="AL102" s="100">
        <v>0</v>
      </c>
      <c r="AM102" s="100">
        <v>0</v>
      </c>
      <c r="AN102" s="100">
        <v>0</v>
      </c>
      <c r="AO102" s="100">
        <v>0</v>
      </c>
      <c r="AP102" s="100">
        <v>0</v>
      </c>
    </row>
    <row r="103" spans="1:42" x14ac:dyDescent="0.25">
      <c r="A103" s="100">
        <v>0</v>
      </c>
      <c r="B103" s="100">
        <v>0</v>
      </c>
      <c r="C103" s="100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0">
        <v>0</v>
      </c>
      <c r="L103" s="100">
        <v>0</v>
      </c>
      <c r="M103" s="100">
        <v>0</v>
      </c>
      <c r="N103" s="100">
        <v>0</v>
      </c>
      <c r="O103" s="100">
        <v>0</v>
      </c>
      <c r="P103" s="100">
        <v>0</v>
      </c>
      <c r="Q103" s="100">
        <v>0</v>
      </c>
      <c r="R103" s="100">
        <v>0</v>
      </c>
      <c r="S103" s="100">
        <v>0</v>
      </c>
      <c r="T103" s="100">
        <v>13</v>
      </c>
      <c r="U103" s="100">
        <v>23</v>
      </c>
      <c r="V103" s="100">
        <v>0</v>
      </c>
      <c r="W103" s="100">
        <v>61</v>
      </c>
      <c r="X103" s="100">
        <v>0</v>
      </c>
      <c r="Y103" s="100">
        <v>0</v>
      </c>
      <c r="Z103" s="100">
        <v>0</v>
      </c>
      <c r="AA103" s="100">
        <v>0</v>
      </c>
      <c r="AB103" s="100">
        <v>0</v>
      </c>
      <c r="AC103" s="100">
        <v>0</v>
      </c>
      <c r="AD103" s="100">
        <v>0</v>
      </c>
      <c r="AE103" s="100">
        <v>0</v>
      </c>
      <c r="AF103" s="100">
        <v>0</v>
      </c>
      <c r="AG103" s="100">
        <v>0</v>
      </c>
      <c r="AH103" s="100">
        <v>0</v>
      </c>
      <c r="AI103" s="100">
        <v>0</v>
      </c>
      <c r="AJ103" s="100">
        <v>0</v>
      </c>
      <c r="AK103" s="100">
        <v>0</v>
      </c>
      <c r="AL103" s="100">
        <v>0</v>
      </c>
      <c r="AM103" s="100">
        <v>0</v>
      </c>
      <c r="AN103" s="100">
        <v>0</v>
      </c>
      <c r="AO103" s="100">
        <v>0</v>
      </c>
      <c r="AP103" s="100">
        <v>0</v>
      </c>
    </row>
    <row r="104" spans="1:42" x14ac:dyDescent="0.25">
      <c r="A104" s="100">
        <v>0</v>
      </c>
      <c r="B104" s="100">
        <v>0</v>
      </c>
      <c r="C104" s="100">
        <v>0</v>
      </c>
      <c r="D104" s="100">
        <v>0</v>
      </c>
      <c r="E104" s="100">
        <v>0</v>
      </c>
      <c r="F104" s="100">
        <v>0</v>
      </c>
      <c r="G104" s="100">
        <v>0</v>
      </c>
      <c r="H104" s="100">
        <v>0</v>
      </c>
      <c r="I104" s="100">
        <v>0</v>
      </c>
      <c r="J104" s="100">
        <v>0</v>
      </c>
      <c r="K104" s="100">
        <v>0</v>
      </c>
      <c r="L104" s="100">
        <v>0</v>
      </c>
      <c r="M104" s="100">
        <v>0</v>
      </c>
      <c r="N104" s="100">
        <v>0</v>
      </c>
      <c r="O104" s="100">
        <v>0</v>
      </c>
      <c r="P104" s="100">
        <v>0</v>
      </c>
      <c r="Q104" s="100">
        <v>0</v>
      </c>
      <c r="R104" s="100">
        <v>0</v>
      </c>
      <c r="S104" s="100">
        <v>0</v>
      </c>
      <c r="T104" s="100">
        <v>0</v>
      </c>
      <c r="U104" s="100">
        <v>0</v>
      </c>
      <c r="V104" s="100">
        <v>0</v>
      </c>
      <c r="W104" s="100">
        <v>0</v>
      </c>
      <c r="X104" s="100">
        <v>0</v>
      </c>
      <c r="Y104" s="100">
        <v>0</v>
      </c>
      <c r="Z104" s="100">
        <v>0</v>
      </c>
      <c r="AA104" s="100">
        <v>0</v>
      </c>
      <c r="AB104" s="100">
        <v>0</v>
      </c>
      <c r="AC104" s="100">
        <v>0</v>
      </c>
      <c r="AD104" s="100">
        <v>0</v>
      </c>
      <c r="AE104" s="100">
        <v>0</v>
      </c>
      <c r="AF104" s="100">
        <v>0</v>
      </c>
      <c r="AG104" s="100">
        <v>0</v>
      </c>
      <c r="AH104" s="100">
        <v>0</v>
      </c>
      <c r="AI104" s="100">
        <v>0</v>
      </c>
      <c r="AJ104" s="100">
        <v>0</v>
      </c>
      <c r="AK104" s="100">
        <v>0</v>
      </c>
      <c r="AL104" s="100">
        <v>0</v>
      </c>
      <c r="AM104" s="100">
        <v>0</v>
      </c>
      <c r="AN104" s="100">
        <v>0</v>
      </c>
      <c r="AO104" s="100">
        <v>0</v>
      </c>
      <c r="AP104" s="100">
        <v>0</v>
      </c>
    </row>
    <row r="105" spans="1:42" ht="15.75" thickBot="1" x14ac:dyDescent="0.3"/>
    <row r="106" spans="1:42" x14ac:dyDescent="0.25">
      <c r="A106" s="79">
        <v>6</v>
      </c>
      <c r="B106" s="80">
        <v>6</v>
      </c>
      <c r="C106" s="80">
        <v>6</v>
      </c>
      <c r="D106" s="80">
        <v>6</v>
      </c>
      <c r="E106" s="80">
        <v>6</v>
      </c>
      <c r="F106" s="80">
        <v>6</v>
      </c>
      <c r="G106" s="80">
        <v>6</v>
      </c>
      <c r="H106" s="80">
        <v>6</v>
      </c>
      <c r="I106" s="80">
        <v>6</v>
      </c>
      <c r="J106" s="80">
        <v>6</v>
      </c>
      <c r="K106" s="80">
        <v>6</v>
      </c>
      <c r="L106" s="80">
        <v>6</v>
      </c>
      <c r="M106" s="80">
        <v>6</v>
      </c>
      <c r="N106" s="81">
        <v>6</v>
      </c>
      <c r="O106" s="81">
        <v>6</v>
      </c>
      <c r="P106" s="81">
        <v>6</v>
      </c>
      <c r="Q106" s="81">
        <v>6</v>
      </c>
      <c r="R106" s="81">
        <v>6</v>
      </c>
      <c r="S106" s="81">
        <v>6</v>
      </c>
      <c r="T106" s="81">
        <v>6</v>
      </c>
      <c r="U106" s="81">
        <v>6</v>
      </c>
      <c r="V106" s="81">
        <v>5</v>
      </c>
      <c r="W106" s="81">
        <v>5</v>
      </c>
      <c r="X106" s="81">
        <v>5</v>
      </c>
      <c r="Y106" s="81">
        <v>5</v>
      </c>
      <c r="Z106" s="81">
        <v>5</v>
      </c>
      <c r="AA106" s="82">
        <v>6</v>
      </c>
      <c r="AB106" s="82">
        <v>6</v>
      </c>
      <c r="AC106" s="82">
        <v>6</v>
      </c>
      <c r="AD106" s="82">
        <v>6</v>
      </c>
      <c r="AE106" s="82">
        <v>6</v>
      </c>
      <c r="AF106" s="82">
        <v>6</v>
      </c>
      <c r="AG106" s="82">
        <v>6</v>
      </c>
      <c r="AH106" s="82">
        <v>6</v>
      </c>
      <c r="AI106" s="82">
        <v>6</v>
      </c>
      <c r="AJ106" s="82">
        <v>6</v>
      </c>
      <c r="AK106" s="82">
        <v>6</v>
      </c>
      <c r="AL106" s="82">
        <v>6</v>
      </c>
      <c r="AM106" s="82">
        <v>6</v>
      </c>
      <c r="AN106" s="82">
        <v>6</v>
      </c>
      <c r="AO106" s="82">
        <v>6</v>
      </c>
      <c r="AP106" s="83">
        <v>6</v>
      </c>
    </row>
    <row r="107" spans="1:42" x14ac:dyDescent="0.25">
      <c r="A107" s="84">
        <v>6</v>
      </c>
      <c r="B107" s="85">
        <v>6</v>
      </c>
      <c r="C107" s="85">
        <v>6</v>
      </c>
      <c r="D107" s="85">
        <v>6</v>
      </c>
      <c r="E107" s="85">
        <v>6</v>
      </c>
      <c r="F107" s="85">
        <v>6</v>
      </c>
      <c r="G107" s="85">
        <v>6</v>
      </c>
      <c r="H107" s="85">
        <v>6</v>
      </c>
      <c r="I107" s="85">
        <v>6</v>
      </c>
      <c r="J107" s="85">
        <v>6</v>
      </c>
      <c r="K107" s="85">
        <v>5</v>
      </c>
      <c r="L107" s="85">
        <v>5</v>
      </c>
      <c r="M107" s="85">
        <v>5</v>
      </c>
      <c r="N107" s="75">
        <v>5</v>
      </c>
      <c r="O107" s="75">
        <v>5</v>
      </c>
      <c r="P107" s="75">
        <v>5</v>
      </c>
      <c r="Q107" s="75">
        <v>6</v>
      </c>
      <c r="R107" s="75">
        <v>6</v>
      </c>
      <c r="S107" s="75">
        <v>6</v>
      </c>
      <c r="T107" s="75">
        <v>6</v>
      </c>
      <c r="U107" s="75">
        <v>6</v>
      </c>
      <c r="V107" s="75">
        <v>5</v>
      </c>
      <c r="W107" s="75">
        <v>5</v>
      </c>
      <c r="X107" s="75">
        <v>5</v>
      </c>
      <c r="Y107" s="75">
        <v>5</v>
      </c>
      <c r="Z107" s="75">
        <v>5</v>
      </c>
      <c r="AA107" s="86">
        <v>5</v>
      </c>
      <c r="AB107" s="86">
        <v>5</v>
      </c>
      <c r="AC107" s="86">
        <v>5</v>
      </c>
      <c r="AD107" s="86">
        <v>6</v>
      </c>
      <c r="AE107" s="86">
        <v>6</v>
      </c>
      <c r="AF107" s="86">
        <v>6</v>
      </c>
      <c r="AG107" s="86">
        <v>6</v>
      </c>
      <c r="AH107" s="86">
        <v>6</v>
      </c>
      <c r="AI107" s="86">
        <v>6</v>
      </c>
      <c r="AJ107" s="86">
        <v>6</v>
      </c>
      <c r="AK107" s="86">
        <v>6</v>
      </c>
      <c r="AL107" s="86">
        <v>6</v>
      </c>
      <c r="AM107" s="86">
        <v>6</v>
      </c>
      <c r="AN107" s="86">
        <v>6</v>
      </c>
      <c r="AO107" s="86">
        <v>6</v>
      </c>
      <c r="AP107" s="87">
        <v>6</v>
      </c>
    </row>
    <row r="108" spans="1:42" x14ac:dyDescent="0.25">
      <c r="A108" s="84">
        <v>6</v>
      </c>
      <c r="B108" s="85">
        <v>6</v>
      </c>
      <c r="C108" s="85">
        <v>6</v>
      </c>
      <c r="D108" s="85">
        <v>6</v>
      </c>
      <c r="E108" s="85">
        <v>6</v>
      </c>
      <c r="F108" s="85">
        <v>6</v>
      </c>
      <c r="G108" s="85">
        <v>6</v>
      </c>
      <c r="H108" s="85">
        <v>6</v>
      </c>
      <c r="I108" s="85">
        <v>6</v>
      </c>
      <c r="J108" s="85">
        <v>6</v>
      </c>
      <c r="K108" s="85">
        <v>6</v>
      </c>
      <c r="L108" s="85">
        <v>6</v>
      </c>
      <c r="M108" s="85">
        <v>5</v>
      </c>
      <c r="N108" s="75">
        <v>5</v>
      </c>
      <c r="O108" s="75">
        <v>4</v>
      </c>
      <c r="P108" s="75">
        <v>4</v>
      </c>
      <c r="Q108" s="75">
        <v>4</v>
      </c>
      <c r="R108" s="75">
        <v>4</v>
      </c>
      <c r="S108" s="75">
        <v>4</v>
      </c>
      <c r="T108" s="75">
        <v>4</v>
      </c>
      <c r="U108" s="75">
        <v>5</v>
      </c>
      <c r="V108" s="75">
        <v>5</v>
      </c>
      <c r="W108" s="75">
        <v>5</v>
      </c>
      <c r="X108" s="75">
        <v>5</v>
      </c>
      <c r="Y108" s="75">
        <v>5</v>
      </c>
      <c r="Z108" s="75">
        <v>5</v>
      </c>
      <c r="AA108" s="86">
        <v>6</v>
      </c>
      <c r="AB108" s="86">
        <v>6</v>
      </c>
      <c r="AC108" s="86">
        <v>6</v>
      </c>
      <c r="AD108" s="86">
        <v>6</v>
      </c>
      <c r="AE108" s="86">
        <v>6</v>
      </c>
      <c r="AF108" s="86">
        <v>6</v>
      </c>
      <c r="AG108" s="86">
        <v>6</v>
      </c>
      <c r="AH108" s="86">
        <v>6</v>
      </c>
      <c r="AI108" s="86">
        <v>6</v>
      </c>
      <c r="AJ108" s="86">
        <v>6</v>
      </c>
      <c r="AK108" s="86">
        <v>6</v>
      </c>
      <c r="AL108" s="86">
        <v>6</v>
      </c>
      <c r="AM108" s="86">
        <v>6</v>
      </c>
      <c r="AN108" s="86">
        <v>6</v>
      </c>
      <c r="AO108" s="86">
        <v>6</v>
      </c>
      <c r="AP108" s="87">
        <v>6</v>
      </c>
    </row>
    <row r="109" spans="1:42" x14ac:dyDescent="0.25">
      <c r="A109" s="84">
        <v>6</v>
      </c>
      <c r="B109" s="85">
        <v>6</v>
      </c>
      <c r="C109" s="85">
        <v>6</v>
      </c>
      <c r="D109" s="85">
        <v>6</v>
      </c>
      <c r="E109" s="85">
        <v>6</v>
      </c>
      <c r="F109" s="85">
        <v>5</v>
      </c>
      <c r="G109" s="85">
        <v>5</v>
      </c>
      <c r="H109" s="85">
        <v>5</v>
      </c>
      <c r="I109" s="85">
        <v>5</v>
      </c>
      <c r="J109" s="85">
        <v>5</v>
      </c>
      <c r="K109" s="85">
        <v>5</v>
      </c>
      <c r="L109" s="85">
        <v>5</v>
      </c>
      <c r="M109" s="85">
        <v>5</v>
      </c>
      <c r="N109" s="75">
        <v>5</v>
      </c>
      <c r="O109" s="75">
        <v>5</v>
      </c>
      <c r="P109" s="75">
        <v>5</v>
      </c>
      <c r="Q109" s="75">
        <v>5</v>
      </c>
      <c r="R109" s="75">
        <v>4</v>
      </c>
      <c r="S109" s="75">
        <v>4</v>
      </c>
      <c r="T109" s="75">
        <v>4</v>
      </c>
      <c r="U109" s="75">
        <v>4</v>
      </c>
      <c r="V109" s="75">
        <v>4</v>
      </c>
      <c r="W109" s="75">
        <v>4</v>
      </c>
      <c r="X109" s="75">
        <v>4</v>
      </c>
      <c r="Y109" s="75">
        <v>4</v>
      </c>
      <c r="Z109" s="75">
        <v>4</v>
      </c>
      <c r="AA109" s="86">
        <v>5</v>
      </c>
      <c r="AB109" s="86">
        <v>5</v>
      </c>
      <c r="AC109" s="86">
        <v>5</v>
      </c>
      <c r="AD109" s="86">
        <v>5</v>
      </c>
      <c r="AE109" s="86">
        <v>5</v>
      </c>
      <c r="AF109" s="86">
        <v>5</v>
      </c>
      <c r="AG109" s="86">
        <v>5</v>
      </c>
      <c r="AH109" s="86">
        <v>5</v>
      </c>
      <c r="AI109" s="86">
        <v>5</v>
      </c>
      <c r="AJ109" s="86">
        <v>6</v>
      </c>
      <c r="AK109" s="86">
        <v>6</v>
      </c>
      <c r="AL109" s="86">
        <v>6</v>
      </c>
      <c r="AM109" s="86">
        <v>6</v>
      </c>
      <c r="AN109" s="86">
        <v>6</v>
      </c>
      <c r="AO109" s="86">
        <v>6</v>
      </c>
      <c r="AP109" s="87">
        <v>6</v>
      </c>
    </row>
    <row r="110" spans="1:42" x14ac:dyDescent="0.25">
      <c r="A110" s="84">
        <v>6</v>
      </c>
      <c r="B110" s="85">
        <v>6</v>
      </c>
      <c r="C110" s="85">
        <v>6</v>
      </c>
      <c r="D110" s="85">
        <v>6</v>
      </c>
      <c r="E110" s="85">
        <v>6</v>
      </c>
      <c r="F110" s="85">
        <v>5</v>
      </c>
      <c r="G110" s="85">
        <v>6</v>
      </c>
      <c r="H110" s="85">
        <v>6</v>
      </c>
      <c r="I110" s="85">
        <v>6</v>
      </c>
      <c r="J110" s="85">
        <v>6</v>
      </c>
      <c r="K110" s="85">
        <v>5</v>
      </c>
      <c r="L110" s="85">
        <v>5</v>
      </c>
      <c r="M110" s="85">
        <v>5</v>
      </c>
      <c r="N110" s="75">
        <v>5</v>
      </c>
      <c r="O110" s="75">
        <v>5</v>
      </c>
      <c r="P110" s="75">
        <v>5</v>
      </c>
      <c r="Q110" s="75">
        <v>4</v>
      </c>
      <c r="R110" s="75">
        <v>2</v>
      </c>
      <c r="S110" s="75">
        <v>3</v>
      </c>
      <c r="T110" s="75">
        <v>3</v>
      </c>
      <c r="U110" s="75">
        <v>3</v>
      </c>
      <c r="V110" s="75">
        <v>2</v>
      </c>
      <c r="W110" s="75">
        <v>3</v>
      </c>
      <c r="X110" s="75">
        <v>3</v>
      </c>
      <c r="Y110" s="75">
        <v>4</v>
      </c>
      <c r="Z110" s="75">
        <v>5</v>
      </c>
      <c r="AA110" s="86">
        <v>5</v>
      </c>
      <c r="AB110" s="86">
        <v>5</v>
      </c>
      <c r="AC110" s="86">
        <v>5</v>
      </c>
      <c r="AD110" s="86">
        <v>5</v>
      </c>
      <c r="AE110" s="86">
        <v>5</v>
      </c>
      <c r="AF110" s="86">
        <v>5</v>
      </c>
      <c r="AG110" s="86">
        <v>5</v>
      </c>
      <c r="AH110" s="86">
        <v>5</v>
      </c>
      <c r="AI110" s="86">
        <v>5</v>
      </c>
      <c r="AJ110" s="86">
        <v>6</v>
      </c>
      <c r="AK110" s="86">
        <v>6</v>
      </c>
      <c r="AL110" s="86">
        <v>6</v>
      </c>
      <c r="AM110" s="86">
        <v>6</v>
      </c>
      <c r="AN110" s="86">
        <v>6</v>
      </c>
      <c r="AO110" s="86">
        <v>6</v>
      </c>
      <c r="AP110" s="87">
        <v>6</v>
      </c>
    </row>
    <row r="111" spans="1:42" x14ac:dyDescent="0.25">
      <c r="A111" s="84">
        <v>6</v>
      </c>
      <c r="B111" s="85">
        <v>6</v>
      </c>
      <c r="C111" s="85">
        <v>6</v>
      </c>
      <c r="D111" s="85">
        <v>6</v>
      </c>
      <c r="E111" s="85">
        <v>6</v>
      </c>
      <c r="F111" s="85">
        <v>5</v>
      </c>
      <c r="G111" s="85">
        <v>5</v>
      </c>
      <c r="H111" s="85">
        <v>5</v>
      </c>
      <c r="I111" s="85">
        <v>5</v>
      </c>
      <c r="J111" s="85">
        <v>5</v>
      </c>
      <c r="K111" s="85">
        <v>5</v>
      </c>
      <c r="L111" s="85">
        <v>5</v>
      </c>
      <c r="M111" s="85">
        <v>5</v>
      </c>
      <c r="N111" s="88">
        <v>5</v>
      </c>
      <c r="O111" s="88">
        <v>5</v>
      </c>
      <c r="P111" s="88">
        <v>4</v>
      </c>
      <c r="Q111" s="88">
        <v>3</v>
      </c>
      <c r="R111" s="88">
        <v>2</v>
      </c>
      <c r="S111" s="88">
        <v>2</v>
      </c>
      <c r="T111" s="88">
        <v>2</v>
      </c>
      <c r="U111" s="88">
        <v>3</v>
      </c>
      <c r="V111" s="88">
        <v>2</v>
      </c>
      <c r="W111" s="88">
        <v>2</v>
      </c>
      <c r="X111" s="88">
        <v>3</v>
      </c>
      <c r="Y111" s="88">
        <v>4</v>
      </c>
      <c r="Z111" s="88">
        <v>5</v>
      </c>
      <c r="AA111" s="86">
        <v>4</v>
      </c>
      <c r="AB111" s="86">
        <v>5</v>
      </c>
      <c r="AC111" s="86">
        <v>5</v>
      </c>
      <c r="AD111" s="86">
        <v>5</v>
      </c>
      <c r="AE111" s="86">
        <v>5</v>
      </c>
      <c r="AF111" s="86">
        <v>5</v>
      </c>
      <c r="AG111" s="86">
        <v>5</v>
      </c>
      <c r="AH111" s="86">
        <v>5</v>
      </c>
      <c r="AI111" s="86">
        <v>5</v>
      </c>
      <c r="AJ111" s="86">
        <v>6</v>
      </c>
      <c r="AK111" s="86">
        <v>6</v>
      </c>
      <c r="AL111" s="86">
        <v>6</v>
      </c>
      <c r="AM111" s="86">
        <v>6</v>
      </c>
      <c r="AN111" s="86">
        <v>6</v>
      </c>
      <c r="AO111" s="86">
        <v>6</v>
      </c>
      <c r="AP111" s="87">
        <v>6</v>
      </c>
    </row>
    <row r="112" spans="1:42" ht="15.75" thickBot="1" x14ac:dyDescent="0.3">
      <c r="A112" s="89">
        <v>6</v>
      </c>
      <c r="B112" s="90">
        <v>6</v>
      </c>
      <c r="C112" s="90">
        <v>6</v>
      </c>
      <c r="D112" s="90">
        <v>6</v>
      </c>
      <c r="E112" s="90">
        <v>6</v>
      </c>
      <c r="F112" s="90">
        <v>5</v>
      </c>
      <c r="G112" s="90">
        <v>5</v>
      </c>
      <c r="H112" s="90">
        <v>5</v>
      </c>
      <c r="I112" s="90">
        <v>5</v>
      </c>
      <c r="J112" s="90">
        <v>5</v>
      </c>
      <c r="K112" s="90">
        <v>5</v>
      </c>
      <c r="L112" s="90">
        <v>5</v>
      </c>
      <c r="M112" s="90">
        <v>5</v>
      </c>
      <c r="N112" s="88">
        <v>4</v>
      </c>
      <c r="O112" s="88">
        <v>4</v>
      </c>
      <c r="P112" s="88">
        <v>4</v>
      </c>
      <c r="Q112" s="88">
        <v>3</v>
      </c>
      <c r="R112" s="88">
        <v>2</v>
      </c>
      <c r="S112" s="88">
        <v>1</v>
      </c>
      <c r="T112" s="88">
        <v>2</v>
      </c>
      <c r="U112" s="88">
        <v>1</v>
      </c>
      <c r="V112" s="88">
        <v>1</v>
      </c>
      <c r="W112" s="88">
        <v>1</v>
      </c>
      <c r="X112" s="88">
        <v>2</v>
      </c>
      <c r="Y112" s="88">
        <v>2</v>
      </c>
      <c r="Z112" s="88">
        <v>3</v>
      </c>
      <c r="AA112" s="86">
        <v>4</v>
      </c>
      <c r="AB112" s="86">
        <v>4</v>
      </c>
      <c r="AC112" s="86">
        <v>5</v>
      </c>
      <c r="AD112" s="86">
        <v>4</v>
      </c>
      <c r="AE112" s="86">
        <v>5</v>
      </c>
      <c r="AF112" s="86">
        <v>5</v>
      </c>
      <c r="AG112" s="86">
        <v>5</v>
      </c>
      <c r="AH112" s="86">
        <v>5</v>
      </c>
      <c r="AI112" s="86">
        <v>5</v>
      </c>
      <c r="AJ112" s="86">
        <v>6</v>
      </c>
      <c r="AK112" s="86">
        <v>6</v>
      </c>
      <c r="AL112" s="86">
        <v>6</v>
      </c>
      <c r="AM112" s="86">
        <v>6</v>
      </c>
      <c r="AN112" s="86">
        <v>6</v>
      </c>
      <c r="AO112" s="86">
        <v>6</v>
      </c>
      <c r="AP112" s="87">
        <v>6</v>
      </c>
    </row>
    <row r="113" spans="1:42" ht="15.75" thickBot="1" x14ac:dyDescent="0.3">
      <c r="A113" s="89">
        <v>6</v>
      </c>
      <c r="B113" s="90">
        <v>6</v>
      </c>
      <c r="C113" s="90">
        <v>6</v>
      </c>
      <c r="D113" s="90">
        <v>6</v>
      </c>
      <c r="E113" s="90">
        <v>6</v>
      </c>
      <c r="F113" s="90">
        <v>5</v>
      </c>
      <c r="G113" s="90">
        <v>6</v>
      </c>
      <c r="H113" s="90">
        <v>6</v>
      </c>
      <c r="I113" s="90">
        <v>6</v>
      </c>
      <c r="J113" s="90">
        <v>6</v>
      </c>
      <c r="K113" s="90">
        <v>5</v>
      </c>
      <c r="L113" s="90">
        <v>5</v>
      </c>
      <c r="M113" s="90">
        <v>5</v>
      </c>
      <c r="N113" s="88">
        <v>4</v>
      </c>
      <c r="O113" s="88">
        <v>4</v>
      </c>
      <c r="P113" s="88">
        <v>3</v>
      </c>
      <c r="Q113" s="88">
        <v>3</v>
      </c>
      <c r="R113" s="88">
        <v>2</v>
      </c>
      <c r="S113" s="88">
        <v>1</v>
      </c>
      <c r="T113" s="88">
        <v>1</v>
      </c>
      <c r="U113" s="91">
        <v>1</v>
      </c>
      <c r="V113" s="88">
        <v>2</v>
      </c>
      <c r="W113" s="88">
        <v>2</v>
      </c>
      <c r="X113" s="88">
        <v>2</v>
      </c>
      <c r="Y113" s="88">
        <v>3</v>
      </c>
      <c r="Z113" s="88">
        <v>3</v>
      </c>
      <c r="AA113" s="86">
        <v>4</v>
      </c>
      <c r="AB113" s="86">
        <v>4</v>
      </c>
      <c r="AC113" s="86">
        <v>4</v>
      </c>
      <c r="AD113" s="86">
        <v>6</v>
      </c>
      <c r="AE113" s="86">
        <v>6</v>
      </c>
      <c r="AF113" s="86">
        <v>6</v>
      </c>
      <c r="AG113" s="86">
        <v>6</v>
      </c>
      <c r="AH113" s="86">
        <v>5</v>
      </c>
      <c r="AI113" s="86">
        <v>5</v>
      </c>
      <c r="AJ113" s="86">
        <v>5</v>
      </c>
      <c r="AK113" s="86">
        <v>5</v>
      </c>
      <c r="AL113" s="86">
        <v>6</v>
      </c>
      <c r="AM113" s="86">
        <v>6</v>
      </c>
      <c r="AN113" s="86">
        <v>6</v>
      </c>
      <c r="AO113" s="86">
        <v>6</v>
      </c>
      <c r="AP113" s="87">
        <v>6</v>
      </c>
    </row>
    <row r="114" spans="1:42" x14ac:dyDescent="0.25">
      <c r="A114" s="89">
        <v>6</v>
      </c>
      <c r="B114" s="90">
        <v>6</v>
      </c>
      <c r="C114" s="90">
        <v>6</v>
      </c>
      <c r="D114" s="90">
        <v>6</v>
      </c>
      <c r="E114" s="90">
        <v>6</v>
      </c>
      <c r="F114" s="90">
        <v>5</v>
      </c>
      <c r="G114" s="90">
        <v>6</v>
      </c>
      <c r="H114" s="90">
        <v>6</v>
      </c>
      <c r="I114" s="90">
        <v>6</v>
      </c>
      <c r="J114" s="90">
        <v>6</v>
      </c>
      <c r="K114" s="90">
        <v>5</v>
      </c>
      <c r="L114" s="90">
        <v>5</v>
      </c>
      <c r="M114" s="90">
        <v>5</v>
      </c>
      <c r="N114" s="92">
        <v>4</v>
      </c>
      <c r="O114" s="92">
        <v>4</v>
      </c>
      <c r="P114" s="92">
        <v>4</v>
      </c>
      <c r="Q114" s="92">
        <v>2</v>
      </c>
      <c r="R114" s="90">
        <v>2</v>
      </c>
      <c r="S114" s="90">
        <v>2</v>
      </c>
      <c r="T114" s="90">
        <v>2</v>
      </c>
      <c r="U114" s="90">
        <v>3</v>
      </c>
      <c r="V114" s="90">
        <v>3</v>
      </c>
      <c r="W114" s="93">
        <v>1</v>
      </c>
      <c r="X114" s="93">
        <v>1</v>
      </c>
      <c r="Y114" s="93">
        <v>1</v>
      </c>
      <c r="Z114" s="93">
        <v>1</v>
      </c>
      <c r="AA114" s="90">
        <v>4</v>
      </c>
      <c r="AB114" s="90">
        <v>4</v>
      </c>
      <c r="AC114" s="90">
        <v>4</v>
      </c>
      <c r="AD114" s="90">
        <v>4</v>
      </c>
      <c r="AE114" s="90">
        <v>4</v>
      </c>
      <c r="AF114" s="90">
        <v>4</v>
      </c>
      <c r="AG114" s="90">
        <v>4</v>
      </c>
      <c r="AH114" s="90">
        <v>5</v>
      </c>
      <c r="AI114" s="90">
        <v>5</v>
      </c>
      <c r="AJ114" s="90">
        <v>5</v>
      </c>
      <c r="AK114" s="90">
        <v>5</v>
      </c>
      <c r="AL114" s="90">
        <v>5</v>
      </c>
      <c r="AM114" s="90">
        <v>5</v>
      </c>
      <c r="AN114" s="90">
        <v>5</v>
      </c>
      <c r="AO114" s="90">
        <v>5</v>
      </c>
      <c r="AP114" s="94">
        <v>5</v>
      </c>
    </row>
    <row r="115" spans="1:42" ht="15.75" thickBot="1" x14ac:dyDescent="0.3">
      <c r="A115" s="95">
        <v>6</v>
      </c>
      <c r="B115" s="96">
        <v>6</v>
      </c>
      <c r="C115" s="96">
        <v>6</v>
      </c>
      <c r="D115" s="96">
        <v>6</v>
      </c>
      <c r="E115" s="96">
        <v>6</v>
      </c>
      <c r="F115" s="96">
        <v>5</v>
      </c>
      <c r="G115" s="96">
        <v>6</v>
      </c>
      <c r="H115" s="96">
        <v>6</v>
      </c>
      <c r="I115" s="96">
        <v>6</v>
      </c>
      <c r="J115" s="96">
        <v>6</v>
      </c>
      <c r="K115" s="96">
        <v>5</v>
      </c>
      <c r="L115" s="96">
        <v>5</v>
      </c>
      <c r="M115" s="96">
        <v>5</v>
      </c>
      <c r="N115" s="97">
        <v>5</v>
      </c>
      <c r="O115" s="97">
        <v>5</v>
      </c>
      <c r="P115" s="97">
        <v>5</v>
      </c>
      <c r="Q115" s="97">
        <v>5</v>
      </c>
      <c r="R115" s="96">
        <v>5</v>
      </c>
      <c r="S115" s="96">
        <v>5</v>
      </c>
      <c r="T115" s="96">
        <v>5</v>
      </c>
      <c r="U115" s="96">
        <v>5</v>
      </c>
      <c r="V115" s="96">
        <v>5</v>
      </c>
      <c r="W115" s="98">
        <v>2</v>
      </c>
      <c r="X115" s="98">
        <v>2</v>
      </c>
      <c r="Y115" s="98">
        <v>2</v>
      </c>
      <c r="Z115" s="98">
        <v>2</v>
      </c>
      <c r="AA115" s="96">
        <v>6</v>
      </c>
      <c r="AB115" s="96">
        <v>6</v>
      </c>
      <c r="AC115" s="96">
        <v>6</v>
      </c>
      <c r="AD115" s="96">
        <v>6</v>
      </c>
      <c r="AE115" s="96">
        <v>6</v>
      </c>
      <c r="AF115" s="96">
        <v>6</v>
      </c>
      <c r="AG115" s="96">
        <v>6</v>
      </c>
      <c r="AH115" s="96">
        <v>6</v>
      </c>
      <c r="AI115" s="96">
        <v>6</v>
      </c>
      <c r="AJ115" s="96">
        <v>6</v>
      </c>
      <c r="AK115" s="96">
        <v>6</v>
      </c>
      <c r="AL115" s="96">
        <v>6</v>
      </c>
      <c r="AM115" s="96">
        <v>6</v>
      </c>
      <c r="AN115" s="96">
        <v>6</v>
      </c>
      <c r="AO115" s="96">
        <v>6</v>
      </c>
      <c r="AP115" s="99">
        <v>6</v>
      </c>
    </row>
    <row r="116" spans="1:42" x14ac:dyDescent="0.25">
      <c r="A116" s="100">
        <v>0</v>
      </c>
      <c r="B116" s="100">
        <v>0</v>
      </c>
      <c r="C116" s="100">
        <v>0</v>
      </c>
      <c r="D116" s="100">
        <v>0</v>
      </c>
      <c r="E116" s="100">
        <v>0</v>
      </c>
      <c r="F116" s="100">
        <v>0</v>
      </c>
      <c r="G116" s="100">
        <v>0</v>
      </c>
      <c r="H116" s="100">
        <v>0</v>
      </c>
      <c r="I116" s="100">
        <v>0</v>
      </c>
      <c r="J116" s="100">
        <v>0</v>
      </c>
      <c r="K116" s="100">
        <v>0</v>
      </c>
      <c r="L116" s="100">
        <v>0</v>
      </c>
      <c r="M116" s="100">
        <v>0</v>
      </c>
      <c r="N116" s="100">
        <v>0</v>
      </c>
      <c r="O116" s="100">
        <v>0</v>
      </c>
      <c r="P116" s="100">
        <v>0</v>
      </c>
      <c r="Q116" s="100">
        <v>0</v>
      </c>
      <c r="R116" s="100">
        <v>0</v>
      </c>
      <c r="S116" s="100">
        <v>0</v>
      </c>
      <c r="T116" s="100">
        <v>0</v>
      </c>
      <c r="U116" s="100">
        <v>0</v>
      </c>
      <c r="V116" s="100">
        <v>0</v>
      </c>
      <c r="W116" s="100">
        <v>0</v>
      </c>
      <c r="X116" s="100">
        <v>0</v>
      </c>
      <c r="Y116" s="100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>
        <v>0</v>
      </c>
      <c r="AH116" s="100">
        <v>0</v>
      </c>
      <c r="AI116" s="100">
        <v>0</v>
      </c>
      <c r="AJ116" s="100">
        <v>0</v>
      </c>
      <c r="AK116" s="100">
        <v>0</v>
      </c>
      <c r="AL116" s="100">
        <v>0</v>
      </c>
      <c r="AM116" s="100">
        <v>0</v>
      </c>
      <c r="AN116" s="100">
        <v>0</v>
      </c>
      <c r="AO116" s="100">
        <v>0</v>
      </c>
      <c r="AP116" s="100">
        <v>0</v>
      </c>
    </row>
    <row r="117" spans="1:42" x14ac:dyDescent="0.25">
      <c r="A117" s="100">
        <v>0</v>
      </c>
      <c r="B117" s="100">
        <v>0</v>
      </c>
      <c r="C117" s="100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0">
        <v>0</v>
      </c>
      <c r="L117" s="100">
        <v>0</v>
      </c>
      <c r="M117" s="100">
        <v>0</v>
      </c>
      <c r="N117" s="100">
        <v>0</v>
      </c>
      <c r="O117" s="100">
        <v>0</v>
      </c>
      <c r="P117" s="100">
        <v>0</v>
      </c>
      <c r="Q117" s="100">
        <v>0</v>
      </c>
      <c r="R117" s="100">
        <v>0</v>
      </c>
      <c r="S117" s="100">
        <v>0</v>
      </c>
      <c r="T117" s="100">
        <v>0</v>
      </c>
      <c r="U117" s="100">
        <v>0</v>
      </c>
      <c r="V117" s="100">
        <v>0</v>
      </c>
      <c r="W117" s="100">
        <v>0</v>
      </c>
      <c r="X117" s="100">
        <v>0</v>
      </c>
      <c r="Y117" s="100">
        <v>0</v>
      </c>
      <c r="Z117" s="100">
        <v>0</v>
      </c>
      <c r="AA117" s="100">
        <v>0</v>
      </c>
      <c r="AB117" s="100">
        <v>0</v>
      </c>
      <c r="AC117" s="100">
        <v>0</v>
      </c>
      <c r="AD117" s="100">
        <v>0</v>
      </c>
      <c r="AE117" s="100">
        <v>0</v>
      </c>
      <c r="AF117" s="100">
        <v>0</v>
      </c>
      <c r="AG117" s="100">
        <v>0</v>
      </c>
      <c r="AH117" s="100">
        <v>0</v>
      </c>
      <c r="AI117" s="100">
        <v>0</v>
      </c>
      <c r="AJ117" s="100">
        <v>0</v>
      </c>
      <c r="AK117" s="100">
        <v>0</v>
      </c>
      <c r="AL117" s="100">
        <v>0</v>
      </c>
      <c r="AM117" s="100">
        <v>0</v>
      </c>
      <c r="AN117" s="100">
        <v>0</v>
      </c>
      <c r="AO117" s="100">
        <v>0</v>
      </c>
      <c r="AP117" s="100">
        <v>0</v>
      </c>
    </row>
    <row r="118" spans="1:42" x14ac:dyDescent="0.25">
      <c r="A118" s="100">
        <v>0</v>
      </c>
      <c r="B118" s="100">
        <v>0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</row>
    <row r="119" spans="1:42" x14ac:dyDescent="0.25">
      <c r="A119" s="100">
        <v>0</v>
      </c>
      <c r="B119" s="100">
        <v>0</v>
      </c>
      <c r="C119" s="100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0">
        <v>0</v>
      </c>
      <c r="L119" s="100">
        <v>0</v>
      </c>
      <c r="M119" s="100">
        <v>0</v>
      </c>
      <c r="N119" s="100">
        <v>0</v>
      </c>
      <c r="O119" s="100">
        <v>0</v>
      </c>
      <c r="P119" s="100">
        <v>0</v>
      </c>
      <c r="Q119" s="100">
        <v>0</v>
      </c>
      <c r="R119" s="100">
        <v>0</v>
      </c>
      <c r="S119" s="100">
        <v>0</v>
      </c>
      <c r="T119" s="100">
        <v>0</v>
      </c>
      <c r="U119" s="100">
        <v>0</v>
      </c>
      <c r="V119" s="100">
        <v>0</v>
      </c>
      <c r="W119" s="100">
        <v>0</v>
      </c>
      <c r="X119" s="100">
        <v>0</v>
      </c>
      <c r="Y119" s="100">
        <v>0</v>
      </c>
      <c r="Z119" s="100">
        <v>0</v>
      </c>
      <c r="AA119" s="100">
        <v>0</v>
      </c>
      <c r="AB119" s="100">
        <v>0</v>
      </c>
      <c r="AC119" s="100">
        <v>0</v>
      </c>
      <c r="AD119" s="100">
        <v>0</v>
      </c>
      <c r="AE119" s="100">
        <v>0</v>
      </c>
      <c r="AF119" s="100">
        <v>0</v>
      </c>
      <c r="AG119" s="100">
        <v>0</v>
      </c>
      <c r="AH119" s="100">
        <v>0</v>
      </c>
      <c r="AI119" s="100">
        <v>0</v>
      </c>
      <c r="AJ119" s="100">
        <v>0</v>
      </c>
      <c r="AK119" s="100">
        <v>0</v>
      </c>
      <c r="AL119" s="100">
        <v>0</v>
      </c>
      <c r="AM119" s="100">
        <v>0</v>
      </c>
      <c r="AN119" s="100">
        <v>0</v>
      </c>
      <c r="AO119" s="100">
        <v>0</v>
      </c>
      <c r="AP119" s="100">
        <v>0</v>
      </c>
    </row>
    <row r="120" spans="1:42" x14ac:dyDescent="0.25">
      <c r="A120" s="100">
        <v>0</v>
      </c>
      <c r="B120" s="100">
        <v>0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32</v>
      </c>
      <c r="U120" s="100">
        <v>0</v>
      </c>
      <c r="V120" s="100">
        <v>51</v>
      </c>
      <c r="W120" s="100">
        <v>0</v>
      </c>
      <c r="X120" s="100">
        <v>0</v>
      </c>
      <c r="Y120" s="100">
        <v>12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</row>
    <row r="121" spans="1:42" x14ac:dyDescent="0.25">
      <c r="A121" s="100">
        <v>0</v>
      </c>
      <c r="B121" s="100">
        <v>0</v>
      </c>
      <c r="C121" s="100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0">
        <v>0</v>
      </c>
      <c r="L121" s="100">
        <v>0</v>
      </c>
      <c r="M121" s="100">
        <v>0</v>
      </c>
      <c r="N121" s="100">
        <v>0</v>
      </c>
      <c r="O121" s="100">
        <v>0</v>
      </c>
      <c r="P121" s="100">
        <v>0</v>
      </c>
      <c r="Q121" s="100">
        <v>41</v>
      </c>
      <c r="R121" s="100">
        <v>0</v>
      </c>
      <c r="S121" s="100">
        <v>31</v>
      </c>
      <c r="T121" s="100">
        <v>0</v>
      </c>
      <c r="U121" s="100">
        <v>0</v>
      </c>
      <c r="V121" s="100">
        <v>41</v>
      </c>
      <c r="W121" s="100">
        <v>31</v>
      </c>
      <c r="X121" s="100">
        <v>13</v>
      </c>
      <c r="Y121" s="100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>
        <v>0</v>
      </c>
      <c r="AH121" s="100">
        <v>0</v>
      </c>
      <c r="AI121" s="100">
        <v>0</v>
      </c>
      <c r="AJ121" s="100">
        <v>0</v>
      </c>
      <c r="AK121" s="100">
        <v>0</v>
      </c>
      <c r="AL121" s="100">
        <v>0</v>
      </c>
      <c r="AM121" s="100">
        <v>0</v>
      </c>
      <c r="AN121" s="100">
        <v>0</v>
      </c>
      <c r="AO121" s="100">
        <v>0</v>
      </c>
      <c r="AP121" s="100">
        <v>0</v>
      </c>
    </row>
    <row r="122" spans="1:42" x14ac:dyDescent="0.25">
      <c r="A122" s="100">
        <v>0</v>
      </c>
      <c r="B122" s="100">
        <v>0</v>
      </c>
      <c r="C122" s="100">
        <v>0</v>
      </c>
      <c r="D122" s="100">
        <v>0</v>
      </c>
      <c r="E122" s="100">
        <v>0</v>
      </c>
      <c r="F122" s="100">
        <v>0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21</v>
      </c>
      <c r="S122" s="100">
        <v>0</v>
      </c>
      <c r="T122" s="100">
        <v>24</v>
      </c>
      <c r="U122" s="100">
        <v>32</v>
      </c>
      <c r="V122" s="100">
        <v>21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</row>
    <row r="123" spans="1:42" x14ac:dyDescent="0.25">
      <c r="A123" s="100">
        <v>0</v>
      </c>
      <c r="B123" s="100">
        <v>0</v>
      </c>
      <c r="C123" s="100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12</v>
      </c>
      <c r="R123" s="100">
        <v>0</v>
      </c>
      <c r="S123" s="100">
        <v>21</v>
      </c>
      <c r="T123" s="100">
        <v>0</v>
      </c>
      <c r="U123" s="100">
        <v>52</v>
      </c>
      <c r="V123" s="100">
        <v>0</v>
      </c>
      <c r="W123" s="100">
        <v>0</v>
      </c>
      <c r="X123" s="100">
        <v>0</v>
      </c>
      <c r="Y123" s="100">
        <v>12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</row>
    <row r="124" spans="1:42" x14ac:dyDescent="0.25">
      <c r="A124" s="100">
        <v>0</v>
      </c>
      <c r="B124" s="100">
        <v>0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13</v>
      </c>
      <c r="U124" s="100">
        <v>23</v>
      </c>
      <c r="V124" s="100">
        <v>0</v>
      </c>
      <c r="W124" s="100">
        <v>61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</row>
    <row r="125" spans="1:42" x14ac:dyDescent="0.25">
      <c r="A125" s="100">
        <v>0</v>
      </c>
      <c r="B125" s="100">
        <v>0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</row>
    <row r="126" spans="1:42" ht="15.75" thickBot="1" x14ac:dyDescent="0.3"/>
    <row r="127" spans="1:42" x14ac:dyDescent="0.25">
      <c r="A127" s="79">
        <v>6</v>
      </c>
      <c r="B127" s="80">
        <v>6</v>
      </c>
      <c r="C127" s="80">
        <v>6</v>
      </c>
      <c r="D127" s="80">
        <v>6</v>
      </c>
      <c r="E127" s="80">
        <v>6</v>
      </c>
      <c r="F127" s="80">
        <v>6</v>
      </c>
      <c r="G127" s="80">
        <v>6</v>
      </c>
      <c r="H127" s="80">
        <v>6</v>
      </c>
      <c r="I127" s="80">
        <v>6</v>
      </c>
      <c r="J127" s="80">
        <v>6</v>
      </c>
      <c r="K127" s="80">
        <v>6</v>
      </c>
      <c r="L127" s="80">
        <v>6</v>
      </c>
      <c r="M127" s="80">
        <v>6</v>
      </c>
      <c r="N127" s="81">
        <v>6</v>
      </c>
      <c r="O127" s="81">
        <v>6</v>
      </c>
      <c r="P127" s="81">
        <v>6</v>
      </c>
      <c r="Q127" s="81">
        <v>6</v>
      </c>
      <c r="R127" s="81">
        <v>6</v>
      </c>
      <c r="S127" s="81">
        <v>6</v>
      </c>
      <c r="T127" s="81">
        <v>6</v>
      </c>
      <c r="U127" s="81">
        <v>6</v>
      </c>
      <c r="V127" s="81">
        <v>5</v>
      </c>
      <c r="W127" s="81">
        <v>5</v>
      </c>
      <c r="X127" s="81">
        <v>5</v>
      </c>
      <c r="Y127" s="81">
        <v>5</v>
      </c>
      <c r="Z127" s="81">
        <v>5</v>
      </c>
      <c r="AA127" s="82">
        <v>6</v>
      </c>
      <c r="AB127" s="82">
        <v>6</v>
      </c>
      <c r="AC127" s="82">
        <v>6</v>
      </c>
      <c r="AD127" s="82">
        <v>6</v>
      </c>
      <c r="AE127" s="82">
        <v>6</v>
      </c>
      <c r="AF127" s="82">
        <v>6</v>
      </c>
      <c r="AG127" s="82">
        <v>6</v>
      </c>
      <c r="AH127" s="82">
        <v>6</v>
      </c>
      <c r="AI127" s="82">
        <v>6</v>
      </c>
      <c r="AJ127" s="82">
        <v>6</v>
      </c>
      <c r="AK127" s="82">
        <v>6</v>
      </c>
      <c r="AL127" s="82">
        <v>6</v>
      </c>
      <c r="AM127" s="82">
        <v>6</v>
      </c>
      <c r="AN127" s="82">
        <v>6</v>
      </c>
      <c r="AO127" s="82">
        <v>6</v>
      </c>
      <c r="AP127" s="83">
        <v>6</v>
      </c>
    </row>
    <row r="128" spans="1:42" x14ac:dyDescent="0.25">
      <c r="A128" s="84">
        <v>6</v>
      </c>
      <c r="B128" s="85">
        <v>6</v>
      </c>
      <c r="C128" s="85">
        <v>6</v>
      </c>
      <c r="D128" s="85">
        <v>6</v>
      </c>
      <c r="E128" s="85">
        <v>6</v>
      </c>
      <c r="F128" s="85">
        <v>6</v>
      </c>
      <c r="G128" s="85">
        <v>6</v>
      </c>
      <c r="H128" s="85">
        <v>6</v>
      </c>
      <c r="I128" s="85">
        <v>6</v>
      </c>
      <c r="J128" s="85">
        <v>6</v>
      </c>
      <c r="K128" s="85">
        <v>5</v>
      </c>
      <c r="L128" s="85">
        <v>5</v>
      </c>
      <c r="M128" s="85">
        <v>5</v>
      </c>
      <c r="N128" s="75">
        <v>5</v>
      </c>
      <c r="O128" s="75">
        <v>5</v>
      </c>
      <c r="P128" s="75">
        <v>5</v>
      </c>
      <c r="Q128" s="75">
        <v>6</v>
      </c>
      <c r="R128" s="75">
        <v>6</v>
      </c>
      <c r="S128" s="75">
        <v>6</v>
      </c>
      <c r="T128" s="75">
        <v>6</v>
      </c>
      <c r="U128" s="75">
        <v>6</v>
      </c>
      <c r="V128" s="75">
        <v>5</v>
      </c>
      <c r="W128" s="75">
        <v>5</v>
      </c>
      <c r="X128" s="75">
        <v>5</v>
      </c>
      <c r="Y128" s="75">
        <v>5</v>
      </c>
      <c r="Z128" s="75">
        <v>5</v>
      </c>
      <c r="AA128" s="86">
        <v>5</v>
      </c>
      <c r="AB128" s="86">
        <v>5</v>
      </c>
      <c r="AC128" s="86">
        <v>5</v>
      </c>
      <c r="AD128" s="86">
        <v>6</v>
      </c>
      <c r="AE128" s="86">
        <v>6</v>
      </c>
      <c r="AF128" s="86">
        <v>6</v>
      </c>
      <c r="AG128" s="86">
        <v>6</v>
      </c>
      <c r="AH128" s="86">
        <v>6</v>
      </c>
      <c r="AI128" s="86">
        <v>6</v>
      </c>
      <c r="AJ128" s="86">
        <v>6</v>
      </c>
      <c r="AK128" s="86">
        <v>6</v>
      </c>
      <c r="AL128" s="86">
        <v>6</v>
      </c>
      <c r="AM128" s="86">
        <v>6</v>
      </c>
      <c r="AN128" s="86">
        <v>6</v>
      </c>
      <c r="AO128" s="86">
        <v>6</v>
      </c>
      <c r="AP128" s="87">
        <v>6</v>
      </c>
    </row>
    <row r="129" spans="1:42" x14ac:dyDescent="0.25">
      <c r="A129" s="84">
        <v>6</v>
      </c>
      <c r="B129" s="85">
        <v>6</v>
      </c>
      <c r="C129" s="85">
        <v>6</v>
      </c>
      <c r="D129" s="85">
        <v>6</v>
      </c>
      <c r="E129" s="85">
        <v>6</v>
      </c>
      <c r="F129" s="85">
        <v>6</v>
      </c>
      <c r="G129" s="85">
        <v>6</v>
      </c>
      <c r="H129" s="85">
        <v>6</v>
      </c>
      <c r="I129" s="85">
        <v>6</v>
      </c>
      <c r="J129" s="85">
        <v>6</v>
      </c>
      <c r="K129" s="85">
        <v>6</v>
      </c>
      <c r="L129" s="85">
        <v>6</v>
      </c>
      <c r="M129" s="85">
        <v>5</v>
      </c>
      <c r="N129" s="75">
        <v>5</v>
      </c>
      <c r="O129" s="75">
        <v>4</v>
      </c>
      <c r="P129" s="75">
        <v>4</v>
      </c>
      <c r="Q129" s="75">
        <v>4</v>
      </c>
      <c r="R129" s="75">
        <v>4</v>
      </c>
      <c r="S129" s="75">
        <v>4</v>
      </c>
      <c r="T129" s="75">
        <v>4</v>
      </c>
      <c r="U129" s="75">
        <v>5</v>
      </c>
      <c r="V129" s="75">
        <v>5</v>
      </c>
      <c r="W129" s="75">
        <v>5</v>
      </c>
      <c r="X129" s="75">
        <v>5</v>
      </c>
      <c r="Y129" s="75">
        <v>5</v>
      </c>
      <c r="Z129" s="75">
        <v>5</v>
      </c>
      <c r="AA129" s="86">
        <v>6</v>
      </c>
      <c r="AB129" s="86">
        <v>6</v>
      </c>
      <c r="AC129" s="86">
        <v>6</v>
      </c>
      <c r="AD129" s="86">
        <v>6</v>
      </c>
      <c r="AE129" s="86">
        <v>6</v>
      </c>
      <c r="AF129" s="86">
        <v>6</v>
      </c>
      <c r="AG129" s="86">
        <v>6</v>
      </c>
      <c r="AH129" s="86">
        <v>6</v>
      </c>
      <c r="AI129" s="86">
        <v>6</v>
      </c>
      <c r="AJ129" s="86">
        <v>6</v>
      </c>
      <c r="AK129" s="86">
        <v>6</v>
      </c>
      <c r="AL129" s="86">
        <v>6</v>
      </c>
      <c r="AM129" s="86">
        <v>6</v>
      </c>
      <c r="AN129" s="86">
        <v>6</v>
      </c>
      <c r="AO129" s="86">
        <v>6</v>
      </c>
      <c r="AP129" s="87">
        <v>6</v>
      </c>
    </row>
    <row r="130" spans="1:42" x14ac:dyDescent="0.25">
      <c r="A130" s="84">
        <v>6</v>
      </c>
      <c r="B130" s="85">
        <v>6</v>
      </c>
      <c r="C130" s="85">
        <v>6</v>
      </c>
      <c r="D130" s="85">
        <v>6</v>
      </c>
      <c r="E130" s="85">
        <v>6</v>
      </c>
      <c r="F130" s="85">
        <v>5</v>
      </c>
      <c r="G130" s="85">
        <v>5</v>
      </c>
      <c r="H130" s="85">
        <v>5</v>
      </c>
      <c r="I130" s="85">
        <v>5</v>
      </c>
      <c r="J130" s="85">
        <v>5</v>
      </c>
      <c r="K130" s="85">
        <v>5</v>
      </c>
      <c r="L130" s="85">
        <v>5</v>
      </c>
      <c r="M130" s="85">
        <v>5</v>
      </c>
      <c r="N130" s="75">
        <v>5</v>
      </c>
      <c r="O130" s="75">
        <v>5</v>
      </c>
      <c r="P130" s="75">
        <v>5</v>
      </c>
      <c r="Q130" s="75">
        <v>5</v>
      </c>
      <c r="R130" s="75">
        <v>4</v>
      </c>
      <c r="S130" s="75">
        <v>4</v>
      </c>
      <c r="T130" s="75">
        <v>4</v>
      </c>
      <c r="U130" s="75">
        <v>4</v>
      </c>
      <c r="V130" s="75">
        <v>4</v>
      </c>
      <c r="W130" s="75">
        <v>4</v>
      </c>
      <c r="X130" s="75">
        <v>4</v>
      </c>
      <c r="Y130" s="75">
        <v>4</v>
      </c>
      <c r="Z130" s="75">
        <v>4</v>
      </c>
      <c r="AA130" s="86">
        <v>5</v>
      </c>
      <c r="AB130" s="86">
        <v>5</v>
      </c>
      <c r="AC130" s="86">
        <v>5</v>
      </c>
      <c r="AD130" s="86">
        <v>5</v>
      </c>
      <c r="AE130" s="86">
        <v>5</v>
      </c>
      <c r="AF130" s="86">
        <v>5</v>
      </c>
      <c r="AG130" s="86">
        <v>5</v>
      </c>
      <c r="AH130" s="86">
        <v>5</v>
      </c>
      <c r="AI130" s="86">
        <v>5</v>
      </c>
      <c r="AJ130" s="86">
        <v>6</v>
      </c>
      <c r="AK130" s="86">
        <v>6</v>
      </c>
      <c r="AL130" s="86">
        <v>6</v>
      </c>
      <c r="AM130" s="86">
        <v>6</v>
      </c>
      <c r="AN130" s="86">
        <v>6</v>
      </c>
      <c r="AO130" s="86">
        <v>6</v>
      </c>
      <c r="AP130" s="87">
        <v>6</v>
      </c>
    </row>
    <row r="131" spans="1:42" x14ac:dyDescent="0.25">
      <c r="A131" s="84">
        <v>6</v>
      </c>
      <c r="B131" s="85">
        <v>6</v>
      </c>
      <c r="C131" s="85">
        <v>6</v>
      </c>
      <c r="D131" s="85">
        <v>6</v>
      </c>
      <c r="E131" s="85">
        <v>6</v>
      </c>
      <c r="F131" s="85">
        <v>5</v>
      </c>
      <c r="G131" s="85">
        <v>6</v>
      </c>
      <c r="H131" s="85">
        <v>6</v>
      </c>
      <c r="I131" s="85">
        <v>6</v>
      </c>
      <c r="J131" s="85">
        <v>6</v>
      </c>
      <c r="K131" s="85">
        <v>5</v>
      </c>
      <c r="L131" s="85">
        <v>5</v>
      </c>
      <c r="M131" s="85">
        <v>5</v>
      </c>
      <c r="N131" s="75">
        <v>5</v>
      </c>
      <c r="O131" s="75">
        <v>5</v>
      </c>
      <c r="P131" s="75">
        <v>5</v>
      </c>
      <c r="Q131" s="75">
        <v>4</v>
      </c>
      <c r="R131" s="75">
        <v>2</v>
      </c>
      <c r="S131" s="75">
        <v>3</v>
      </c>
      <c r="T131" s="75">
        <v>3</v>
      </c>
      <c r="U131" s="75">
        <v>3</v>
      </c>
      <c r="V131" s="75">
        <v>2</v>
      </c>
      <c r="W131" s="75">
        <v>3</v>
      </c>
      <c r="X131" s="75">
        <v>3</v>
      </c>
      <c r="Y131" s="75">
        <v>4</v>
      </c>
      <c r="Z131" s="75">
        <v>5</v>
      </c>
      <c r="AA131" s="86">
        <v>5</v>
      </c>
      <c r="AB131" s="86">
        <v>5</v>
      </c>
      <c r="AC131" s="86">
        <v>5</v>
      </c>
      <c r="AD131" s="86">
        <v>5</v>
      </c>
      <c r="AE131" s="86">
        <v>5</v>
      </c>
      <c r="AF131" s="86">
        <v>5</v>
      </c>
      <c r="AG131" s="86">
        <v>5</v>
      </c>
      <c r="AH131" s="86">
        <v>5</v>
      </c>
      <c r="AI131" s="86">
        <v>5</v>
      </c>
      <c r="AJ131" s="86">
        <v>6</v>
      </c>
      <c r="AK131" s="86">
        <v>6</v>
      </c>
      <c r="AL131" s="86">
        <v>6</v>
      </c>
      <c r="AM131" s="86">
        <v>6</v>
      </c>
      <c r="AN131" s="86">
        <v>6</v>
      </c>
      <c r="AO131" s="86">
        <v>6</v>
      </c>
      <c r="AP131" s="87">
        <v>6</v>
      </c>
    </row>
    <row r="132" spans="1:42" x14ac:dyDescent="0.25">
      <c r="A132" s="84">
        <v>6</v>
      </c>
      <c r="B132" s="85">
        <v>6</v>
      </c>
      <c r="C132" s="85">
        <v>6</v>
      </c>
      <c r="D132" s="85">
        <v>6</v>
      </c>
      <c r="E132" s="85">
        <v>6</v>
      </c>
      <c r="F132" s="85">
        <v>5</v>
      </c>
      <c r="G132" s="85">
        <v>5</v>
      </c>
      <c r="H132" s="85">
        <v>5</v>
      </c>
      <c r="I132" s="85">
        <v>5</v>
      </c>
      <c r="J132" s="85">
        <v>5</v>
      </c>
      <c r="K132" s="85">
        <v>5</v>
      </c>
      <c r="L132" s="85">
        <v>5</v>
      </c>
      <c r="M132" s="85">
        <v>5</v>
      </c>
      <c r="N132" s="88">
        <v>5</v>
      </c>
      <c r="O132" s="88">
        <v>5</v>
      </c>
      <c r="P132" s="88">
        <v>4</v>
      </c>
      <c r="Q132" s="88">
        <v>3</v>
      </c>
      <c r="R132" s="88">
        <v>2</v>
      </c>
      <c r="S132" s="88">
        <v>2</v>
      </c>
      <c r="T132" s="88">
        <v>2</v>
      </c>
      <c r="U132" s="88">
        <v>3</v>
      </c>
      <c r="V132" s="88">
        <v>2</v>
      </c>
      <c r="W132" s="88">
        <v>2</v>
      </c>
      <c r="X132" s="88">
        <v>3</v>
      </c>
      <c r="Y132" s="88">
        <v>4</v>
      </c>
      <c r="Z132" s="88">
        <v>5</v>
      </c>
      <c r="AA132" s="86">
        <v>4</v>
      </c>
      <c r="AB132" s="86">
        <v>5</v>
      </c>
      <c r="AC132" s="86">
        <v>5</v>
      </c>
      <c r="AD132" s="86">
        <v>5</v>
      </c>
      <c r="AE132" s="86">
        <v>5</v>
      </c>
      <c r="AF132" s="86">
        <v>5</v>
      </c>
      <c r="AG132" s="86">
        <v>5</v>
      </c>
      <c r="AH132" s="86">
        <v>5</v>
      </c>
      <c r="AI132" s="86">
        <v>5</v>
      </c>
      <c r="AJ132" s="86">
        <v>6</v>
      </c>
      <c r="AK132" s="86">
        <v>6</v>
      </c>
      <c r="AL132" s="86">
        <v>6</v>
      </c>
      <c r="AM132" s="86">
        <v>6</v>
      </c>
      <c r="AN132" s="86">
        <v>6</v>
      </c>
      <c r="AO132" s="86">
        <v>6</v>
      </c>
      <c r="AP132" s="87">
        <v>6</v>
      </c>
    </row>
    <row r="133" spans="1:42" ht="15.75" thickBot="1" x14ac:dyDescent="0.3">
      <c r="A133" s="89">
        <v>6</v>
      </c>
      <c r="B133" s="90">
        <v>6</v>
      </c>
      <c r="C133" s="90">
        <v>6</v>
      </c>
      <c r="D133" s="90">
        <v>6</v>
      </c>
      <c r="E133" s="90">
        <v>6</v>
      </c>
      <c r="F133" s="90">
        <v>5</v>
      </c>
      <c r="G133" s="90">
        <v>5</v>
      </c>
      <c r="H133" s="90">
        <v>5</v>
      </c>
      <c r="I133" s="90">
        <v>5</v>
      </c>
      <c r="J133" s="90">
        <v>5</v>
      </c>
      <c r="K133" s="90">
        <v>5</v>
      </c>
      <c r="L133" s="90">
        <v>5</v>
      </c>
      <c r="M133" s="90">
        <v>5</v>
      </c>
      <c r="N133" s="88">
        <v>4</v>
      </c>
      <c r="O133" s="88">
        <v>4</v>
      </c>
      <c r="P133" s="88">
        <v>4</v>
      </c>
      <c r="Q133" s="88">
        <v>3</v>
      </c>
      <c r="R133" s="88">
        <v>2</v>
      </c>
      <c r="S133" s="88">
        <v>1</v>
      </c>
      <c r="T133" s="88">
        <v>2</v>
      </c>
      <c r="U133" s="88">
        <v>1</v>
      </c>
      <c r="V133" s="88">
        <v>1</v>
      </c>
      <c r="W133" s="88">
        <v>1</v>
      </c>
      <c r="X133" s="88">
        <v>2</v>
      </c>
      <c r="Y133" s="88">
        <v>2</v>
      </c>
      <c r="Z133" s="88">
        <v>3</v>
      </c>
      <c r="AA133" s="86">
        <v>4</v>
      </c>
      <c r="AB133" s="86">
        <v>4</v>
      </c>
      <c r="AC133" s="86">
        <v>5</v>
      </c>
      <c r="AD133" s="86">
        <v>4</v>
      </c>
      <c r="AE133" s="86">
        <v>5</v>
      </c>
      <c r="AF133" s="86">
        <v>5</v>
      </c>
      <c r="AG133" s="86">
        <v>5</v>
      </c>
      <c r="AH133" s="86">
        <v>5</v>
      </c>
      <c r="AI133" s="86">
        <v>5</v>
      </c>
      <c r="AJ133" s="86">
        <v>6</v>
      </c>
      <c r="AK133" s="86">
        <v>6</v>
      </c>
      <c r="AL133" s="86">
        <v>6</v>
      </c>
      <c r="AM133" s="86">
        <v>6</v>
      </c>
      <c r="AN133" s="86">
        <v>6</v>
      </c>
      <c r="AO133" s="86">
        <v>6</v>
      </c>
      <c r="AP133" s="87">
        <v>6</v>
      </c>
    </row>
    <row r="134" spans="1:42" ht="15.75" thickBot="1" x14ac:dyDescent="0.3">
      <c r="A134" s="89">
        <v>6</v>
      </c>
      <c r="B134" s="90">
        <v>6</v>
      </c>
      <c r="C134" s="90">
        <v>6</v>
      </c>
      <c r="D134" s="90">
        <v>6</v>
      </c>
      <c r="E134" s="90">
        <v>6</v>
      </c>
      <c r="F134" s="90">
        <v>5</v>
      </c>
      <c r="G134" s="90">
        <v>6</v>
      </c>
      <c r="H134" s="90">
        <v>6</v>
      </c>
      <c r="I134" s="90">
        <v>6</v>
      </c>
      <c r="J134" s="90">
        <v>6</v>
      </c>
      <c r="K134" s="90">
        <v>5</v>
      </c>
      <c r="L134" s="90">
        <v>5</v>
      </c>
      <c r="M134" s="90">
        <v>5</v>
      </c>
      <c r="N134" s="88">
        <v>4</v>
      </c>
      <c r="O134" s="88">
        <v>4</v>
      </c>
      <c r="P134" s="88">
        <v>3</v>
      </c>
      <c r="Q134" s="88">
        <v>3</v>
      </c>
      <c r="R134" s="88">
        <v>2</v>
      </c>
      <c r="S134" s="88">
        <v>1</v>
      </c>
      <c r="T134" s="88">
        <v>1</v>
      </c>
      <c r="U134" s="91">
        <v>1</v>
      </c>
      <c r="V134" s="88">
        <v>2</v>
      </c>
      <c r="W134" s="88">
        <v>2</v>
      </c>
      <c r="X134" s="88">
        <v>2</v>
      </c>
      <c r="Y134" s="88">
        <v>3</v>
      </c>
      <c r="Z134" s="88">
        <v>3</v>
      </c>
      <c r="AA134" s="86">
        <v>4</v>
      </c>
      <c r="AB134" s="86">
        <v>4</v>
      </c>
      <c r="AC134" s="86">
        <v>4</v>
      </c>
      <c r="AD134" s="86">
        <v>6</v>
      </c>
      <c r="AE134" s="86">
        <v>6</v>
      </c>
      <c r="AF134" s="86">
        <v>6</v>
      </c>
      <c r="AG134" s="86">
        <v>6</v>
      </c>
      <c r="AH134" s="86">
        <v>5</v>
      </c>
      <c r="AI134" s="86">
        <v>5</v>
      </c>
      <c r="AJ134" s="86">
        <v>5</v>
      </c>
      <c r="AK134" s="86">
        <v>5</v>
      </c>
      <c r="AL134" s="86">
        <v>6</v>
      </c>
      <c r="AM134" s="86">
        <v>6</v>
      </c>
      <c r="AN134" s="86">
        <v>6</v>
      </c>
      <c r="AO134" s="86">
        <v>6</v>
      </c>
      <c r="AP134" s="87">
        <v>6</v>
      </c>
    </row>
    <row r="135" spans="1:42" x14ac:dyDescent="0.25">
      <c r="A135" s="89">
        <v>6</v>
      </c>
      <c r="B135" s="90">
        <v>6</v>
      </c>
      <c r="C135" s="90">
        <v>6</v>
      </c>
      <c r="D135" s="90">
        <v>6</v>
      </c>
      <c r="E135" s="90">
        <v>6</v>
      </c>
      <c r="F135" s="90">
        <v>5</v>
      </c>
      <c r="G135" s="90">
        <v>6</v>
      </c>
      <c r="H135" s="90">
        <v>6</v>
      </c>
      <c r="I135" s="90">
        <v>6</v>
      </c>
      <c r="J135" s="90">
        <v>6</v>
      </c>
      <c r="K135" s="90">
        <v>5</v>
      </c>
      <c r="L135" s="90">
        <v>5</v>
      </c>
      <c r="M135" s="90">
        <v>5</v>
      </c>
      <c r="N135" s="92">
        <v>4</v>
      </c>
      <c r="O135" s="92">
        <v>4</v>
      </c>
      <c r="P135" s="92">
        <v>4</v>
      </c>
      <c r="Q135" s="92">
        <v>2</v>
      </c>
      <c r="R135" s="90">
        <v>2</v>
      </c>
      <c r="S135" s="90">
        <v>2</v>
      </c>
      <c r="T135" s="90">
        <v>2</v>
      </c>
      <c r="U135" s="90">
        <v>3</v>
      </c>
      <c r="V135" s="90">
        <v>3</v>
      </c>
      <c r="W135" s="93">
        <v>1</v>
      </c>
      <c r="X135" s="93">
        <v>1</v>
      </c>
      <c r="Y135" s="93">
        <v>1</v>
      </c>
      <c r="Z135" s="93">
        <v>1</v>
      </c>
      <c r="AA135" s="90">
        <v>4</v>
      </c>
      <c r="AB135" s="90">
        <v>4</v>
      </c>
      <c r="AC135" s="90">
        <v>4</v>
      </c>
      <c r="AD135" s="90">
        <v>4</v>
      </c>
      <c r="AE135" s="90">
        <v>4</v>
      </c>
      <c r="AF135" s="90">
        <v>4</v>
      </c>
      <c r="AG135" s="90">
        <v>4</v>
      </c>
      <c r="AH135" s="90">
        <v>5</v>
      </c>
      <c r="AI135" s="90">
        <v>5</v>
      </c>
      <c r="AJ135" s="90">
        <v>5</v>
      </c>
      <c r="AK135" s="90">
        <v>5</v>
      </c>
      <c r="AL135" s="90">
        <v>5</v>
      </c>
      <c r="AM135" s="90">
        <v>5</v>
      </c>
      <c r="AN135" s="90">
        <v>5</v>
      </c>
      <c r="AO135" s="90">
        <v>5</v>
      </c>
      <c r="AP135" s="94">
        <v>5</v>
      </c>
    </row>
    <row r="136" spans="1:42" ht="15.75" thickBot="1" x14ac:dyDescent="0.3">
      <c r="A136" s="95">
        <v>6</v>
      </c>
      <c r="B136" s="96">
        <v>6</v>
      </c>
      <c r="C136" s="96">
        <v>6</v>
      </c>
      <c r="D136" s="96">
        <v>6</v>
      </c>
      <c r="E136" s="96">
        <v>6</v>
      </c>
      <c r="F136" s="96">
        <v>5</v>
      </c>
      <c r="G136" s="96">
        <v>6</v>
      </c>
      <c r="H136" s="96">
        <v>6</v>
      </c>
      <c r="I136" s="96">
        <v>6</v>
      </c>
      <c r="J136" s="96">
        <v>6</v>
      </c>
      <c r="K136" s="96">
        <v>5</v>
      </c>
      <c r="L136" s="96">
        <v>5</v>
      </c>
      <c r="M136" s="96">
        <v>5</v>
      </c>
      <c r="N136" s="97">
        <v>5</v>
      </c>
      <c r="O136" s="97">
        <v>5</v>
      </c>
      <c r="P136" s="97">
        <v>5</v>
      </c>
      <c r="Q136" s="97">
        <v>5</v>
      </c>
      <c r="R136" s="96">
        <v>5</v>
      </c>
      <c r="S136" s="96">
        <v>5</v>
      </c>
      <c r="T136" s="96">
        <v>5</v>
      </c>
      <c r="U136" s="96">
        <v>5</v>
      </c>
      <c r="V136" s="96">
        <v>5</v>
      </c>
      <c r="W136" s="98">
        <v>2</v>
      </c>
      <c r="X136" s="98">
        <v>2</v>
      </c>
      <c r="Y136" s="98">
        <v>2</v>
      </c>
      <c r="Z136" s="98">
        <v>2</v>
      </c>
      <c r="AA136" s="96">
        <v>6</v>
      </c>
      <c r="AB136" s="96">
        <v>6</v>
      </c>
      <c r="AC136" s="96">
        <v>6</v>
      </c>
      <c r="AD136" s="96">
        <v>6</v>
      </c>
      <c r="AE136" s="96">
        <v>6</v>
      </c>
      <c r="AF136" s="96">
        <v>6</v>
      </c>
      <c r="AG136" s="96">
        <v>6</v>
      </c>
      <c r="AH136" s="96">
        <v>6</v>
      </c>
      <c r="AI136" s="96">
        <v>6</v>
      </c>
      <c r="AJ136" s="96">
        <v>6</v>
      </c>
      <c r="AK136" s="96">
        <v>6</v>
      </c>
      <c r="AL136" s="96">
        <v>6</v>
      </c>
      <c r="AM136" s="96">
        <v>6</v>
      </c>
      <c r="AN136" s="96">
        <v>6</v>
      </c>
      <c r="AO136" s="96">
        <v>6</v>
      </c>
      <c r="AP136" s="99">
        <v>6</v>
      </c>
    </row>
    <row r="137" spans="1:42" x14ac:dyDescent="0.25">
      <c r="A137" s="100">
        <v>0</v>
      </c>
      <c r="B137" s="100">
        <v>0</v>
      </c>
      <c r="C137" s="100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0">
        <v>0</v>
      </c>
      <c r="L137" s="100">
        <v>0</v>
      </c>
      <c r="M137" s="100">
        <v>0</v>
      </c>
      <c r="N137" s="100">
        <v>0</v>
      </c>
      <c r="O137" s="100">
        <v>0</v>
      </c>
      <c r="P137" s="100">
        <v>0</v>
      </c>
      <c r="Q137" s="100">
        <v>0</v>
      </c>
      <c r="R137" s="100">
        <v>0</v>
      </c>
      <c r="S137" s="100">
        <v>0</v>
      </c>
      <c r="T137" s="100">
        <v>0</v>
      </c>
      <c r="U137" s="100">
        <v>0</v>
      </c>
      <c r="V137" s="100">
        <v>0</v>
      </c>
      <c r="W137" s="100">
        <v>0</v>
      </c>
      <c r="X137" s="100">
        <v>0</v>
      </c>
      <c r="Y137" s="100">
        <v>0</v>
      </c>
      <c r="Z137" s="100">
        <v>0</v>
      </c>
      <c r="AA137" s="100">
        <v>0</v>
      </c>
      <c r="AB137" s="100">
        <v>0</v>
      </c>
      <c r="AC137" s="100">
        <v>0</v>
      </c>
      <c r="AD137" s="100">
        <v>0</v>
      </c>
      <c r="AE137" s="100">
        <v>0</v>
      </c>
      <c r="AF137" s="100">
        <v>0</v>
      </c>
      <c r="AG137" s="100">
        <v>0</v>
      </c>
      <c r="AH137" s="100">
        <v>0</v>
      </c>
      <c r="AI137" s="100">
        <v>0</v>
      </c>
      <c r="AJ137" s="100">
        <v>0</v>
      </c>
      <c r="AK137" s="100">
        <v>0</v>
      </c>
      <c r="AL137" s="100">
        <v>0</v>
      </c>
      <c r="AM137" s="100">
        <v>0</v>
      </c>
      <c r="AN137" s="100">
        <v>0</v>
      </c>
      <c r="AO137" s="100">
        <v>0</v>
      </c>
      <c r="AP137" s="100">
        <v>0</v>
      </c>
    </row>
    <row r="138" spans="1:42" x14ac:dyDescent="0.25">
      <c r="A138" s="100">
        <v>0</v>
      </c>
      <c r="B138" s="100">
        <v>0</v>
      </c>
      <c r="C138" s="100">
        <v>0</v>
      </c>
      <c r="D138" s="100">
        <v>0</v>
      </c>
      <c r="E138" s="100">
        <v>0</v>
      </c>
      <c r="F138" s="100">
        <v>0</v>
      </c>
      <c r="G138" s="100">
        <v>0</v>
      </c>
      <c r="H138" s="100">
        <v>0</v>
      </c>
      <c r="I138" s="100">
        <v>0</v>
      </c>
      <c r="J138" s="100">
        <v>0</v>
      </c>
      <c r="K138" s="100">
        <v>0</v>
      </c>
      <c r="L138" s="100">
        <v>0</v>
      </c>
      <c r="M138" s="100">
        <v>0</v>
      </c>
      <c r="N138" s="100">
        <v>0</v>
      </c>
      <c r="O138" s="100">
        <v>0</v>
      </c>
      <c r="P138" s="100">
        <v>0</v>
      </c>
      <c r="Q138" s="100">
        <v>0</v>
      </c>
      <c r="R138" s="100">
        <v>0</v>
      </c>
      <c r="S138" s="100">
        <v>0</v>
      </c>
      <c r="T138" s="100">
        <v>0</v>
      </c>
      <c r="U138" s="100">
        <v>0</v>
      </c>
      <c r="V138" s="100">
        <v>0</v>
      </c>
      <c r="W138" s="100">
        <v>0</v>
      </c>
      <c r="X138" s="100">
        <v>0</v>
      </c>
      <c r="Y138" s="100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>
        <v>0</v>
      </c>
      <c r="AE138" s="100">
        <v>0</v>
      </c>
      <c r="AF138" s="100">
        <v>0</v>
      </c>
      <c r="AG138" s="100">
        <v>0</v>
      </c>
      <c r="AH138" s="100">
        <v>0</v>
      </c>
      <c r="AI138" s="100">
        <v>0</v>
      </c>
      <c r="AJ138" s="100">
        <v>0</v>
      </c>
      <c r="AK138" s="100">
        <v>0</v>
      </c>
      <c r="AL138" s="100">
        <v>0</v>
      </c>
      <c r="AM138" s="100">
        <v>0</v>
      </c>
      <c r="AN138" s="100">
        <v>0</v>
      </c>
      <c r="AO138" s="100">
        <v>0</v>
      </c>
      <c r="AP138" s="100">
        <v>0</v>
      </c>
    </row>
    <row r="139" spans="1:42" x14ac:dyDescent="0.25">
      <c r="A139" s="100">
        <v>0</v>
      </c>
      <c r="B139" s="100">
        <v>0</v>
      </c>
      <c r="C139" s="100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0">
        <v>0</v>
      </c>
      <c r="L139" s="100">
        <v>0</v>
      </c>
      <c r="M139" s="100">
        <v>0</v>
      </c>
      <c r="N139" s="100">
        <v>0</v>
      </c>
      <c r="O139" s="100">
        <v>0</v>
      </c>
      <c r="P139" s="100">
        <v>0</v>
      </c>
      <c r="Q139" s="100">
        <v>0</v>
      </c>
      <c r="R139" s="100">
        <v>0</v>
      </c>
      <c r="S139" s="100">
        <v>0</v>
      </c>
      <c r="T139" s="100">
        <v>0</v>
      </c>
      <c r="U139" s="100">
        <v>0</v>
      </c>
      <c r="V139" s="100">
        <v>0</v>
      </c>
      <c r="W139" s="100">
        <v>0</v>
      </c>
      <c r="X139" s="100">
        <v>0</v>
      </c>
      <c r="Y139" s="100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>
        <v>0</v>
      </c>
      <c r="AH139" s="100">
        <v>0</v>
      </c>
      <c r="AI139" s="100">
        <v>0</v>
      </c>
      <c r="AJ139" s="100">
        <v>0</v>
      </c>
      <c r="AK139" s="100">
        <v>0</v>
      </c>
      <c r="AL139" s="100">
        <v>0</v>
      </c>
      <c r="AM139" s="100">
        <v>0</v>
      </c>
      <c r="AN139" s="100">
        <v>0</v>
      </c>
      <c r="AO139" s="100">
        <v>0</v>
      </c>
      <c r="AP139" s="100">
        <v>0</v>
      </c>
    </row>
    <row r="140" spans="1:42" x14ac:dyDescent="0.25">
      <c r="A140" s="100">
        <v>0</v>
      </c>
      <c r="B140" s="100">
        <v>0</v>
      </c>
      <c r="C140" s="100">
        <v>0</v>
      </c>
      <c r="D140" s="100">
        <v>0</v>
      </c>
      <c r="E140" s="100">
        <v>0</v>
      </c>
      <c r="F140" s="100">
        <v>0</v>
      </c>
      <c r="G140" s="100">
        <v>0</v>
      </c>
      <c r="H140" s="100">
        <v>0</v>
      </c>
      <c r="I140" s="100">
        <v>0</v>
      </c>
      <c r="J140" s="100">
        <v>0</v>
      </c>
      <c r="K140" s="100">
        <v>0</v>
      </c>
      <c r="L140" s="100">
        <v>0</v>
      </c>
      <c r="M140" s="100">
        <v>0</v>
      </c>
      <c r="N140" s="100">
        <v>0</v>
      </c>
      <c r="O140" s="100">
        <v>0</v>
      </c>
      <c r="P140" s="100">
        <v>0</v>
      </c>
      <c r="Q140" s="100">
        <v>0</v>
      </c>
      <c r="R140" s="100">
        <v>0</v>
      </c>
      <c r="S140" s="100">
        <v>0</v>
      </c>
      <c r="T140" s="100">
        <v>0</v>
      </c>
      <c r="U140" s="100">
        <v>0</v>
      </c>
      <c r="V140" s="100">
        <v>0</v>
      </c>
      <c r="W140" s="100">
        <v>0</v>
      </c>
      <c r="X140" s="100">
        <v>0</v>
      </c>
      <c r="Y140" s="100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>
        <v>0</v>
      </c>
      <c r="AH140" s="100">
        <v>0</v>
      </c>
      <c r="AI140" s="100">
        <v>0</v>
      </c>
      <c r="AJ140" s="100">
        <v>0</v>
      </c>
      <c r="AK140" s="100">
        <v>0</v>
      </c>
      <c r="AL140" s="100">
        <v>0</v>
      </c>
      <c r="AM140" s="100">
        <v>0</v>
      </c>
      <c r="AN140" s="100">
        <v>0</v>
      </c>
      <c r="AO140" s="100">
        <v>0</v>
      </c>
      <c r="AP140" s="100">
        <v>0</v>
      </c>
    </row>
    <row r="141" spans="1:42" x14ac:dyDescent="0.25">
      <c r="A141" s="100">
        <v>0</v>
      </c>
      <c r="B141" s="100">
        <v>0</v>
      </c>
      <c r="C141" s="100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0">
        <v>0</v>
      </c>
      <c r="L141" s="100">
        <v>0</v>
      </c>
      <c r="M141" s="100">
        <v>0</v>
      </c>
      <c r="N141" s="100">
        <v>0</v>
      </c>
      <c r="O141" s="100">
        <v>0</v>
      </c>
      <c r="P141" s="100">
        <v>0</v>
      </c>
      <c r="Q141" s="100">
        <v>0</v>
      </c>
      <c r="R141" s="100">
        <v>0</v>
      </c>
      <c r="S141" s="100">
        <v>0</v>
      </c>
      <c r="T141" s="100">
        <v>32</v>
      </c>
      <c r="U141" s="100">
        <v>0</v>
      </c>
      <c r="V141" s="100">
        <v>51</v>
      </c>
      <c r="W141" s="100">
        <v>0</v>
      </c>
      <c r="X141" s="100">
        <v>0</v>
      </c>
      <c r="Y141" s="100">
        <v>12</v>
      </c>
      <c r="Z141" s="100">
        <v>0</v>
      </c>
      <c r="AA141" s="100">
        <v>0</v>
      </c>
      <c r="AB141" s="100">
        <v>0</v>
      </c>
      <c r="AC141" s="100">
        <v>0</v>
      </c>
      <c r="AD141" s="100">
        <v>0</v>
      </c>
      <c r="AE141" s="100">
        <v>0</v>
      </c>
      <c r="AF141" s="100">
        <v>0</v>
      </c>
      <c r="AG141" s="100">
        <v>0</v>
      </c>
      <c r="AH141" s="100">
        <v>0</v>
      </c>
      <c r="AI141" s="100">
        <v>0</v>
      </c>
      <c r="AJ141" s="100">
        <v>0</v>
      </c>
      <c r="AK141" s="100">
        <v>0</v>
      </c>
      <c r="AL141" s="100">
        <v>0</v>
      </c>
      <c r="AM141" s="100">
        <v>0</v>
      </c>
      <c r="AN141" s="100">
        <v>0</v>
      </c>
      <c r="AO141" s="100">
        <v>0</v>
      </c>
      <c r="AP141" s="100">
        <v>0</v>
      </c>
    </row>
    <row r="142" spans="1:42" x14ac:dyDescent="0.25">
      <c r="A142" s="100">
        <v>0</v>
      </c>
      <c r="B142" s="100">
        <v>0</v>
      </c>
      <c r="C142" s="100">
        <v>0</v>
      </c>
      <c r="D142" s="100">
        <v>0</v>
      </c>
      <c r="E142" s="100">
        <v>0</v>
      </c>
      <c r="F142" s="100">
        <v>0</v>
      </c>
      <c r="G142" s="100">
        <v>0</v>
      </c>
      <c r="H142" s="100">
        <v>0</v>
      </c>
      <c r="I142" s="100">
        <v>0</v>
      </c>
      <c r="J142" s="100">
        <v>0</v>
      </c>
      <c r="K142" s="100">
        <v>0</v>
      </c>
      <c r="L142" s="100">
        <v>0</v>
      </c>
      <c r="M142" s="100">
        <v>0</v>
      </c>
      <c r="N142" s="100">
        <v>0</v>
      </c>
      <c r="O142" s="100">
        <v>0</v>
      </c>
      <c r="P142" s="100">
        <v>0</v>
      </c>
      <c r="Q142" s="100">
        <v>41</v>
      </c>
      <c r="R142" s="100">
        <v>0</v>
      </c>
      <c r="S142" s="100">
        <v>31</v>
      </c>
      <c r="T142" s="100">
        <v>0</v>
      </c>
      <c r="U142" s="100">
        <v>0</v>
      </c>
      <c r="V142" s="100">
        <v>41</v>
      </c>
      <c r="W142" s="100">
        <v>31</v>
      </c>
      <c r="X142" s="100">
        <v>13</v>
      </c>
      <c r="Y142" s="100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>
        <v>0</v>
      </c>
      <c r="AE142" s="100">
        <v>0</v>
      </c>
      <c r="AF142" s="100">
        <v>0</v>
      </c>
      <c r="AG142" s="100">
        <v>0</v>
      </c>
      <c r="AH142" s="100">
        <v>0</v>
      </c>
      <c r="AI142" s="100">
        <v>0</v>
      </c>
      <c r="AJ142" s="100">
        <v>0</v>
      </c>
      <c r="AK142" s="100">
        <v>0</v>
      </c>
      <c r="AL142" s="100">
        <v>0</v>
      </c>
      <c r="AM142" s="100">
        <v>0</v>
      </c>
      <c r="AN142" s="100">
        <v>0</v>
      </c>
      <c r="AO142" s="100">
        <v>0</v>
      </c>
      <c r="AP142" s="100">
        <v>0</v>
      </c>
    </row>
    <row r="143" spans="1:42" x14ac:dyDescent="0.25">
      <c r="A143" s="100">
        <v>0</v>
      </c>
      <c r="B143" s="100">
        <v>0</v>
      </c>
      <c r="C143" s="100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0">
        <v>0</v>
      </c>
      <c r="L143" s="100">
        <v>0</v>
      </c>
      <c r="M143" s="100">
        <v>0</v>
      </c>
      <c r="N143" s="100">
        <v>0</v>
      </c>
      <c r="O143" s="100">
        <v>0</v>
      </c>
      <c r="P143" s="100">
        <v>0</v>
      </c>
      <c r="Q143" s="100">
        <v>0</v>
      </c>
      <c r="R143" s="100">
        <v>21</v>
      </c>
      <c r="S143" s="100">
        <v>0</v>
      </c>
      <c r="T143" s="100">
        <v>24</v>
      </c>
      <c r="U143" s="100">
        <v>32</v>
      </c>
      <c r="V143" s="100">
        <v>21</v>
      </c>
      <c r="W143" s="100">
        <v>0</v>
      </c>
      <c r="X143" s="100">
        <v>0</v>
      </c>
      <c r="Y143" s="100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>
        <v>0</v>
      </c>
      <c r="AH143" s="100">
        <v>0</v>
      </c>
      <c r="AI143" s="100">
        <v>0</v>
      </c>
      <c r="AJ143" s="100">
        <v>0</v>
      </c>
      <c r="AK143" s="100">
        <v>0</v>
      </c>
      <c r="AL143" s="100">
        <v>0</v>
      </c>
      <c r="AM143" s="100">
        <v>0</v>
      </c>
      <c r="AN143" s="100">
        <v>0</v>
      </c>
      <c r="AO143" s="100">
        <v>0</v>
      </c>
      <c r="AP143" s="100">
        <v>0</v>
      </c>
    </row>
    <row r="144" spans="1:42" x14ac:dyDescent="0.25">
      <c r="A144" s="100">
        <v>0</v>
      </c>
      <c r="B144" s="100">
        <v>0</v>
      </c>
      <c r="C144" s="100">
        <v>0</v>
      </c>
      <c r="D144" s="100">
        <v>0</v>
      </c>
      <c r="E144" s="100">
        <v>0</v>
      </c>
      <c r="F144" s="100">
        <v>0</v>
      </c>
      <c r="G144" s="100">
        <v>0</v>
      </c>
      <c r="H144" s="100">
        <v>0</v>
      </c>
      <c r="I144" s="100">
        <v>0</v>
      </c>
      <c r="J144" s="100">
        <v>0</v>
      </c>
      <c r="K144" s="100">
        <v>0</v>
      </c>
      <c r="L144" s="100">
        <v>0</v>
      </c>
      <c r="M144" s="100">
        <v>0</v>
      </c>
      <c r="N144" s="100">
        <v>0</v>
      </c>
      <c r="O144" s="100">
        <v>0</v>
      </c>
      <c r="P144" s="100">
        <v>0</v>
      </c>
      <c r="Q144" s="100">
        <v>12</v>
      </c>
      <c r="R144" s="100">
        <v>0</v>
      </c>
      <c r="S144" s="100">
        <v>21</v>
      </c>
      <c r="T144" s="100">
        <v>0</v>
      </c>
      <c r="U144" s="100">
        <v>52</v>
      </c>
      <c r="V144" s="100">
        <v>0</v>
      </c>
      <c r="W144" s="100">
        <v>0</v>
      </c>
      <c r="X144" s="100">
        <v>0</v>
      </c>
      <c r="Y144" s="100">
        <v>12</v>
      </c>
      <c r="Z144" s="100">
        <v>0</v>
      </c>
      <c r="AA144" s="100">
        <v>0</v>
      </c>
      <c r="AB144" s="100">
        <v>0</v>
      </c>
      <c r="AC144" s="100">
        <v>0</v>
      </c>
      <c r="AD144" s="100">
        <v>0</v>
      </c>
      <c r="AE144" s="100">
        <v>0</v>
      </c>
      <c r="AF144" s="100">
        <v>0</v>
      </c>
      <c r="AG144" s="100">
        <v>0</v>
      </c>
      <c r="AH144" s="100">
        <v>0</v>
      </c>
      <c r="AI144" s="100">
        <v>0</v>
      </c>
      <c r="AJ144" s="100">
        <v>0</v>
      </c>
      <c r="AK144" s="100">
        <v>0</v>
      </c>
      <c r="AL144" s="100">
        <v>0</v>
      </c>
      <c r="AM144" s="100">
        <v>0</v>
      </c>
      <c r="AN144" s="100">
        <v>0</v>
      </c>
      <c r="AO144" s="100">
        <v>0</v>
      </c>
      <c r="AP144" s="100">
        <v>0</v>
      </c>
    </row>
    <row r="145" spans="1:42" x14ac:dyDescent="0.25">
      <c r="A145" s="100">
        <v>0</v>
      </c>
      <c r="B145" s="100">
        <v>0</v>
      </c>
      <c r="C145" s="100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0">
        <v>0</v>
      </c>
      <c r="L145" s="100">
        <v>0</v>
      </c>
      <c r="M145" s="100">
        <v>0</v>
      </c>
      <c r="N145" s="100">
        <v>0</v>
      </c>
      <c r="O145" s="100">
        <v>0</v>
      </c>
      <c r="P145" s="100">
        <v>0</v>
      </c>
      <c r="Q145" s="100">
        <v>0</v>
      </c>
      <c r="R145" s="100">
        <v>0</v>
      </c>
      <c r="S145" s="100">
        <v>0</v>
      </c>
      <c r="T145" s="100">
        <v>13</v>
      </c>
      <c r="U145" s="100">
        <v>23</v>
      </c>
      <c r="V145" s="100">
        <v>0</v>
      </c>
      <c r="W145" s="100">
        <v>61</v>
      </c>
      <c r="X145" s="100">
        <v>0</v>
      </c>
      <c r="Y145" s="100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>
        <v>0</v>
      </c>
      <c r="AE145" s="100">
        <v>0</v>
      </c>
      <c r="AF145" s="100">
        <v>0</v>
      </c>
      <c r="AG145" s="100">
        <v>0</v>
      </c>
      <c r="AH145" s="100">
        <v>0</v>
      </c>
      <c r="AI145" s="100">
        <v>0</v>
      </c>
      <c r="AJ145" s="100">
        <v>0</v>
      </c>
      <c r="AK145" s="100">
        <v>0</v>
      </c>
      <c r="AL145" s="100">
        <v>0</v>
      </c>
      <c r="AM145" s="100">
        <v>0</v>
      </c>
      <c r="AN145" s="100">
        <v>0</v>
      </c>
      <c r="AO145" s="100">
        <v>0</v>
      </c>
      <c r="AP145" s="100">
        <v>0</v>
      </c>
    </row>
    <row r="146" spans="1:42" x14ac:dyDescent="0.25">
      <c r="A146" s="100">
        <v>0</v>
      </c>
      <c r="B146" s="100">
        <v>0</v>
      </c>
      <c r="C146" s="100">
        <v>0</v>
      </c>
      <c r="D146" s="100">
        <v>0</v>
      </c>
      <c r="E146" s="100">
        <v>0</v>
      </c>
      <c r="F146" s="100">
        <v>0</v>
      </c>
      <c r="G146" s="100">
        <v>0</v>
      </c>
      <c r="H146" s="100">
        <v>0</v>
      </c>
      <c r="I146" s="100">
        <v>0</v>
      </c>
      <c r="J146" s="100">
        <v>0</v>
      </c>
      <c r="K146" s="100">
        <v>0</v>
      </c>
      <c r="L146" s="100">
        <v>0</v>
      </c>
      <c r="M146" s="100">
        <v>0</v>
      </c>
      <c r="N146" s="100">
        <v>0</v>
      </c>
      <c r="O146" s="100">
        <v>0</v>
      </c>
      <c r="P146" s="100">
        <v>0</v>
      </c>
      <c r="Q146" s="100">
        <v>0</v>
      </c>
      <c r="R146" s="100">
        <v>0</v>
      </c>
      <c r="S146" s="100">
        <v>0</v>
      </c>
      <c r="T146" s="100">
        <v>0</v>
      </c>
      <c r="U146" s="100">
        <v>0</v>
      </c>
      <c r="V146" s="100">
        <v>0</v>
      </c>
      <c r="W146" s="100">
        <v>0</v>
      </c>
      <c r="X146" s="100">
        <v>0</v>
      </c>
      <c r="Y146" s="100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>
        <v>0</v>
      </c>
      <c r="AH146" s="100">
        <v>0</v>
      </c>
      <c r="AI146" s="100">
        <v>0</v>
      </c>
      <c r="AJ146" s="100">
        <v>0</v>
      </c>
      <c r="AK146" s="100">
        <v>0</v>
      </c>
      <c r="AL146" s="100">
        <v>0</v>
      </c>
      <c r="AM146" s="100">
        <v>0</v>
      </c>
      <c r="AN146" s="100">
        <v>0</v>
      </c>
      <c r="AO146" s="100">
        <v>0</v>
      </c>
      <c r="AP146" s="100">
        <v>0</v>
      </c>
    </row>
    <row r="147" spans="1:42" ht="15.75" thickBot="1" x14ac:dyDescent="0.3"/>
    <row r="148" spans="1:42" x14ac:dyDescent="0.25">
      <c r="A148" s="79">
        <v>6</v>
      </c>
      <c r="B148" s="80">
        <v>6</v>
      </c>
      <c r="C148" s="80">
        <v>6</v>
      </c>
      <c r="D148" s="80">
        <v>6</v>
      </c>
      <c r="E148" s="80">
        <v>6</v>
      </c>
      <c r="F148" s="80">
        <v>6</v>
      </c>
      <c r="G148" s="80">
        <v>6</v>
      </c>
      <c r="H148" s="80">
        <v>6</v>
      </c>
      <c r="I148" s="80">
        <v>6</v>
      </c>
      <c r="J148" s="80">
        <v>6</v>
      </c>
      <c r="K148" s="80">
        <v>6</v>
      </c>
      <c r="L148" s="80">
        <v>6</v>
      </c>
      <c r="M148" s="80">
        <v>6</v>
      </c>
      <c r="N148" s="81">
        <v>6</v>
      </c>
      <c r="O148" s="81">
        <v>6</v>
      </c>
      <c r="P148" s="81">
        <v>6</v>
      </c>
      <c r="Q148" s="81">
        <v>6</v>
      </c>
      <c r="R148" s="81">
        <v>6</v>
      </c>
      <c r="S148" s="81">
        <v>6</v>
      </c>
      <c r="T148" s="81">
        <v>6</v>
      </c>
      <c r="U148" s="81">
        <v>6</v>
      </c>
      <c r="V148" s="81">
        <v>5</v>
      </c>
      <c r="W148" s="81">
        <v>5</v>
      </c>
      <c r="X148" s="81">
        <v>5</v>
      </c>
      <c r="Y148" s="81">
        <v>5</v>
      </c>
      <c r="Z148" s="81">
        <v>5</v>
      </c>
      <c r="AA148" s="82">
        <v>6</v>
      </c>
      <c r="AB148" s="82">
        <v>6</v>
      </c>
      <c r="AC148" s="82">
        <v>6</v>
      </c>
      <c r="AD148" s="82">
        <v>6</v>
      </c>
      <c r="AE148" s="82">
        <v>6</v>
      </c>
      <c r="AF148" s="82">
        <v>6</v>
      </c>
      <c r="AG148" s="82">
        <v>6</v>
      </c>
      <c r="AH148" s="82">
        <v>6</v>
      </c>
      <c r="AI148" s="82">
        <v>6</v>
      </c>
      <c r="AJ148" s="82">
        <v>6</v>
      </c>
      <c r="AK148" s="82">
        <v>6</v>
      </c>
      <c r="AL148" s="82">
        <v>6</v>
      </c>
      <c r="AM148" s="82">
        <v>6</v>
      </c>
      <c r="AN148" s="82">
        <v>6</v>
      </c>
      <c r="AO148" s="82">
        <v>6</v>
      </c>
      <c r="AP148" s="83">
        <v>6</v>
      </c>
    </row>
    <row r="149" spans="1:42" x14ac:dyDescent="0.25">
      <c r="A149" s="84">
        <v>6</v>
      </c>
      <c r="B149" s="85">
        <v>6</v>
      </c>
      <c r="C149" s="85">
        <v>6</v>
      </c>
      <c r="D149" s="85">
        <v>6</v>
      </c>
      <c r="E149" s="85">
        <v>6</v>
      </c>
      <c r="F149" s="85">
        <v>6</v>
      </c>
      <c r="G149" s="85">
        <v>6</v>
      </c>
      <c r="H149" s="85">
        <v>6</v>
      </c>
      <c r="I149" s="85">
        <v>6</v>
      </c>
      <c r="J149" s="85">
        <v>6</v>
      </c>
      <c r="K149" s="85">
        <v>5</v>
      </c>
      <c r="L149" s="85">
        <v>5</v>
      </c>
      <c r="M149" s="85">
        <v>5</v>
      </c>
      <c r="N149" s="75">
        <v>5</v>
      </c>
      <c r="O149" s="75">
        <v>5</v>
      </c>
      <c r="P149" s="75">
        <v>5</v>
      </c>
      <c r="Q149" s="75">
        <v>6</v>
      </c>
      <c r="R149" s="75">
        <v>6</v>
      </c>
      <c r="S149" s="75">
        <v>6</v>
      </c>
      <c r="T149" s="75">
        <v>6</v>
      </c>
      <c r="U149" s="75">
        <v>6</v>
      </c>
      <c r="V149" s="75">
        <v>5</v>
      </c>
      <c r="W149" s="75">
        <v>5</v>
      </c>
      <c r="X149" s="75">
        <v>5</v>
      </c>
      <c r="Y149" s="75">
        <v>5</v>
      </c>
      <c r="Z149" s="75">
        <v>5</v>
      </c>
      <c r="AA149" s="86">
        <v>5</v>
      </c>
      <c r="AB149" s="86">
        <v>5</v>
      </c>
      <c r="AC149" s="86">
        <v>5</v>
      </c>
      <c r="AD149" s="86">
        <v>6</v>
      </c>
      <c r="AE149" s="86">
        <v>6</v>
      </c>
      <c r="AF149" s="86">
        <v>6</v>
      </c>
      <c r="AG149" s="86">
        <v>6</v>
      </c>
      <c r="AH149" s="86">
        <v>6</v>
      </c>
      <c r="AI149" s="86">
        <v>6</v>
      </c>
      <c r="AJ149" s="86">
        <v>6</v>
      </c>
      <c r="AK149" s="86">
        <v>6</v>
      </c>
      <c r="AL149" s="86">
        <v>6</v>
      </c>
      <c r="AM149" s="86">
        <v>6</v>
      </c>
      <c r="AN149" s="86">
        <v>6</v>
      </c>
      <c r="AO149" s="86">
        <v>6</v>
      </c>
      <c r="AP149" s="87">
        <v>6</v>
      </c>
    </row>
    <row r="150" spans="1:42" x14ac:dyDescent="0.25">
      <c r="A150" s="84">
        <v>6</v>
      </c>
      <c r="B150" s="85">
        <v>6</v>
      </c>
      <c r="C150" s="85">
        <v>6</v>
      </c>
      <c r="D150" s="85">
        <v>6</v>
      </c>
      <c r="E150" s="85">
        <v>6</v>
      </c>
      <c r="F150" s="85">
        <v>6</v>
      </c>
      <c r="G150" s="85">
        <v>6</v>
      </c>
      <c r="H150" s="85">
        <v>6</v>
      </c>
      <c r="I150" s="85">
        <v>6</v>
      </c>
      <c r="J150" s="85">
        <v>6</v>
      </c>
      <c r="K150" s="85">
        <v>6</v>
      </c>
      <c r="L150" s="85">
        <v>6</v>
      </c>
      <c r="M150" s="85">
        <v>5</v>
      </c>
      <c r="N150" s="75">
        <v>5</v>
      </c>
      <c r="O150" s="75">
        <v>4</v>
      </c>
      <c r="P150" s="75">
        <v>4</v>
      </c>
      <c r="Q150" s="75">
        <v>4</v>
      </c>
      <c r="R150" s="75">
        <v>4</v>
      </c>
      <c r="S150" s="75">
        <v>4</v>
      </c>
      <c r="T150" s="75">
        <v>4</v>
      </c>
      <c r="U150" s="75">
        <v>5</v>
      </c>
      <c r="V150" s="75">
        <v>5</v>
      </c>
      <c r="W150" s="75">
        <v>5</v>
      </c>
      <c r="X150" s="75">
        <v>5</v>
      </c>
      <c r="Y150" s="75">
        <v>5</v>
      </c>
      <c r="Z150" s="75">
        <v>5</v>
      </c>
      <c r="AA150" s="86">
        <v>6</v>
      </c>
      <c r="AB150" s="86">
        <v>6</v>
      </c>
      <c r="AC150" s="86">
        <v>6</v>
      </c>
      <c r="AD150" s="86">
        <v>6</v>
      </c>
      <c r="AE150" s="86">
        <v>6</v>
      </c>
      <c r="AF150" s="86">
        <v>6</v>
      </c>
      <c r="AG150" s="86">
        <v>6</v>
      </c>
      <c r="AH150" s="86">
        <v>6</v>
      </c>
      <c r="AI150" s="86">
        <v>6</v>
      </c>
      <c r="AJ150" s="86">
        <v>6</v>
      </c>
      <c r="AK150" s="86">
        <v>6</v>
      </c>
      <c r="AL150" s="86">
        <v>6</v>
      </c>
      <c r="AM150" s="86">
        <v>6</v>
      </c>
      <c r="AN150" s="86">
        <v>6</v>
      </c>
      <c r="AO150" s="86">
        <v>6</v>
      </c>
      <c r="AP150" s="87">
        <v>6</v>
      </c>
    </row>
    <row r="151" spans="1:42" x14ac:dyDescent="0.25">
      <c r="A151" s="84">
        <v>6</v>
      </c>
      <c r="B151" s="85">
        <v>6</v>
      </c>
      <c r="C151" s="85">
        <v>6</v>
      </c>
      <c r="D151" s="85">
        <v>6</v>
      </c>
      <c r="E151" s="85">
        <v>6</v>
      </c>
      <c r="F151" s="85">
        <v>5</v>
      </c>
      <c r="G151" s="85">
        <v>5</v>
      </c>
      <c r="H151" s="85">
        <v>5</v>
      </c>
      <c r="I151" s="85">
        <v>5</v>
      </c>
      <c r="J151" s="85">
        <v>5</v>
      </c>
      <c r="K151" s="85">
        <v>5</v>
      </c>
      <c r="L151" s="85">
        <v>5</v>
      </c>
      <c r="M151" s="85">
        <v>5</v>
      </c>
      <c r="N151" s="75">
        <v>5</v>
      </c>
      <c r="O151" s="75">
        <v>5</v>
      </c>
      <c r="P151" s="75">
        <v>5</v>
      </c>
      <c r="Q151" s="75">
        <v>5</v>
      </c>
      <c r="R151" s="75">
        <v>4</v>
      </c>
      <c r="S151" s="75">
        <v>4</v>
      </c>
      <c r="T151" s="75">
        <v>4</v>
      </c>
      <c r="U151" s="75">
        <v>4</v>
      </c>
      <c r="V151" s="75">
        <v>4</v>
      </c>
      <c r="W151" s="75">
        <v>4</v>
      </c>
      <c r="X151" s="75">
        <v>4</v>
      </c>
      <c r="Y151" s="75">
        <v>4</v>
      </c>
      <c r="Z151" s="75">
        <v>4</v>
      </c>
      <c r="AA151" s="86">
        <v>5</v>
      </c>
      <c r="AB151" s="86">
        <v>5</v>
      </c>
      <c r="AC151" s="86">
        <v>5</v>
      </c>
      <c r="AD151" s="86">
        <v>5</v>
      </c>
      <c r="AE151" s="86">
        <v>5</v>
      </c>
      <c r="AF151" s="86">
        <v>5</v>
      </c>
      <c r="AG151" s="86">
        <v>5</v>
      </c>
      <c r="AH151" s="86">
        <v>5</v>
      </c>
      <c r="AI151" s="86">
        <v>5</v>
      </c>
      <c r="AJ151" s="86">
        <v>6</v>
      </c>
      <c r="AK151" s="86">
        <v>6</v>
      </c>
      <c r="AL151" s="86">
        <v>6</v>
      </c>
      <c r="AM151" s="86">
        <v>6</v>
      </c>
      <c r="AN151" s="86">
        <v>6</v>
      </c>
      <c r="AO151" s="86">
        <v>6</v>
      </c>
      <c r="AP151" s="87">
        <v>6</v>
      </c>
    </row>
    <row r="152" spans="1:42" x14ac:dyDescent="0.25">
      <c r="A152" s="84">
        <v>6</v>
      </c>
      <c r="B152" s="85">
        <v>6</v>
      </c>
      <c r="C152" s="85">
        <v>6</v>
      </c>
      <c r="D152" s="85">
        <v>6</v>
      </c>
      <c r="E152" s="85">
        <v>6</v>
      </c>
      <c r="F152" s="85">
        <v>5</v>
      </c>
      <c r="G152" s="85">
        <v>6</v>
      </c>
      <c r="H152" s="85">
        <v>6</v>
      </c>
      <c r="I152" s="85">
        <v>6</v>
      </c>
      <c r="J152" s="85">
        <v>6</v>
      </c>
      <c r="K152" s="85">
        <v>5</v>
      </c>
      <c r="L152" s="85">
        <v>5</v>
      </c>
      <c r="M152" s="85">
        <v>5</v>
      </c>
      <c r="N152" s="75">
        <v>5</v>
      </c>
      <c r="O152" s="75">
        <v>5</v>
      </c>
      <c r="P152" s="75">
        <v>5</v>
      </c>
      <c r="Q152" s="75">
        <v>4</v>
      </c>
      <c r="R152" s="75">
        <v>2</v>
      </c>
      <c r="S152" s="75">
        <v>3</v>
      </c>
      <c r="T152" s="75">
        <v>3</v>
      </c>
      <c r="U152" s="75">
        <v>3</v>
      </c>
      <c r="V152" s="75">
        <v>2</v>
      </c>
      <c r="W152" s="75">
        <v>3</v>
      </c>
      <c r="X152" s="75">
        <v>3</v>
      </c>
      <c r="Y152" s="75">
        <v>4</v>
      </c>
      <c r="Z152" s="75">
        <v>5</v>
      </c>
      <c r="AA152" s="86">
        <v>5</v>
      </c>
      <c r="AB152" s="86">
        <v>5</v>
      </c>
      <c r="AC152" s="86">
        <v>5</v>
      </c>
      <c r="AD152" s="86">
        <v>5</v>
      </c>
      <c r="AE152" s="86">
        <v>5</v>
      </c>
      <c r="AF152" s="86">
        <v>5</v>
      </c>
      <c r="AG152" s="86">
        <v>5</v>
      </c>
      <c r="AH152" s="86">
        <v>5</v>
      </c>
      <c r="AI152" s="86">
        <v>5</v>
      </c>
      <c r="AJ152" s="86">
        <v>6</v>
      </c>
      <c r="AK152" s="86">
        <v>6</v>
      </c>
      <c r="AL152" s="86">
        <v>6</v>
      </c>
      <c r="AM152" s="86">
        <v>6</v>
      </c>
      <c r="AN152" s="86">
        <v>6</v>
      </c>
      <c r="AO152" s="86">
        <v>6</v>
      </c>
      <c r="AP152" s="87">
        <v>6</v>
      </c>
    </row>
    <row r="153" spans="1:42" x14ac:dyDescent="0.25">
      <c r="A153" s="84">
        <v>6</v>
      </c>
      <c r="B153" s="85">
        <v>6</v>
      </c>
      <c r="C153" s="85">
        <v>6</v>
      </c>
      <c r="D153" s="85">
        <v>6</v>
      </c>
      <c r="E153" s="85">
        <v>6</v>
      </c>
      <c r="F153" s="85">
        <v>5</v>
      </c>
      <c r="G153" s="85">
        <v>5</v>
      </c>
      <c r="H153" s="85">
        <v>5</v>
      </c>
      <c r="I153" s="85">
        <v>5</v>
      </c>
      <c r="J153" s="85">
        <v>5</v>
      </c>
      <c r="K153" s="85">
        <v>5</v>
      </c>
      <c r="L153" s="85">
        <v>5</v>
      </c>
      <c r="M153" s="85">
        <v>5</v>
      </c>
      <c r="N153" s="88">
        <v>5</v>
      </c>
      <c r="O153" s="88">
        <v>5</v>
      </c>
      <c r="P153" s="88">
        <v>4</v>
      </c>
      <c r="Q153" s="88">
        <v>3</v>
      </c>
      <c r="R153" s="88">
        <v>2</v>
      </c>
      <c r="S153" s="88">
        <v>2</v>
      </c>
      <c r="T153" s="88">
        <v>2</v>
      </c>
      <c r="U153" s="88">
        <v>3</v>
      </c>
      <c r="V153" s="88">
        <v>2</v>
      </c>
      <c r="W153" s="88">
        <v>2</v>
      </c>
      <c r="X153" s="88">
        <v>3</v>
      </c>
      <c r="Y153" s="88">
        <v>4</v>
      </c>
      <c r="Z153" s="88">
        <v>5</v>
      </c>
      <c r="AA153" s="86">
        <v>4</v>
      </c>
      <c r="AB153" s="86">
        <v>5</v>
      </c>
      <c r="AC153" s="86">
        <v>5</v>
      </c>
      <c r="AD153" s="86">
        <v>5</v>
      </c>
      <c r="AE153" s="86">
        <v>5</v>
      </c>
      <c r="AF153" s="86">
        <v>5</v>
      </c>
      <c r="AG153" s="86">
        <v>5</v>
      </c>
      <c r="AH153" s="86">
        <v>5</v>
      </c>
      <c r="AI153" s="86">
        <v>5</v>
      </c>
      <c r="AJ153" s="86">
        <v>6</v>
      </c>
      <c r="AK153" s="86">
        <v>6</v>
      </c>
      <c r="AL153" s="86">
        <v>6</v>
      </c>
      <c r="AM153" s="86">
        <v>6</v>
      </c>
      <c r="AN153" s="86">
        <v>6</v>
      </c>
      <c r="AO153" s="86">
        <v>6</v>
      </c>
      <c r="AP153" s="87">
        <v>6</v>
      </c>
    </row>
    <row r="154" spans="1:42" ht="15.75" thickBot="1" x14ac:dyDescent="0.3">
      <c r="A154" s="89">
        <v>6</v>
      </c>
      <c r="B154" s="90">
        <v>6</v>
      </c>
      <c r="C154" s="90">
        <v>6</v>
      </c>
      <c r="D154" s="90">
        <v>6</v>
      </c>
      <c r="E154" s="90">
        <v>6</v>
      </c>
      <c r="F154" s="90">
        <v>5</v>
      </c>
      <c r="G154" s="90">
        <v>5</v>
      </c>
      <c r="H154" s="90">
        <v>5</v>
      </c>
      <c r="I154" s="90">
        <v>5</v>
      </c>
      <c r="J154" s="90">
        <v>5</v>
      </c>
      <c r="K154" s="90">
        <v>5</v>
      </c>
      <c r="L154" s="90">
        <v>5</v>
      </c>
      <c r="M154" s="90">
        <v>5</v>
      </c>
      <c r="N154" s="88">
        <v>4</v>
      </c>
      <c r="O154" s="88">
        <v>4</v>
      </c>
      <c r="P154" s="88">
        <v>4</v>
      </c>
      <c r="Q154" s="88">
        <v>3</v>
      </c>
      <c r="R154" s="88">
        <v>2</v>
      </c>
      <c r="S154" s="88">
        <v>1</v>
      </c>
      <c r="T154" s="88">
        <v>2</v>
      </c>
      <c r="U154" s="88">
        <v>1</v>
      </c>
      <c r="V154" s="88">
        <v>1</v>
      </c>
      <c r="W154" s="88">
        <v>1</v>
      </c>
      <c r="X154" s="88">
        <v>2</v>
      </c>
      <c r="Y154" s="88">
        <v>2</v>
      </c>
      <c r="Z154" s="88">
        <v>3</v>
      </c>
      <c r="AA154" s="86">
        <v>4</v>
      </c>
      <c r="AB154" s="86">
        <v>4</v>
      </c>
      <c r="AC154" s="86">
        <v>5</v>
      </c>
      <c r="AD154" s="86">
        <v>4</v>
      </c>
      <c r="AE154" s="86">
        <v>5</v>
      </c>
      <c r="AF154" s="86">
        <v>5</v>
      </c>
      <c r="AG154" s="86">
        <v>5</v>
      </c>
      <c r="AH154" s="86">
        <v>5</v>
      </c>
      <c r="AI154" s="86">
        <v>5</v>
      </c>
      <c r="AJ154" s="86">
        <v>6</v>
      </c>
      <c r="AK154" s="86">
        <v>6</v>
      </c>
      <c r="AL154" s="86">
        <v>6</v>
      </c>
      <c r="AM154" s="86">
        <v>6</v>
      </c>
      <c r="AN154" s="86">
        <v>6</v>
      </c>
      <c r="AO154" s="86">
        <v>6</v>
      </c>
      <c r="AP154" s="87">
        <v>6</v>
      </c>
    </row>
    <row r="155" spans="1:42" ht="15.75" thickBot="1" x14ac:dyDescent="0.3">
      <c r="A155" s="89">
        <v>6</v>
      </c>
      <c r="B155" s="90">
        <v>6</v>
      </c>
      <c r="C155" s="90">
        <v>6</v>
      </c>
      <c r="D155" s="90">
        <v>6</v>
      </c>
      <c r="E155" s="90">
        <v>6</v>
      </c>
      <c r="F155" s="90">
        <v>5</v>
      </c>
      <c r="G155" s="90">
        <v>6</v>
      </c>
      <c r="H155" s="90">
        <v>6</v>
      </c>
      <c r="I155" s="90">
        <v>6</v>
      </c>
      <c r="J155" s="90">
        <v>6</v>
      </c>
      <c r="K155" s="90">
        <v>5</v>
      </c>
      <c r="L155" s="90">
        <v>5</v>
      </c>
      <c r="M155" s="90">
        <v>5</v>
      </c>
      <c r="N155" s="88">
        <v>4</v>
      </c>
      <c r="O155" s="88">
        <v>4</v>
      </c>
      <c r="P155" s="88">
        <v>3</v>
      </c>
      <c r="Q155" s="88">
        <v>3</v>
      </c>
      <c r="R155" s="88">
        <v>2</v>
      </c>
      <c r="S155" s="88">
        <v>1</v>
      </c>
      <c r="T155" s="88">
        <v>1</v>
      </c>
      <c r="U155" s="91">
        <v>1</v>
      </c>
      <c r="V155" s="88">
        <v>2</v>
      </c>
      <c r="W155" s="88">
        <v>2</v>
      </c>
      <c r="X155" s="88">
        <v>2</v>
      </c>
      <c r="Y155" s="88">
        <v>3</v>
      </c>
      <c r="Z155" s="88">
        <v>3</v>
      </c>
      <c r="AA155" s="86">
        <v>4</v>
      </c>
      <c r="AB155" s="86">
        <v>4</v>
      </c>
      <c r="AC155" s="86">
        <v>4</v>
      </c>
      <c r="AD155" s="86">
        <v>6</v>
      </c>
      <c r="AE155" s="86">
        <v>6</v>
      </c>
      <c r="AF155" s="86">
        <v>6</v>
      </c>
      <c r="AG155" s="86">
        <v>6</v>
      </c>
      <c r="AH155" s="86">
        <v>5</v>
      </c>
      <c r="AI155" s="86">
        <v>5</v>
      </c>
      <c r="AJ155" s="86">
        <v>5</v>
      </c>
      <c r="AK155" s="86">
        <v>5</v>
      </c>
      <c r="AL155" s="86">
        <v>6</v>
      </c>
      <c r="AM155" s="86">
        <v>6</v>
      </c>
      <c r="AN155" s="86">
        <v>6</v>
      </c>
      <c r="AO155" s="86">
        <v>6</v>
      </c>
      <c r="AP155" s="87">
        <v>6</v>
      </c>
    </row>
    <row r="156" spans="1:42" x14ac:dyDescent="0.25">
      <c r="A156" s="89">
        <v>6</v>
      </c>
      <c r="B156" s="90">
        <v>6</v>
      </c>
      <c r="C156" s="90">
        <v>6</v>
      </c>
      <c r="D156" s="90">
        <v>6</v>
      </c>
      <c r="E156" s="90">
        <v>6</v>
      </c>
      <c r="F156" s="90">
        <v>5</v>
      </c>
      <c r="G156" s="90">
        <v>6</v>
      </c>
      <c r="H156" s="90">
        <v>6</v>
      </c>
      <c r="I156" s="90">
        <v>6</v>
      </c>
      <c r="J156" s="90">
        <v>6</v>
      </c>
      <c r="K156" s="90">
        <v>5</v>
      </c>
      <c r="L156" s="90">
        <v>5</v>
      </c>
      <c r="M156" s="90">
        <v>5</v>
      </c>
      <c r="N156" s="92">
        <v>4</v>
      </c>
      <c r="O156" s="92">
        <v>4</v>
      </c>
      <c r="P156" s="92">
        <v>4</v>
      </c>
      <c r="Q156" s="92">
        <v>2</v>
      </c>
      <c r="R156" s="90">
        <v>2</v>
      </c>
      <c r="S156" s="90">
        <v>2</v>
      </c>
      <c r="T156" s="90">
        <v>2</v>
      </c>
      <c r="U156" s="90">
        <v>3</v>
      </c>
      <c r="V156" s="90">
        <v>3</v>
      </c>
      <c r="W156" s="93">
        <v>1</v>
      </c>
      <c r="X156" s="93">
        <v>1</v>
      </c>
      <c r="Y156" s="93">
        <v>1</v>
      </c>
      <c r="Z156" s="93">
        <v>1</v>
      </c>
      <c r="AA156" s="90">
        <v>4</v>
      </c>
      <c r="AB156" s="90">
        <v>4</v>
      </c>
      <c r="AC156" s="90">
        <v>4</v>
      </c>
      <c r="AD156" s="90">
        <v>4</v>
      </c>
      <c r="AE156" s="90">
        <v>4</v>
      </c>
      <c r="AF156" s="90">
        <v>4</v>
      </c>
      <c r="AG156" s="90">
        <v>4</v>
      </c>
      <c r="AH156" s="90">
        <v>5</v>
      </c>
      <c r="AI156" s="90">
        <v>5</v>
      </c>
      <c r="AJ156" s="90">
        <v>5</v>
      </c>
      <c r="AK156" s="90">
        <v>5</v>
      </c>
      <c r="AL156" s="90">
        <v>5</v>
      </c>
      <c r="AM156" s="90">
        <v>5</v>
      </c>
      <c r="AN156" s="90">
        <v>5</v>
      </c>
      <c r="AO156" s="90">
        <v>5</v>
      </c>
      <c r="AP156" s="94">
        <v>5</v>
      </c>
    </row>
    <row r="157" spans="1:42" ht="15.75" thickBot="1" x14ac:dyDescent="0.3">
      <c r="A157" s="95">
        <v>6</v>
      </c>
      <c r="B157" s="96">
        <v>6</v>
      </c>
      <c r="C157" s="96">
        <v>6</v>
      </c>
      <c r="D157" s="96">
        <v>6</v>
      </c>
      <c r="E157" s="96">
        <v>6</v>
      </c>
      <c r="F157" s="96">
        <v>5</v>
      </c>
      <c r="G157" s="96">
        <v>6</v>
      </c>
      <c r="H157" s="96">
        <v>6</v>
      </c>
      <c r="I157" s="96">
        <v>6</v>
      </c>
      <c r="J157" s="96">
        <v>6</v>
      </c>
      <c r="K157" s="96">
        <v>5</v>
      </c>
      <c r="L157" s="96">
        <v>5</v>
      </c>
      <c r="M157" s="96">
        <v>5</v>
      </c>
      <c r="N157" s="97">
        <v>5</v>
      </c>
      <c r="O157" s="97">
        <v>5</v>
      </c>
      <c r="P157" s="97">
        <v>5</v>
      </c>
      <c r="Q157" s="97">
        <v>5</v>
      </c>
      <c r="R157" s="96">
        <v>5</v>
      </c>
      <c r="S157" s="96">
        <v>5</v>
      </c>
      <c r="T157" s="96">
        <v>5</v>
      </c>
      <c r="U157" s="96">
        <v>5</v>
      </c>
      <c r="V157" s="96">
        <v>5</v>
      </c>
      <c r="W157" s="98">
        <v>2</v>
      </c>
      <c r="X157" s="98">
        <v>2</v>
      </c>
      <c r="Y157" s="98">
        <v>2</v>
      </c>
      <c r="Z157" s="98">
        <v>2</v>
      </c>
      <c r="AA157" s="96">
        <v>6</v>
      </c>
      <c r="AB157" s="96">
        <v>6</v>
      </c>
      <c r="AC157" s="96">
        <v>6</v>
      </c>
      <c r="AD157" s="96">
        <v>6</v>
      </c>
      <c r="AE157" s="96">
        <v>6</v>
      </c>
      <c r="AF157" s="96">
        <v>6</v>
      </c>
      <c r="AG157" s="96">
        <v>6</v>
      </c>
      <c r="AH157" s="96">
        <v>6</v>
      </c>
      <c r="AI157" s="96">
        <v>6</v>
      </c>
      <c r="AJ157" s="96">
        <v>6</v>
      </c>
      <c r="AK157" s="96">
        <v>6</v>
      </c>
      <c r="AL157" s="96">
        <v>6</v>
      </c>
      <c r="AM157" s="96">
        <v>6</v>
      </c>
      <c r="AN157" s="96">
        <v>6</v>
      </c>
      <c r="AO157" s="96">
        <v>6</v>
      </c>
      <c r="AP157" s="99">
        <v>6</v>
      </c>
    </row>
    <row r="158" spans="1:42" x14ac:dyDescent="0.25">
      <c r="A158" s="100">
        <v>0</v>
      </c>
      <c r="B158" s="100">
        <v>0</v>
      </c>
      <c r="C158" s="100">
        <v>0</v>
      </c>
      <c r="D158" s="100">
        <v>0</v>
      </c>
      <c r="E158" s="100">
        <v>0</v>
      </c>
      <c r="F158" s="100">
        <v>0</v>
      </c>
      <c r="G158" s="100">
        <v>0</v>
      </c>
      <c r="H158" s="100">
        <v>0</v>
      </c>
      <c r="I158" s="100">
        <v>0</v>
      </c>
      <c r="J158" s="100">
        <v>0</v>
      </c>
      <c r="K158" s="100">
        <v>0</v>
      </c>
      <c r="L158" s="100">
        <v>0</v>
      </c>
      <c r="M158" s="100">
        <v>0</v>
      </c>
      <c r="N158" s="100">
        <v>0</v>
      </c>
      <c r="O158" s="100">
        <v>0</v>
      </c>
      <c r="P158" s="100">
        <v>0</v>
      </c>
      <c r="Q158" s="100">
        <v>0</v>
      </c>
      <c r="R158" s="100">
        <v>0</v>
      </c>
      <c r="S158" s="100">
        <v>0</v>
      </c>
      <c r="T158" s="100">
        <v>0</v>
      </c>
      <c r="U158" s="100">
        <v>0</v>
      </c>
      <c r="V158" s="100">
        <v>0</v>
      </c>
      <c r="W158" s="100">
        <v>0</v>
      </c>
      <c r="X158" s="100">
        <v>0</v>
      </c>
      <c r="Y158" s="100">
        <v>0</v>
      </c>
      <c r="Z158" s="100">
        <v>0</v>
      </c>
      <c r="AA158" s="100">
        <v>0</v>
      </c>
      <c r="AB158" s="100">
        <v>0</v>
      </c>
      <c r="AC158" s="100">
        <v>0</v>
      </c>
      <c r="AD158" s="100">
        <v>0</v>
      </c>
      <c r="AE158" s="100">
        <v>0</v>
      </c>
      <c r="AF158" s="100">
        <v>0</v>
      </c>
      <c r="AG158" s="100">
        <v>0</v>
      </c>
      <c r="AH158" s="100">
        <v>0</v>
      </c>
      <c r="AI158" s="100">
        <v>0</v>
      </c>
      <c r="AJ158" s="100">
        <v>0</v>
      </c>
      <c r="AK158" s="100">
        <v>0</v>
      </c>
      <c r="AL158" s="100">
        <v>0</v>
      </c>
      <c r="AM158" s="100">
        <v>0</v>
      </c>
      <c r="AN158" s="100">
        <v>0</v>
      </c>
      <c r="AO158" s="100">
        <v>0</v>
      </c>
      <c r="AP158" s="100">
        <v>0</v>
      </c>
    </row>
    <row r="159" spans="1:42" x14ac:dyDescent="0.25">
      <c r="A159" s="100">
        <v>0</v>
      </c>
      <c r="B159" s="100">
        <v>0</v>
      </c>
      <c r="C159" s="100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0">
        <v>0</v>
      </c>
      <c r="L159" s="100">
        <v>0</v>
      </c>
      <c r="M159" s="100">
        <v>0</v>
      </c>
      <c r="N159" s="100">
        <v>0</v>
      </c>
      <c r="O159" s="100">
        <v>0</v>
      </c>
      <c r="P159" s="100">
        <v>0</v>
      </c>
      <c r="Q159" s="100">
        <v>0</v>
      </c>
      <c r="R159" s="100">
        <v>0</v>
      </c>
      <c r="S159" s="100">
        <v>0</v>
      </c>
      <c r="T159" s="100">
        <v>0</v>
      </c>
      <c r="U159" s="100">
        <v>0</v>
      </c>
      <c r="V159" s="100">
        <v>0</v>
      </c>
      <c r="W159" s="100">
        <v>0</v>
      </c>
      <c r="X159" s="100">
        <v>0</v>
      </c>
      <c r="Y159" s="100">
        <v>0</v>
      </c>
      <c r="Z159" s="100">
        <v>0</v>
      </c>
      <c r="AA159" s="100">
        <v>0</v>
      </c>
      <c r="AB159" s="100">
        <v>0</v>
      </c>
      <c r="AC159" s="100">
        <v>0</v>
      </c>
      <c r="AD159" s="100">
        <v>0</v>
      </c>
      <c r="AE159" s="100">
        <v>0</v>
      </c>
      <c r="AF159" s="100">
        <v>0</v>
      </c>
      <c r="AG159" s="100">
        <v>0</v>
      </c>
      <c r="AH159" s="100">
        <v>0</v>
      </c>
      <c r="AI159" s="100">
        <v>0</v>
      </c>
      <c r="AJ159" s="100">
        <v>0</v>
      </c>
      <c r="AK159" s="100">
        <v>0</v>
      </c>
      <c r="AL159" s="100">
        <v>0</v>
      </c>
      <c r="AM159" s="100">
        <v>0</v>
      </c>
      <c r="AN159" s="100">
        <v>0</v>
      </c>
      <c r="AO159" s="100">
        <v>0</v>
      </c>
      <c r="AP159" s="100">
        <v>0</v>
      </c>
    </row>
    <row r="160" spans="1:42" x14ac:dyDescent="0.25">
      <c r="A160" s="100">
        <v>0</v>
      </c>
      <c r="B160" s="100">
        <v>0</v>
      </c>
      <c r="C160" s="100">
        <v>0</v>
      </c>
      <c r="D160" s="100">
        <v>0</v>
      </c>
      <c r="E160" s="100">
        <v>0</v>
      </c>
      <c r="F160" s="100">
        <v>0</v>
      </c>
      <c r="G160" s="100">
        <v>0</v>
      </c>
      <c r="H160" s="100">
        <v>0</v>
      </c>
      <c r="I160" s="100">
        <v>0</v>
      </c>
      <c r="J160" s="100">
        <v>0</v>
      </c>
      <c r="K160" s="100">
        <v>0</v>
      </c>
      <c r="L160" s="100">
        <v>0</v>
      </c>
      <c r="M160" s="100">
        <v>0</v>
      </c>
      <c r="N160" s="100">
        <v>0</v>
      </c>
      <c r="O160" s="100">
        <v>0</v>
      </c>
      <c r="P160" s="100">
        <v>0</v>
      </c>
      <c r="Q160" s="100">
        <v>0</v>
      </c>
      <c r="R160" s="100">
        <v>0</v>
      </c>
      <c r="S160" s="100">
        <v>0</v>
      </c>
      <c r="T160" s="100">
        <v>0</v>
      </c>
      <c r="U160" s="100">
        <v>0</v>
      </c>
      <c r="V160" s="100">
        <v>0</v>
      </c>
      <c r="W160" s="100">
        <v>0</v>
      </c>
      <c r="X160" s="100">
        <v>0</v>
      </c>
      <c r="Y160" s="100">
        <v>0</v>
      </c>
      <c r="Z160" s="100">
        <v>0</v>
      </c>
      <c r="AA160" s="100">
        <v>0</v>
      </c>
      <c r="AB160" s="100">
        <v>0</v>
      </c>
      <c r="AC160" s="100">
        <v>0</v>
      </c>
      <c r="AD160" s="100">
        <v>0</v>
      </c>
      <c r="AE160" s="100">
        <v>0</v>
      </c>
      <c r="AF160" s="100">
        <v>0</v>
      </c>
      <c r="AG160" s="100">
        <v>0</v>
      </c>
      <c r="AH160" s="100">
        <v>0</v>
      </c>
      <c r="AI160" s="100">
        <v>0</v>
      </c>
      <c r="AJ160" s="100">
        <v>0</v>
      </c>
      <c r="AK160" s="100">
        <v>0</v>
      </c>
      <c r="AL160" s="100">
        <v>0</v>
      </c>
      <c r="AM160" s="100">
        <v>0</v>
      </c>
      <c r="AN160" s="100">
        <v>0</v>
      </c>
      <c r="AO160" s="100">
        <v>0</v>
      </c>
      <c r="AP160" s="100">
        <v>0</v>
      </c>
    </row>
    <row r="161" spans="1:42" x14ac:dyDescent="0.25">
      <c r="A161" s="100">
        <v>0</v>
      </c>
      <c r="B161" s="100">
        <v>0</v>
      </c>
      <c r="C161" s="100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0">
        <v>0</v>
      </c>
      <c r="L161" s="100">
        <v>0</v>
      </c>
      <c r="M161" s="100">
        <v>0</v>
      </c>
      <c r="N161" s="100">
        <v>0</v>
      </c>
      <c r="O161" s="100">
        <v>0</v>
      </c>
      <c r="P161" s="100">
        <v>0</v>
      </c>
      <c r="Q161" s="100">
        <v>0</v>
      </c>
      <c r="R161" s="100">
        <v>0</v>
      </c>
      <c r="S161" s="100">
        <v>0</v>
      </c>
      <c r="T161" s="100">
        <v>0</v>
      </c>
      <c r="U161" s="100">
        <v>0</v>
      </c>
      <c r="V161" s="100">
        <v>0</v>
      </c>
      <c r="W161" s="100">
        <v>0</v>
      </c>
      <c r="X161" s="100">
        <v>0</v>
      </c>
      <c r="Y161" s="100">
        <v>0</v>
      </c>
      <c r="Z161" s="100">
        <v>0</v>
      </c>
      <c r="AA161" s="100">
        <v>0</v>
      </c>
      <c r="AB161" s="100">
        <v>0</v>
      </c>
      <c r="AC161" s="100">
        <v>0</v>
      </c>
      <c r="AD161" s="100">
        <v>0</v>
      </c>
      <c r="AE161" s="100">
        <v>0</v>
      </c>
      <c r="AF161" s="100">
        <v>0</v>
      </c>
      <c r="AG161" s="100">
        <v>0</v>
      </c>
      <c r="AH161" s="100">
        <v>0</v>
      </c>
      <c r="AI161" s="100">
        <v>0</v>
      </c>
      <c r="AJ161" s="100">
        <v>0</v>
      </c>
      <c r="AK161" s="100">
        <v>0</v>
      </c>
      <c r="AL161" s="100">
        <v>0</v>
      </c>
      <c r="AM161" s="100">
        <v>0</v>
      </c>
      <c r="AN161" s="100">
        <v>0</v>
      </c>
      <c r="AO161" s="100">
        <v>0</v>
      </c>
      <c r="AP161" s="100">
        <v>0</v>
      </c>
    </row>
    <row r="162" spans="1:42" x14ac:dyDescent="0.25">
      <c r="A162" s="100">
        <v>0</v>
      </c>
      <c r="B162" s="100">
        <v>0</v>
      </c>
      <c r="C162" s="100">
        <v>0</v>
      </c>
      <c r="D162" s="100">
        <v>0</v>
      </c>
      <c r="E162" s="100">
        <v>0</v>
      </c>
      <c r="F162" s="100">
        <v>0</v>
      </c>
      <c r="G162" s="100">
        <v>0</v>
      </c>
      <c r="H162" s="100">
        <v>0</v>
      </c>
      <c r="I162" s="100">
        <v>0</v>
      </c>
      <c r="J162" s="100">
        <v>0</v>
      </c>
      <c r="K162" s="100">
        <v>0</v>
      </c>
      <c r="L162" s="100">
        <v>0</v>
      </c>
      <c r="M162" s="100">
        <v>0</v>
      </c>
      <c r="N162" s="100">
        <v>0</v>
      </c>
      <c r="O162" s="100">
        <v>0</v>
      </c>
      <c r="P162" s="100">
        <v>0</v>
      </c>
      <c r="Q162" s="100">
        <v>0</v>
      </c>
      <c r="R162" s="100">
        <v>0</v>
      </c>
      <c r="S162" s="100">
        <v>0</v>
      </c>
      <c r="T162" s="100">
        <v>32</v>
      </c>
      <c r="U162" s="100">
        <v>0</v>
      </c>
      <c r="V162" s="100">
        <v>51</v>
      </c>
      <c r="W162" s="100">
        <v>0</v>
      </c>
      <c r="X162" s="100">
        <v>0</v>
      </c>
      <c r="Y162" s="100">
        <v>12</v>
      </c>
      <c r="Z162" s="100">
        <v>0</v>
      </c>
      <c r="AA162" s="100">
        <v>0</v>
      </c>
      <c r="AB162" s="100">
        <v>0</v>
      </c>
      <c r="AC162" s="100">
        <v>0</v>
      </c>
      <c r="AD162" s="100">
        <v>0</v>
      </c>
      <c r="AE162" s="100">
        <v>0</v>
      </c>
      <c r="AF162" s="100">
        <v>0</v>
      </c>
      <c r="AG162" s="100">
        <v>0</v>
      </c>
      <c r="AH162" s="100">
        <v>0</v>
      </c>
      <c r="AI162" s="100">
        <v>0</v>
      </c>
      <c r="AJ162" s="100">
        <v>0</v>
      </c>
      <c r="AK162" s="100">
        <v>0</v>
      </c>
      <c r="AL162" s="100">
        <v>0</v>
      </c>
      <c r="AM162" s="100">
        <v>0</v>
      </c>
      <c r="AN162" s="100">
        <v>0</v>
      </c>
      <c r="AO162" s="100">
        <v>0</v>
      </c>
      <c r="AP162" s="100">
        <v>0</v>
      </c>
    </row>
    <row r="163" spans="1:42" x14ac:dyDescent="0.25">
      <c r="A163" s="100">
        <v>0</v>
      </c>
      <c r="B163" s="100">
        <v>0</v>
      </c>
      <c r="C163" s="100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0">
        <v>0</v>
      </c>
      <c r="L163" s="100">
        <v>0</v>
      </c>
      <c r="M163" s="100">
        <v>0</v>
      </c>
      <c r="N163" s="100">
        <v>0</v>
      </c>
      <c r="O163" s="100">
        <v>0</v>
      </c>
      <c r="P163" s="100">
        <v>0</v>
      </c>
      <c r="Q163" s="100">
        <v>41</v>
      </c>
      <c r="R163" s="100">
        <v>0</v>
      </c>
      <c r="S163" s="100">
        <v>31</v>
      </c>
      <c r="T163" s="100">
        <v>0</v>
      </c>
      <c r="U163" s="100">
        <v>0</v>
      </c>
      <c r="V163" s="100">
        <v>41</v>
      </c>
      <c r="W163" s="100">
        <v>31</v>
      </c>
      <c r="X163" s="100">
        <v>13</v>
      </c>
      <c r="Y163" s="100">
        <v>0</v>
      </c>
      <c r="Z163" s="100">
        <v>0</v>
      </c>
      <c r="AA163" s="100">
        <v>0</v>
      </c>
      <c r="AB163" s="100">
        <v>0</v>
      </c>
      <c r="AC163" s="100">
        <v>0</v>
      </c>
      <c r="AD163" s="100">
        <v>0</v>
      </c>
      <c r="AE163" s="100">
        <v>0</v>
      </c>
      <c r="AF163" s="100">
        <v>0</v>
      </c>
      <c r="AG163" s="100">
        <v>0</v>
      </c>
      <c r="AH163" s="100">
        <v>0</v>
      </c>
      <c r="AI163" s="100">
        <v>0</v>
      </c>
      <c r="AJ163" s="100">
        <v>0</v>
      </c>
      <c r="AK163" s="100">
        <v>0</v>
      </c>
      <c r="AL163" s="100">
        <v>0</v>
      </c>
      <c r="AM163" s="100">
        <v>0</v>
      </c>
      <c r="AN163" s="100">
        <v>0</v>
      </c>
      <c r="AO163" s="100">
        <v>0</v>
      </c>
      <c r="AP163" s="100">
        <v>0</v>
      </c>
    </row>
    <row r="164" spans="1:42" x14ac:dyDescent="0.25">
      <c r="A164" s="100">
        <v>0</v>
      </c>
      <c r="B164" s="100">
        <v>0</v>
      </c>
      <c r="C164" s="100">
        <v>0</v>
      </c>
      <c r="D164" s="100">
        <v>0</v>
      </c>
      <c r="E164" s="100">
        <v>0</v>
      </c>
      <c r="F164" s="100">
        <v>0</v>
      </c>
      <c r="G164" s="100">
        <v>0</v>
      </c>
      <c r="H164" s="100">
        <v>0</v>
      </c>
      <c r="I164" s="100">
        <v>0</v>
      </c>
      <c r="J164" s="100">
        <v>0</v>
      </c>
      <c r="K164" s="100">
        <v>0</v>
      </c>
      <c r="L164" s="100">
        <v>0</v>
      </c>
      <c r="M164" s="100">
        <v>0</v>
      </c>
      <c r="N164" s="100">
        <v>0</v>
      </c>
      <c r="O164" s="100">
        <v>0</v>
      </c>
      <c r="P164" s="100">
        <v>0</v>
      </c>
      <c r="Q164" s="100">
        <v>0</v>
      </c>
      <c r="R164" s="100">
        <v>21</v>
      </c>
      <c r="S164" s="100">
        <v>0</v>
      </c>
      <c r="T164" s="100">
        <v>24</v>
      </c>
      <c r="U164" s="100">
        <v>32</v>
      </c>
      <c r="V164" s="100">
        <v>21</v>
      </c>
      <c r="W164" s="100">
        <v>0</v>
      </c>
      <c r="X164" s="100">
        <v>0</v>
      </c>
      <c r="Y164" s="100">
        <v>0</v>
      </c>
      <c r="Z164" s="100">
        <v>0</v>
      </c>
      <c r="AA164" s="100">
        <v>0</v>
      </c>
      <c r="AB164" s="100">
        <v>0</v>
      </c>
      <c r="AC164" s="100">
        <v>0</v>
      </c>
      <c r="AD164" s="100">
        <v>0</v>
      </c>
      <c r="AE164" s="100">
        <v>0</v>
      </c>
      <c r="AF164" s="100">
        <v>0</v>
      </c>
      <c r="AG164" s="100">
        <v>0</v>
      </c>
      <c r="AH164" s="100">
        <v>0</v>
      </c>
      <c r="AI164" s="100">
        <v>0</v>
      </c>
      <c r="AJ164" s="100">
        <v>0</v>
      </c>
      <c r="AK164" s="100">
        <v>0</v>
      </c>
      <c r="AL164" s="100">
        <v>0</v>
      </c>
      <c r="AM164" s="100">
        <v>0</v>
      </c>
      <c r="AN164" s="100">
        <v>0</v>
      </c>
      <c r="AO164" s="100">
        <v>0</v>
      </c>
      <c r="AP164" s="100">
        <v>0</v>
      </c>
    </row>
    <row r="165" spans="1:42" x14ac:dyDescent="0.25">
      <c r="A165" s="100">
        <v>0</v>
      </c>
      <c r="B165" s="100">
        <v>0</v>
      </c>
      <c r="C165" s="100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0">
        <v>0</v>
      </c>
      <c r="L165" s="100">
        <v>0</v>
      </c>
      <c r="M165" s="100">
        <v>0</v>
      </c>
      <c r="N165" s="100">
        <v>0</v>
      </c>
      <c r="O165" s="100">
        <v>0</v>
      </c>
      <c r="P165" s="100">
        <v>0</v>
      </c>
      <c r="Q165" s="100">
        <v>12</v>
      </c>
      <c r="R165" s="100">
        <v>0</v>
      </c>
      <c r="S165" s="100">
        <v>21</v>
      </c>
      <c r="T165" s="100">
        <v>0</v>
      </c>
      <c r="U165" s="100">
        <v>52</v>
      </c>
      <c r="V165" s="100">
        <v>0</v>
      </c>
      <c r="W165" s="100">
        <v>0</v>
      </c>
      <c r="X165" s="100">
        <v>0</v>
      </c>
      <c r="Y165" s="100">
        <v>12</v>
      </c>
      <c r="Z165" s="100">
        <v>0</v>
      </c>
      <c r="AA165" s="100">
        <v>0</v>
      </c>
      <c r="AB165" s="100">
        <v>0</v>
      </c>
      <c r="AC165" s="100">
        <v>0</v>
      </c>
      <c r="AD165" s="100">
        <v>0</v>
      </c>
      <c r="AE165" s="100">
        <v>0</v>
      </c>
      <c r="AF165" s="100">
        <v>0</v>
      </c>
      <c r="AG165" s="100">
        <v>0</v>
      </c>
      <c r="AH165" s="100">
        <v>0</v>
      </c>
      <c r="AI165" s="100">
        <v>0</v>
      </c>
      <c r="AJ165" s="100">
        <v>0</v>
      </c>
      <c r="AK165" s="100">
        <v>0</v>
      </c>
      <c r="AL165" s="100">
        <v>0</v>
      </c>
      <c r="AM165" s="100">
        <v>0</v>
      </c>
      <c r="AN165" s="100">
        <v>0</v>
      </c>
      <c r="AO165" s="100">
        <v>0</v>
      </c>
      <c r="AP165" s="100">
        <v>0</v>
      </c>
    </row>
    <row r="166" spans="1:42" x14ac:dyDescent="0.25">
      <c r="A166" s="100">
        <v>0</v>
      </c>
      <c r="B166" s="100">
        <v>0</v>
      </c>
      <c r="C166" s="100">
        <v>0</v>
      </c>
      <c r="D166" s="100">
        <v>0</v>
      </c>
      <c r="E166" s="100">
        <v>0</v>
      </c>
      <c r="F166" s="100">
        <v>0</v>
      </c>
      <c r="G166" s="100">
        <v>0</v>
      </c>
      <c r="H166" s="100">
        <v>0</v>
      </c>
      <c r="I166" s="100">
        <v>0</v>
      </c>
      <c r="J166" s="100">
        <v>0</v>
      </c>
      <c r="K166" s="100">
        <v>0</v>
      </c>
      <c r="L166" s="100">
        <v>0</v>
      </c>
      <c r="M166" s="100">
        <v>0</v>
      </c>
      <c r="N166" s="100">
        <v>0</v>
      </c>
      <c r="O166" s="100">
        <v>0</v>
      </c>
      <c r="P166" s="100">
        <v>0</v>
      </c>
      <c r="Q166" s="100">
        <v>0</v>
      </c>
      <c r="R166" s="100">
        <v>0</v>
      </c>
      <c r="S166" s="100">
        <v>0</v>
      </c>
      <c r="T166" s="100">
        <v>13</v>
      </c>
      <c r="U166" s="100">
        <v>23</v>
      </c>
      <c r="V166" s="100">
        <v>0</v>
      </c>
      <c r="W166" s="100">
        <v>61</v>
      </c>
      <c r="X166" s="100">
        <v>0</v>
      </c>
      <c r="Y166" s="100">
        <v>0</v>
      </c>
      <c r="Z166" s="100">
        <v>0</v>
      </c>
      <c r="AA166" s="100">
        <v>0</v>
      </c>
      <c r="AB166" s="100">
        <v>0</v>
      </c>
      <c r="AC166" s="100">
        <v>0</v>
      </c>
      <c r="AD166" s="100">
        <v>0</v>
      </c>
      <c r="AE166" s="100">
        <v>0</v>
      </c>
      <c r="AF166" s="100">
        <v>0</v>
      </c>
      <c r="AG166" s="100">
        <v>0</v>
      </c>
      <c r="AH166" s="100">
        <v>0</v>
      </c>
      <c r="AI166" s="100">
        <v>0</v>
      </c>
      <c r="AJ166" s="100">
        <v>0</v>
      </c>
      <c r="AK166" s="100">
        <v>0</v>
      </c>
      <c r="AL166" s="100">
        <v>0</v>
      </c>
      <c r="AM166" s="100">
        <v>0</v>
      </c>
      <c r="AN166" s="100">
        <v>0</v>
      </c>
      <c r="AO166" s="100">
        <v>0</v>
      </c>
      <c r="AP166" s="100">
        <v>0</v>
      </c>
    </row>
    <row r="167" spans="1:42" x14ac:dyDescent="0.25">
      <c r="A167" s="100">
        <v>0</v>
      </c>
      <c r="B167" s="100">
        <v>0</v>
      </c>
      <c r="C167" s="100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0">
        <v>0</v>
      </c>
      <c r="L167" s="100">
        <v>0</v>
      </c>
      <c r="M167" s="100">
        <v>0</v>
      </c>
      <c r="N167" s="100">
        <v>0</v>
      </c>
      <c r="O167" s="100">
        <v>0</v>
      </c>
      <c r="P167" s="100">
        <v>0</v>
      </c>
      <c r="Q167" s="100">
        <v>0</v>
      </c>
      <c r="R167" s="100">
        <v>0</v>
      </c>
      <c r="S167" s="100">
        <v>0</v>
      </c>
      <c r="T167" s="100">
        <v>0</v>
      </c>
      <c r="U167" s="100">
        <v>0</v>
      </c>
      <c r="V167" s="100">
        <v>0</v>
      </c>
      <c r="W167" s="100">
        <v>0</v>
      </c>
      <c r="X167" s="100">
        <v>0</v>
      </c>
      <c r="Y167" s="100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>
        <v>0</v>
      </c>
      <c r="AE167" s="100">
        <v>0</v>
      </c>
      <c r="AF167" s="100">
        <v>0</v>
      </c>
      <c r="AG167" s="100">
        <v>0</v>
      </c>
      <c r="AH167" s="100">
        <v>0</v>
      </c>
      <c r="AI167" s="100">
        <v>0</v>
      </c>
      <c r="AJ167" s="100">
        <v>0</v>
      </c>
      <c r="AK167" s="100">
        <v>0</v>
      </c>
      <c r="AL167" s="100">
        <v>0</v>
      </c>
      <c r="AM167" s="100">
        <v>0</v>
      </c>
      <c r="AN167" s="100">
        <v>0</v>
      </c>
      <c r="AO167" s="100">
        <v>0</v>
      </c>
      <c r="AP167" s="100">
        <v>0</v>
      </c>
    </row>
    <row r="168" spans="1:42" ht="15.75" thickBot="1" x14ac:dyDescent="0.3"/>
    <row r="169" spans="1:42" x14ac:dyDescent="0.25">
      <c r="A169" s="79">
        <v>6</v>
      </c>
      <c r="B169" s="80">
        <v>6</v>
      </c>
      <c r="C169" s="80">
        <v>6</v>
      </c>
      <c r="D169" s="80">
        <v>6</v>
      </c>
      <c r="E169" s="80">
        <v>6</v>
      </c>
      <c r="F169" s="80">
        <v>6</v>
      </c>
      <c r="G169" s="80">
        <v>6</v>
      </c>
      <c r="H169" s="80">
        <v>6</v>
      </c>
      <c r="I169" s="80">
        <v>6</v>
      </c>
      <c r="J169" s="80">
        <v>6</v>
      </c>
      <c r="K169" s="80">
        <v>6</v>
      </c>
      <c r="L169" s="80">
        <v>6</v>
      </c>
      <c r="M169" s="80">
        <v>6</v>
      </c>
      <c r="N169" s="81">
        <v>6</v>
      </c>
      <c r="O169" s="81">
        <v>6</v>
      </c>
      <c r="P169" s="81">
        <v>6</v>
      </c>
      <c r="Q169" s="81">
        <v>6</v>
      </c>
      <c r="R169" s="81">
        <v>6</v>
      </c>
      <c r="S169" s="81">
        <v>6</v>
      </c>
      <c r="T169" s="81">
        <v>6</v>
      </c>
      <c r="U169" s="81">
        <v>6</v>
      </c>
      <c r="V169" s="81">
        <v>5</v>
      </c>
      <c r="W169" s="81">
        <v>5</v>
      </c>
      <c r="X169" s="81">
        <v>5</v>
      </c>
      <c r="Y169" s="81">
        <v>5</v>
      </c>
      <c r="Z169" s="81">
        <v>5</v>
      </c>
      <c r="AA169" s="82">
        <v>6</v>
      </c>
      <c r="AB169" s="82">
        <v>6</v>
      </c>
      <c r="AC169" s="82">
        <v>6</v>
      </c>
      <c r="AD169" s="82">
        <v>6</v>
      </c>
      <c r="AE169" s="82">
        <v>6</v>
      </c>
      <c r="AF169" s="82">
        <v>6</v>
      </c>
      <c r="AG169" s="82">
        <v>6</v>
      </c>
      <c r="AH169" s="82">
        <v>6</v>
      </c>
      <c r="AI169" s="82">
        <v>6</v>
      </c>
      <c r="AJ169" s="82">
        <v>6</v>
      </c>
      <c r="AK169" s="82">
        <v>6</v>
      </c>
      <c r="AL169" s="82">
        <v>6</v>
      </c>
      <c r="AM169" s="82">
        <v>6</v>
      </c>
      <c r="AN169" s="82">
        <v>6</v>
      </c>
      <c r="AO169" s="82">
        <v>6</v>
      </c>
      <c r="AP169" s="83">
        <v>6</v>
      </c>
    </row>
    <row r="170" spans="1:42" x14ac:dyDescent="0.25">
      <c r="A170" s="84">
        <v>6</v>
      </c>
      <c r="B170" s="85">
        <v>6</v>
      </c>
      <c r="C170" s="85">
        <v>6</v>
      </c>
      <c r="D170" s="85">
        <v>6</v>
      </c>
      <c r="E170" s="85">
        <v>6</v>
      </c>
      <c r="F170" s="85">
        <v>6</v>
      </c>
      <c r="G170" s="85">
        <v>6</v>
      </c>
      <c r="H170" s="85">
        <v>6</v>
      </c>
      <c r="I170" s="85">
        <v>6</v>
      </c>
      <c r="J170" s="85">
        <v>6</v>
      </c>
      <c r="K170" s="85">
        <v>5</v>
      </c>
      <c r="L170" s="85">
        <v>5</v>
      </c>
      <c r="M170" s="85">
        <v>5</v>
      </c>
      <c r="N170" s="75">
        <v>5</v>
      </c>
      <c r="O170" s="75">
        <v>5</v>
      </c>
      <c r="P170" s="75">
        <v>5</v>
      </c>
      <c r="Q170" s="75">
        <v>6</v>
      </c>
      <c r="R170" s="75">
        <v>6</v>
      </c>
      <c r="S170" s="75">
        <v>6</v>
      </c>
      <c r="T170" s="75">
        <v>6</v>
      </c>
      <c r="U170" s="75">
        <v>6</v>
      </c>
      <c r="V170" s="75">
        <v>5</v>
      </c>
      <c r="W170" s="75">
        <v>5</v>
      </c>
      <c r="X170" s="75">
        <v>5</v>
      </c>
      <c r="Y170" s="75">
        <v>5</v>
      </c>
      <c r="Z170" s="75">
        <v>5</v>
      </c>
      <c r="AA170" s="86">
        <v>5</v>
      </c>
      <c r="AB170" s="86">
        <v>5</v>
      </c>
      <c r="AC170" s="86">
        <v>5</v>
      </c>
      <c r="AD170" s="86">
        <v>6</v>
      </c>
      <c r="AE170" s="86">
        <v>6</v>
      </c>
      <c r="AF170" s="86">
        <v>6</v>
      </c>
      <c r="AG170" s="86">
        <v>6</v>
      </c>
      <c r="AH170" s="86">
        <v>6</v>
      </c>
      <c r="AI170" s="86">
        <v>6</v>
      </c>
      <c r="AJ170" s="86">
        <v>6</v>
      </c>
      <c r="AK170" s="86">
        <v>6</v>
      </c>
      <c r="AL170" s="86">
        <v>6</v>
      </c>
      <c r="AM170" s="86">
        <v>6</v>
      </c>
      <c r="AN170" s="86">
        <v>6</v>
      </c>
      <c r="AO170" s="86">
        <v>6</v>
      </c>
      <c r="AP170" s="87">
        <v>6</v>
      </c>
    </row>
    <row r="171" spans="1:42" x14ac:dyDescent="0.25">
      <c r="A171" s="84">
        <v>6</v>
      </c>
      <c r="B171" s="85">
        <v>6</v>
      </c>
      <c r="C171" s="85">
        <v>6</v>
      </c>
      <c r="D171" s="85">
        <v>6</v>
      </c>
      <c r="E171" s="85">
        <v>6</v>
      </c>
      <c r="F171" s="85">
        <v>6</v>
      </c>
      <c r="G171" s="85">
        <v>6</v>
      </c>
      <c r="H171" s="85">
        <v>6</v>
      </c>
      <c r="I171" s="85">
        <v>6</v>
      </c>
      <c r="J171" s="85">
        <v>6</v>
      </c>
      <c r="K171" s="85">
        <v>6</v>
      </c>
      <c r="L171" s="85">
        <v>6</v>
      </c>
      <c r="M171" s="85">
        <v>5</v>
      </c>
      <c r="N171" s="75">
        <v>5</v>
      </c>
      <c r="O171" s="75">
        <v>4</v>
      </c>
      <c r="P171" s="75">
        <v>4</v>
      </c>
      <c r="Q171" s="75">
        <v>4</v>
      </c>
      <c r="R171" s="75">
        <v>4</v>
      </c>
      <c r="S171" s="75">
        <v>4</v>
      </c>
      <c r="T171" s="75">
        <v>4</v>
      </c>
      <c r="U171" s="75">
        <v>5</v>
      </c>
      <c r="V171" s="75">
        <v>5</v>
      </c>
      <c r="W171" s="75">
        <v>5</v>
      </c>
      <c r="X171" s="75">
        <v>5</v>
      </c>
      <c r="Y171" s="75">
        <v>5</v>
      </c>
      <c r="Z171" s="75">
        <v>5</v>
      </c>
      <c r="AA171" s="86">
        <v>6</v>
      </c>
      <c r="AB171" s="86">
        <v>6</v>
      </c>
      <c r="AC171" s="86">
        <v>6</v>
      </c>
      <c r="AD171" s="86">
        <v>6</v>
      </c>
      <c r="AE171" s="86">
        <v>6</v>
      </c>
      <c r="AF171" s="86">
        <v>6</v>
      </c>
      <c r="AG171" s="86">
        <v>6</v>
      </c>
      <c r="AH171" s="86">
        <v>6</v>
      </c>
      <c r="AI171" s="86">
        <v>6</v>
      </c>
      <c r="AJ171" s="86">
        <v>6</v>
      </c>
      <c r="AK171" s="86">
        <v>6</v>
      </c>
      <c r="AL171" s="86">
        <v>6</v>
      </c>
      <c r="AM171" s="86">
        <v>6</v>
      </c>
      <c r="AN171" s="86">
        <v>6</v>
      </c>
      <c r="AO171" s="86">
        <v>6</v>
      </c>
      <c r="AP171" s="87">
        <v>6</v>
      </c>
    </row>
    <row r="172" spans="1:42" x14ac:dyDescent="0.25">
      <c r="A172" s="84">
        <v>6</v>
      </c>
      <c r="B172" s="85">
        <v>6</v>
      </c>
      <c r="C172" s="85">
        <v>6</v>
      </c>
      <c r="D172" s="85">
        <v>6</v>
      </c>
      <c r="E172" s="85">
        <v>6</v>
      </c>
      <c r="F172" s="85">
        <v>5</v>
      </c>
      <c r="G172" s="85">
        <v>5</v>
      </c>
      <c r="H172" s="85">
        <v>5</v>
      </c>
      <c r="I172" s="85">
        <v>5</v>
      </c>
      <c r="J172" s="85">
        <v>5</v>
      </c>
      <c r="K172" s="85">
        <v>5</v>
      </c>
      <c r="L172" s="85">
        <v>5</v>
      </c>
      <c r="M172" s="85">
        <v>5</v>
      </c>
      <c r="N172" s="75">
        <v>5</v>
      </c>
      <c r="O172" s="75">
        <v>5</v>
      </c>
      <c r="P172" s="75">
        <v>5</v>
      </c>
      <c r="Q172" s="75">
        <v>5</v>
      </c>
      <c r="R172" s="75">
        <v>4</v>
      </c>
      <c r="S172" s="75">
        <v>4</v>
      </c>
      <c r="T172" s="75">
        <v>4</v>
      </c>
      <c r="U172" s="75">
        <v>4</v>
      </c>
      <c r="V172" s="75">
        <v>4</v>
      </c>
      <c r="W172" s="75">
        <v>4</v>
      </c>
      <c r="X172" s="75">
        <v>4</v>
      </c>
      <c r="Y172" s="75">
        <v>4</v>
      </c>
      <c r="Z172" s="75">
        <v>4</v>
      </c>
      <c r="AA172" s="86">
        <v>5</v>
      </c>
      <c r="AB172" s="86">
        <v>5</v>
      </c>
      <c r="AC172" s="86">
        <v>5</v>
      </c>
      <c r="AD172" s="86">
        <v>5</v>
      </c>
      <c r="AE172" s="86">
        <v>5</v>
      </c>
      <c r="AF172" s="86">
        <v>5</v>
      </c>
      <c r="AG172" s="86">
        <v>5</v>
      </c>
      <c r="AH172" s="86">
        <v>5</v>
      </c>
      <c r="AI172" s="86">
        <v>5</v>
      </c>
      <c r="AJ172" s="86">
        <v>6</v>
      </c>
      <c r="AK172" s="86">
        <v>6</v>
      </c>
      <c r="AL172" s="86">
        <v>6</v>
      </c>
      <c r="AM172" s="86">
        <v>6</v>
      </c>
      <c r="AN172" s="86">
        <v>6</v>
      </c>
      <c r="AO172" s="86">
        <v>6</v>
      </c>
      <c r="AP172" s="87">
        <v>6</v>
      </c>
    </row>
    <row r="173" spans="1:42" x14ac:dyDescent="0.25">
      <c r="A173" s="84">
        <v>6</v>
      </c>
      <c r="B173" s="85">
        <v>6</v>
      </c>
      <c r="C173" s="85">
        <v>6</v>
      </c>
      <c r="D173" s="85">
        <v>6</v>
      </c>
      <c r="E173" s="85">
        <v>6</v>
      </c>
      <c r="F173" s="85">
        <v>5</v>
      </c>
      <c r="G173" s="85">
        <v>6</v>
      </c>
      <c r="H173" s="85">
        <v>6</v>
      </c>
      <c r="I173" s="85">
        <v>6</v>
      </c>
      <c r="J173" s="85">
        <v>6</v>
      </c>
      <c r="K173" s="85">
        <v>5</v>
      </c>
      <c r="L173" s="85">
        <v>5</v>
      </c>
      <c r="M173" s="85">
        <v>5</v>
      </c>
      <c r="N173" s="75">
        <v>5</v>
      </c>
      <c r="O173" s="75">
        <v>5</v>
      </c>
      <c r="P173" s="75">
        <v>5</v>
      </c>
      <c r="Q173" s="75">
        <v>4</v>
      </c>
      <c r="R173" s="75">
        <v>2</v>
      </c>
      <c r="S173" s="75">
        <v>3</v>
      </c>
      <c r="T173" s="75">
        <v>3</v>
      </c>
      <c r="U173" s="75">
        <v>3</v>
      </c>
      <c r="V173" s="75">
        <v>2</v>
      </c>
      <c r="W173" s="75">
        <v>3</v>
      </c>
      <c r="X173" s="75">
        <v>3</v>
      </c>
      <c r="Y173" s="75">
        <v>4</v>
      </c>
      <c r="Z173" s="75">
        <v>5</v>
      </c>
      <c r="AA173" s="86">
        <v>5</v>
      </c>
      <c r="AB173" s="86">
        <v>5</v>
      </c>
      <c r="AC173" s="86">
        <v>5</v>
      </c>
      <c r="AD173" s="86">
        <v>5</v>
      </c>
      <c r="AE173" s="86">
        <v>5</v>
      </c>
      <c r="AF173" s="86">
        <v>5</v>
      </c>
      <c r="AG173" s="86">
        <v>5</v>
      </c>
      <c r="AH173" s="86">
        <v>5</v>
      </c>
      <c r="AI173" s="86">
        <v>5</v>
      </c>
      <c r="AJ173" s="86">
        <v>6</v>
      </c>
      <c r="AK173" s="86">
        <v>6</v>
      </c>
      <c r="AL173" s="86">
        <v>6</v>
      </c>
      <c r="AM173" s="86">
        <v>6</v>
      </c>
      <c r="AN173" s="86">
        <v>6</v>
      </c>
      <c r="AO173" s="86">
        <v>6</v>
      </c>
      <c r="AP173" s="87">
        <v>6</v>
      </c>
    </row>
    <row r="174" spans="1:42" x14ac:dyDescent="0.25">
      <c r="A174" s="84">
        <v>6</v>
      </c>
      <c r="B174" s="85">
        <v>6</v>
      </c>
      <c r="C174" s="85">
        <v>6</v>
      </c>
      <c r="D174" s="85">
        <v>6</v>
      </c>
      <c r="E174" s="85">
        <v>6</v>
      </c>
      <c r="F174" s="85">
        <v>5</v>
      </c>
      <c r="G174" s="85">
        <v>5</v>
      </c>
      <c r="H174" s="85">
        <v>5</v>
      </c>
      <c r="I174" s="85">
        <v>5</v>
      </c>
      <c r="J174" s="85">
        <v>5</v>
      </c>
      <c r="K174" s="85">
        <v>5</v>
      </c>
      <c r="L174" s="85">
        <v>5</v>
      </c>
      <c r="M174" s="85">
        <v>5</v>
      </c>
      <c r="N174" s="88">
        <v>5</v>
      </c>
      <c r="O174" s="88">
        <v>5</v>
      </c>
      <c r="P174" s="88">
        <v>4</v>
      </c>
      <c r="Q174" s="88">
        <v>3</v>
      </c>
      <c r="R174" s="88">
        <v>2</v>
      </c>
      <c r="S174" s="88">
        <v>2</v>
      </c>
      <c r="T174" s="88">
        <v>2</v>
      </c>
      <c r="U174" s="88">
        <v>3</v>
      </c>
      <c r="V174" s="88">
        <v>2</v>
      </c>
      <c r="W174" s="88">
        <v>2</v>
      </c>
      <c r="X174" s="88">
        <v>3</v>
      </c>
      <c r="Y174" s="88">
        <v>4</v>
      </c>
      <c r="Z174" s="88">
        <v>5</v>
      </c>
      <c r="AA174" s="86">
        <v>4</v>
      </c>
      <c r="AB174" s="86">
        <v>5</v>
      </c>
      <c r="AC174" s="86">
        <v>5</v>
      </c>
      <c r="AD174" s="86">
        <v>5</v>
      </c>
      <c r="AE174" s="86">
        <v>5</v>
      </c>
      <c r="AF174" s="86">
        <v>5</v>
      </c>
      <c r="AG174" s="86">
        <v>5</v>
      </c>
      <c r="AH174" s="86">
        <v>5</v>
      </c>
      <c r="AI174" s="86">
        <v>5</v>
      </c>
      <c r="AJ174" s="86">
        <v>6</v>
      </c>
      <c r="AK174" s="86">
        <v>6</v>
      </c>
      <c r="AL174" s="86">
        <v>6</v>
      </c>
      <c r="AM174" s="86">
        <v>6</v>
      </c>
      <c r="AN174" s="86">
        <v>6</v>
      </c>
      <c r="AO174" s="86">
        <v>6</v>
      </c>
      <c r="AP174" s="87">
        <v>6</v>
      </c>
    </row>
    <row r="175" spans="1:42" ht="15.75" thickBot="1" x14ac:dyDescent="0.3">
      <c r="A175" s="89">
        <v>6</v>
      </c>
      <c r="B175" s="90">
        <v>6</v>
      </c>
      <c r="C175" s="90">
        <v>6</v>
      </c>
      <c r="D175" s="90">
        <v>6</v>
      </c>
      <c r="E175" s="90">
        <v>6</v>
      </c>
      <c r="F175" s="90">
        <v>5</v>
      </c>
      <c r="G175" s="90">
        <v>5</v>
      </c>
      <c r="H175" s="90">
        <v>5</v>
      </c>
      <c r="I175" s="90">
        <v>5</v>
      </c>
      <c r="J175" s="90">
        <v>5</v>
      </c>
      <c r="K175" s="90">
        <v>5</v>
      </c>
      <c r="L175" s="90">
        <v>5</v>
      </c>
      <c r="M175" s="90">
        <v>5</v>
      </c>
      <c r="N175" s="88">
        <v>4</v>
      </c>
      <c r="O175" s="88">
        <v>4</v>
      </c>
      <c r="P175" s="88">
        <v>4</v>
      </c>
      <c r="Q175" s="88">
        <v>3</v>
      </c>
      <c r="R175" s="88">
        <v>2</v>
      </c>
      <c r="S175" s="88">
        <v>1</v>
      </c>
      <c r="T175" s="88">
        <v>2</v>
      </c>
      <c r="U175" s="88">
        <v>1</v>
      </c>
      <c r="V175" s="88">
        <v>1</v>
      </c>
      <c r="W175" s="88">
        <v>1</v>
      </c>
      <c r="X175" s="88">
        <v>2</v>
      </c>
      <c r="Y175" s="88">
        <v>2</v>
      </c>
      <c r="Z175" s="88">
        <v>3</v>
      </c>
      <c r="AA175" s="86">
        <v>4</v>
      </c>
      <c r="AB175" s="86">
        <v>4</v>
      </c>
      <c r="AC175" s="86">
        <v>5</v>
      </c>
      <c r="AD175" s="86">
        <v>4</v>
      </c>
      <c r="AE175" s="86">
        <v>5</v>
      </c>
      <c r="AF175" s="86">
        <v>5</v>
      </c>
      <c r="AG175" s="86">
        <v>5</v>
      </c>
      <c r="AH175" s="86">
        <v>5</v>
      </c>
      <c r="AI175" s="86">
        <v>5</v>
      </c>
      <c r="AJ175" s="86">
        <v>6</v>
      </c>
      <c r="AK175" s="86">
        <v>6</v>
      </c>
      <c r="AL175" s="86">
        <v>6</v>
      </c>
      <c r="AM175" s="86">
        <v>6</v>
      </c>
      <c r="AN175" s="86">
        <v>6</v>
      </c>
      <c r="AO175" s="86">
        <v>6</v>
      </c>
      <c r="AP175" s="87">
        <v>6</v>
      </c>
    </row>
    <row r="176" spans="1:42" ht="15.75" thickBot="1" x14ac:dyDescent="0.3">
      <c r="A176" s="89">
        <v>6</v>
      </c>
      <c r="B176" s="90">
        <v>6</v>
      </c>
      <c r="C176" s="90">
        <v>6</v>
      </c>
      <c r="D176" s="90">
        <v>6</v>
      </c>
      <c r="E176" s="90">
        <v>6</v>
      </c>
      <c r="F176" s="90">
        <v>5</v>
      </c>
      <c r="G176" s="90">
        <v>6</v>
      </c>
      <c r="H176" s="90">
        <v>6</v>
      </c>
      <c r="I176" s="90">
        <v>6</v>
      </c>
      <c r="J176" s="90">
        <v>6</v>
      </c>
      <c r="K176" s="90">
        <v>5</v>
      </c>
      <c r="L176" s="90">
        <v>5</v>
      </c>
      <c r="M176" s="90">
        <v>5</v>
      </c>
      <c r="N176" s="88">
        <v>4</v>
      </c>
      <c r="O176" s="88">
        <v>4</v>
      </c>
      <c r="P176" s="88">
        <v>3</v>
      </c>
      <c r="Q176" s="88">
        <v>3</v>
      </c>
      <c r="R176" s="88">
        <v>2</v>
      </c>
      <c r="S176" s="88">
        <v>1</v>
      </c>
      <c r="T176" s="88">
        <v>1</v>
      </c>
      <c r="U176" s="91">
        <v>1</v>
      </c>
      <c r="V176" s="88">
        <v>2</v>
      </c>
      <c r="W176" s="88">
        <v>2</v>
      </c>
      <c r="X176" s="88">
        <v>2</v>
      </c>
      <c r="Y176" s="88">
        <v>3</v>
      </c>
      <c r="Z176" s="88">
        <v>3</v>
      </c>
      <c r="AA176" s="86">
        <v>4</v>
      </c>
      <c r="AB176" s="86">
        <v>4</v>
      </c>
      <c r="AC176" s="86">
        <v>4</v>
      </c>
      <c r="AD176" s="86">
        <v>6</v>
      </c>
      <c r="AE176" s="86">
        <v>6</v>
      </c>
      <c r="AF176" s="86">
        <v>6</v>
      </c>
      <c r="AG176" s="86">
        <v>6</v>
      </c>
      <c r="AH176" s="86">
        <v>5</v>
      </c>
      <c r="AI176" s="86">
        <v>5</v>
      </c>
      <c r="AJ176" s="86">
        <v>5</v>
      </c>
      <c r="AK176" s="86">
        <v>5</v>
      </c>
      <c r="AL176" s="86">
        <v>6</v>
      </c>
      <c r="AM176" s="86">
        <v>6</v>
      </c>
      <c r="AN176" s="86">
        <v>6</v>
      </c>
      <c r="AO176" s="86">
        <v>6</v>
      </c>
      <c r="AP176" s="87">
        <v>6</v>
      </c>
    </row>
    <row r="177" spans="1:42" x14ac:dyDescent="0.25">
      <c r="A177" s="89">
        <v>6</v>
      </c>
      <c r="B177" s="90">
        <v>6</v>
      </c>
      <c r="C177" s="90">
        <v>6</v>
      </c>
      <c r="D177" s="90">
        <v>6</v>
      </c>
      <c r="E177" s="90">
        <v>6</v>
      </c>
      <c r="F177" s="90">
        <v>5</v>
      </c>
      <c r="G177" s="90">
        <v>6</v>
      </c>
      <c r="H177" s="90">
        <v>6</v>
      </c>
      <c r="I177" s="90">
        <v>6</v>
      </c>
      <c r="J177" s="90">
        <v>6</v>
      </c>
      <c r="K177" s="90">
        <v>5</v>
      </c>
      <c r="L177" s="90">
        <v>5</v>
      </c>
      <c r="M177" s="90">
        <v>5</v>
      </c>
      <c r="N177" s="92">
        <v>4</v>
      </c>
      <c r="O177" s="92">
        <v>4</v>
      </c>
      <c r="P177" s="92">
        <v>4</v>
      </c>
      <c r="Q177" s="92">
        <v>2</v>
      </c>
      <c r="R177" s="90">
        <v>2</v>
      </c>
      <c r="S177" s="90">
        <v>2</v>
      </c>
      <c r="T177" s="90">
        <v>2</v>
      </c>
      <c r="U177" s="90">
        <v>3</v>
      </c>
      <c r="V177" s="90">
        <v>3</v>
      </c>
      <c r="W177" s="93">
        <v>1</v>
      </c>
      <c r="X177" s="93">
        <v>1</v>
      </c>
      <c r="Y177" s="93">
        <v>1</v>
      </c>
      <c r="Z177" s="93">
        <v>1</v>
      </c>
      <c r="AA177" s="90">
        <v>4</v>
      </c>
      <c r="AB177" s="90">
        <v>4</v>
      </c>
      <c r="AC177" s="90">
        <v>4</v>
      </c>
      <c r="AD177" s="90">
        <v>4</v>
      </c>
      <c r="AE177" s="90">
        <v>4</v>
      </c>
      <c r="AF177" s="90">
        <v>4</v>
      </c>
      <c r="AG177" s="90">
        <v>4</v>
      </c>
      <c r="AH177" s="90">
        <v>5</v>
      </c>
      <c r="AI177" s="90">
        <v>5</v>
      </c>
      <c r="AJ177" s="90">
        <v>5</v>
      </c>
      <c r="AK177" s="90">
        <v>5</v>
      </c>
      <c r="AL177" s="90">
        <v>5</v>
      </c>
      <c r="AM177" s="90">
        <v>5</v>
      </c>
      <c r="AN177" s="90">
        <v>5</v>
      </c>
      <c r="AO177" s="90">
        <v>5</v>
      </c>
      <c r="AP177" s="94">
        <v>5</v>
      </c>
    </row>
    <row r="178" spans="1:42" ht="15.75" thickBot="1" x14ac:dyDescent="0.3">
      <c r="A178" s="95">
        <v>6</v>
      </c>
      <c r="B178" s="96">
        <v>6</v>
      </c>
      <c r="C178" s="96">
        <v>6</v>
      </c>
      <c r="D178" s="96">
        <v>6</v>
      </c>
      <c r="E178" s="96">
        <v>6</v>
      </c>
      <c r="F178" s="96">
        <v>5</v>
      </c>
      <c r="G178" s="96">
        <v>6</v>
      </c>
      <c r="H178" s="96">
        <v>6</v>
      </c>
      <c r="I178" s="96">
        <v>6</v>
      </c>
      <c r="J178" s="96">
        <v>6</v>
      </c>
      <c r="K178" s="96">
        <v>5</v>
      </c>
      <c r="L178" s="96">
        <v>5</v>
      </c>
      <c r="M178" s="96">
        <v>5</v>
      </c>
      <c r="N178" s="97">
        <v>5</v>
      </c>
      <c r="O178" s="97">
        <v>5</v>
      </c>
      <c r="P178" s="97">
        <v>5</v>
      </c>
      <c r="Q178" s="97">
        <v>5</v>
      </c>
      <c r="R178" s="96">
        <v>5</v>
      </c>
      <c r="S178" s="96">
        <v>5</v>
      </c>
      <c r="T178" s="96">
        <v>5</v>
      </c>
      <c r="U178" s="96">
        <v>5</v>
      </c>
      <c r="V178" s="96">
        <v>5</v>
      </c>
      <c r="W178" s="98">
        <v>2</v>
      </c>
      <c r="X178" s="98">
        <v>2</v>
      </c>
      <c r="Y178" s="98">
        <v>2</v>
      </c>
      <c r="Z178" s="98">
        <v>2</v>
      </c>
      <c r="AA178" s="96">
        <v>6</v>
      </c>
      <c r="AB178" s="96">
        <v>6</v>
      </c>
      <c r="AC178" s="96">
        <v>6</v>
      </c>
      <c r="AD178" s="96">
        <v>6</v>
      </c>
      <c r="AE178" s="96">
        <v>6</v>
      </c>
      <c r="AF178" s="96">
        <v>6</v>
      </c>
      <c r="AG178" s="96">
        <v>6</v>
      </c>
      <c r="AH178" s="96">
        <v>6</v>
      </c>
      <c r="AI178" s="96">
        <v>6</v>
      </c>
      <c r="AJ178" s="96">
        <v>6</v>
      </c>
      <c r="AK178" s="96">
        <v>6</v>
      </c>
      <c r="AL178" s="96">
        <v>6</v>
      </c>
      <c r="AM178" s="96">
        <v>6</v>
      </c>
      <c r="AN178" s="96">
        <v>6</v>
      </c>
      <c r="AO178" s="96">
        <v>6</v>
      </c>
      <c r="AP178" s="99">
        <v>6</v>
      </c>
    </row>
    <row r="179" spans="1:42" x14ac:dyDescent="0.25">
      <c r="A179" s="100">
        <v>0</v>
      </c>
      <c r="B179" s="100">
        <v>0</v>
      </c>
      <c r="C179" s="100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0">
        <v>0</v>
      </c>
      <c r="L179" s="100">
        <v>0</v>
      </c>
      <c r="M179" s="100">
        <v>0</v>
      </c>
      <c r="N179" s="100">
        <v>0</v>
      </c>
      <c r="O179" s="100">
        <v>0</v>
      </c>
      <c r="P179" s="100">
        <v>0</v>
      </c>
      <c r="Q179" s="100">
        <v>0</v>
      </c>
      <c r="R179" s="100">
        <v>0</v>
      </c>
      <c r="S179" s="100">
        <v>0</v>
      </c>
      <c r="T179" s="100">
        <v>0</v>
      </c>
      <c r="U179" s="100">
        <v>0</v>
      </c>
      <c r="V179" s="100">
        <v>0</v>
      </c>
      <c r="W179" s="100">
        <v>0</v>
      </c>
      <c r="X179" s="100">
        <v>0</v>
      </c>
      <c r="Y179" s="100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>
        <v>0</v>
      </c>
      <c r="AF179" s="100">
        <v>0</v>
      </c>
      <c r="AG179" s="100">
        <v>0</v>
      </c>
      <c r="AH179" s="100">
        <v>0</v>
      </c>
      <c r="AI179" s="100">
        <v>0</v>
      </c>
      <c r="AJ179" s="100">
        <v>0</v>
      </c>
      <c r="AK179" s="100">
        <v>0</v>
      </c>
      <c r="AL179" s="100">
        <v>0</v>
      </c>
      <c r="AM179" s="100">
        <v>0</v>
      </c>
      <c r="AN179" s="100">
        <v>0</v>
      </c>
      <c r="AO179" s="100">
        <v>0</v>
      </c>
      <c r="AP179" s="100">
        <v>0</v>
      </c>
    </row>
    <row r="180" spans="1:42" x14ac:dyDescent="0.25">
      <c r="A180" s="100">
        <v>0</v>
      </c>
      <c r="B180" s="100">
        <v>0</v>
      </c>
      <c r="C180" s="100">
        <v>0</v>
      </c>
      <c r="D180" s="100">
        <v>0</v>
      </c>
      <c r="E180" s="100">
        <v>0</v>
      </c>
      <c r="F180" s="100">
        <v>0</v>
      </c>
      <c r="G180" s="100">
        <v>0</v>
      </c>
      <c r="H180" s="100">
        <v>0</v>
      </c>
      <c r="I180" s="100">
        <v>0</v>
      </c>
      <c r="J180" s="100">
        <v>0</v>
      </c>
      <c r="K180" s="100">
        <v>0</v>
      </c>
      <c r="L180" s="100">
        <v>0</v>
      </c>
      <c r="M180" s="100">
        <v>0</v>
      </c>
      <c r="N180" s="100">
        <v>0</v>
      </c>
      <c r="O180" s="100">
        <v>0</v>
      </c>
      <c r="P180" s="100">
        <v>0</v>
      </c>
      <c r="Q180" s="100">
        <v>0</v>
      </c>
      <c r="R180" s="100">
        <v>0</v>
      </c>
      <c r="S180" s="100">
        <v>0</v>
      </c>
      <c r="T180" s="100">
        <v>0</v>
      </c>
      <c r="U180" s="100">
        <v>0</v>
      </c>
      <c r="V180" s="100">
        <v>0</v>
      </c>
      <c r="W180" s="100">
        <v>0</v>
      </c>
      <c r="X180" s="100">
        <v>0</v>
      </c>
      <c r="Y180" s="100">
        <v>0</v>
      </c>
      <c r="Z180" s="100">
        <v>0</v>
      </c>
      <c r="AA180" s="100">
        <v>0</v>
      </c>
      <c r="AB180" s="100">
        <v>0</v>
      </c>
      <c r="AC180" s="100">
        <v>0</v>
      </c>
      <c r="AD180" s="100">
        <v>0</v>
      </c>
      <c r="AE180" s="100">
        <v>0</v>
      </c>
      <c r="AF180" s="100">
        <v>0</v>
      </c>
      <c r="AG180" s="100">
        <v>0</v>
      </c>
      <c r="AH180" s="100">
        <v>0</v>
      </c>
      <c r="AI180" s="100">
        <v>0</v>
      </c>
      <c r="AJ180" s="100">
        <v>0</v>
      </c>
      <c r="AK180" s="100">
        <v>0</v>
      </c>
      <c r="AL180" s="100">
        <v>0</v>
      </c>
      <c r="AM180" s="100">
        <v>0</v>
      </c>
      <c r="AN180" s="100">
        <v>0</v>
      </c>
      <c r="AO180" s="100">
        <v>0</v>
      </c>
      <c r="AP180" s="100">
        <v>0</v>
      </c>
    </row>
    <row r="181" spans="1:42" x14ac:dyDescent="0.25">
      <c r="A181" s="100">
        <v>0</v>
      </c>
      <c r="B181" s="100">
        <v>0</v>
      </c>
      <c r="C181" s="100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0">
        <v>0</v>
      </c>
      <c r="L181" s="100">
        <v>0</v>
      </c>
      <c r="M181" s="100">
        <v>0</v>
      </c>
      <c r="N181" s="100">
        <v>0</v>
      </c>
      <c r="O181" s="100">
        <v>0</v>
      </c>
      <c r="P181" s="100">
        <v>0</v>
      </c>
      <c r="Q181" s="100">
        <v>0</v>
      </c>
      <c r="R181" s="100">
        <v>0</v>
      </c>
      <c r="S181" s="100">
        <v>0</v>
      </c>
      <c r="T181" s="100">
        <v>0</v>
      </c>
      <c r="U181" s="100">
        <v>0</v>
      </c>
      <c r="V181" s="100">
        <v>0</v>
      </c>
      <c r="W181" s="100">
        <v>0</v>
      </c>
      <c r="X181" s="100">
        <v>0</v>
      </c>
      <c r="Y181" s="100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>
        <v>0</v>
      </c>
      <c r="AE181" s="100">
        <v>0</v>
      </c>
      <c r="AF181" s="100">
        <v>0</v>
      </c>
      <c r="AG181" s="100">
        <v>0</v>
      </c>
      <c r="AH181" s="100">
        <v>0</v>
      </c>
      <c r="AI181" s="100">
        <v>0</v>
      </c>
      <c r="AJ181" s="100">
        <v>0</v>
      </c>
      <c r="AK181" s="100">
        <v>0</v>
      </c>
      <c r="AL181" s="100">
        <v>0</v>
      </c>
      <c r="AM181" s="100">
        <v>0</v>
      </c>
      <c r="AN181" s="100">
        <v>0</v>
      </c>
      <c r="AO181" s="100">
        <v>0</v>
      </c>
      <c r="AP181" s="100">
        <v>0</v>
      </c>
    </row>
    <row r="182" spans="1:42" x14ac:dyDescent="0.25">
      <c r="A182" s="100">
        <v>0</v>
      </c>
      <c r="B182" s="100">
        <v>0</v>
      </c>
      <c r="C182" s="100">
        <v>0</v>
      </c>
      <c r="D182" s="100">
        <v>0</v>
      </c>
      <c r="E182" s="100">
        <v>0</v>
      </c>
      <c r="F182" s="100">
        <v>0</v>
      </c>
      <c r="G182" s="100">
        <v>0</v>
      </c>
      <c r="H182" s="100">
        <v>0</v>
      </c>
      <c r="I182" s="100">
        <v>0</v>
      </c>
      <c r="J182" s="100">
        <v>0</v>
      </c>
      <c r="K182" s="100">
        <v>0</v>
      </c>
      <c r="L182" s="100">
        <v>0</v>
      </c>
      <c r="M182" s="100">
        <v>0</v>
      </c>
      <c r="N182" s="100">
        <v>0</v>
      </c>
      <c r="O182" s="100">
        <v>0</v>
      </c>
      <c r="P182" s="100">
        <v>0</v>
      </c>
      <c r="Q182" s="100">
        <v>0</v>
      </c>
      <c r="R182" s="100">
        <v>0</v>
      </c>
      <c r="S182" s="100">
        <v>0</v>
      </c>
      <c r="T182" s="100">
        <v>0</v>
      </c>
      <c r="U182" s="100">
        <v>0</v>
      </c>
      <c r="V182" s="100">
        <v>0</v>
      </c>
      <c r="W182" s="100">
        <v>0</v>
      </c>
      <c r="X182" s="100">
        <v>0</v>
      </c>
      <c r="Y182" s="100">
        <v>0</v>
      </c>
      <c r="Z182" s="100">
        <v>0</v>
      </c>
      <c r="AA182" s="100">
        <v>0</v>
      </c>
      <c r="AB182" s="100">
        <v>0</v>
      </c>
      <c r="AC182" s="100">
        <v>0</v>
      </c>
      <c r="AD182" s="100">
        <v>0</v>
      </c>
      <c r="AE182" s="100">
        <v>0</v>
      </c>
      <c r="AF182" s="100">
        <v>0</v>
      </c>
      <c r="AG182" s="100">
        <v>0</v>
      </c>
      <c r="AH182" s="100">
        <v>0</v>
      </c>
      <c r="AI182" s="100">
        <v>0</v>
      </c>
      <c r="AJ182" s="100">
        <v>0</v>
      </c>
      <c r="AK182" s="100">
        <v>0</v>
      </c>
      <c r="AL182" s="100">
        <v>0</v>
      </c>
      <c r="AM182" s="100">
        <v>0</v>
      </c>
      <c r="AN182" s="100">
        <v>0</v>
      </c>
      <c r="AO182" s="100">
        <v>0</v>
      </c>
      <c r="AP182" s="100">
        <v>0</v>
      </c>
    </row>
    <row r="183" spans="1:42" x14ac:dyDescent="0.25">
      <c r="A183" s="100">
        <v>0</v>
      </c>
      <c r="B183" s="100">
        <v>0</v>
      </c>
      <c r="C183" s="100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0">
        <v>0</v>
      </c>
      <c r="L183" s="100">
        <v>0</v>
      </c>
      <c r="M183" s="100">
        <v>0</v>
      </c>
      <c r="N183" s="100">
        <v>0</v>
      </c>
      <c r="O183" s="100">
        <v>0</v>
      </c>
      <c r="P183" s="100">
        <v>0</v>
      </c>
      <c r="Q183" s="100">
        <v>0</v>
      </c>
      <c r="R183" s="100">
        <v>0</v>
      </c>
      <c r="S183" s="100">
        <v>0</v>
      </c>
      <c r="T183" s="100">
        <v>32</v>
      </c>
      <c r="U183" s="100">
        <v>0</v>
      </c>
      <c r="V183" s="100">
        <v>51</v>
      </c>
      <c r="W183" s="100">
        <v>0</v>
      </c>
      <c r="X183" s="100">
        <v>0</v>
      </c>
      <c r="Y183" s="100">
        <v>12</v>
      </c>
      <c r="Z183" s="100">
        <v>0</v>
      </c>
      <c r="AA183" s="100">
        <v>0</v>
      </c>
      <c r="AB183" s="100">
        <v>0</v>
      </c>
      <c r="AC183" s="100">
        <v>0</v>
      </c>
      <c r="AD183" s="100">
        <v>0</v>
      </c>
      <c r="AE183" s="100">
        <v>0</v>
      </c>
      <c r="AF183" s="100">
        <v>0</v>
      </c>
      <c r="AG183" s="100">
        <v>0</v>
      </c>
      <c r="AH183" s="100">
        <v>0</v>
      </c>
      <c r="AI183" s="100">
        <v>0</v>
      </c>
      <c r="AJ183" s="100">
        <v>0</v>
      </c>
      <c r="AK183" s="100">
        <v>0</v>
      </c>
      <c r="AL183" s="100">
        <v>0</v>
      </c>
      <c r="AM183" s="100">
        <v>0</v>
      </c>
      <c r="AN183" s="100">
        <v>0</v>
      </c>
      <c r="AO183" s="100">
        <v>0</v>
      </c>
      <c r="AP183" s="100">
        <v>0</v>
      </c>
    </row>
    <row r="184" spans="1:42" x14ac:dyDescent="0.25">
      <c r="A184" s="100">
        <v>0</v>
      </c>
      <c r="B184" s="100">
        <v>0</v>
      </c>
      <c r="C184" s="100">
        <v>0</v>
      </c>
      <c r="D184" s="100">
        <v>0</v>
      </c>
      <c r="E184" s="100">
        <v>0</v>
      </c>
      <c r="F184" s="100">
        <v>0</v>
      </c>
      <c r="G184" s="100">
        <v>0</v>
      </c>
      <c r="H184" s="100">
        <v>0</v>
      </c>
      <c r="I184" s="100">
        <v>0</v>
      </c>
      <c r="J184" s="100">
        <v>0</v>
      </c>
      <c r="K184" s="100">
        <v>0</v>
      </c>
      <c r="L184" s="100">
        <v>0</v>
      </c>
      <c r="M184" s="100">
        <v>0</v>
      </c>
      <c r="N184" s="100">
        <v>0</v>
      </c>
      <c r="O184" s="100">
        <v>0</v>
      </c>
      <c r="P184" s="100">
        <v>0</v>
      </c>
      <c r="Q184" s="100">
        <v>41</v>
      </c>
      <c r="R184" s="100">
        <v>0</v>
      </c>
      <c r="S184" s="100">
        <v>31</v>
      </c>
      <c r="T184" s="100">
        <v>0</v>
      </c>
      <c r="U184" s="100">
        <v>0</v>
      </c>
      <c r="V184" s="100">
        <v>41</v>
      </c>
      <c r="W184" s="100">
        <v>31</v>
      </c>
      <c r="X184" s="100">
        <v>13</v>
      </c>
      <c r="Y184" s="100">
        <v>0</v>
      </c>
      <c r="Z184" s="100">
        <v>0</v>
      </c>
      <c r="AA184" s="100">
        <v>0</v>
      </c>
      <c r="AB184" s="100">
        <v>0</v>
      </c>
      <c r="AC184" s="100">
        <v>0</v>
      </c>
      <c r="AD184" s="100">
        <v>0</v>
      </c>
      <c r="AE184" s="100">
        <v>0</v>
      </c>
      <c r="AF184" s="100">
        <v>0</v>
      </c>
      <c r="AG184" s="100">
        <v>0</v>
      </c>
      <c r="AH184" s="100">
        <v>0</v>
      </c>
      <c r="AI184" s="100">
        <v>0</v>
      </c>
      <c r="AJ184" s="100">
        <v>0</v>
      </c>
      <c r="AK184" s="100">
        <v>0</v>
      </c>
      <c r="AL184" s="100">
        <v>0</v>
      </c>
      <c r="AM184" s="100">
        <v>0</v>
      </c>
      <c r="AN184" s="100">
        <v>0</v>
      </c>
      <c r="AO184" s="100">
        <v>0</v>
      </c>
      <c r="AP184" s="100">
        <v>0</v>
      </c>
    </row>
    <row r="185" spans="1:42" x14ac:dyDescent="0.25">
      <c r="A185" s="100">
        <v>0</v>
      </c>
      <c r="B185" s="100">
        <v>0</v>
      </c>
      <c r="C185" s="100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0">
        <v>0</v>
      </c>
      <c r="L185" s="100">
        <v>0</v>
      </c>
      <c r="M185" s="100">
        <v>0</v>
      </c>
      <c r="N185" s="100">
        <v>0</v>
      </c>
      <c r="O185" s="100">
        <v>0</v>
      </c>
      <c r="P185" s="100">
        <v>0</v>
      </c>
      <c r="Q185" s="100">
        <v>0</v>
      </c>
      <c r="R185" s="100">
        <v>21</v>
      </c>
      <c r="S185" s="100">
        <v>0</v>
      </c>
      <c r="T185" s="100">
        <v>24</v>
      </c>
      <c r="U185" s="100">
        <v>32</v>
      </c>
      <c r="V185" s="100">
        <v>21</v>
      </c>
      <c r="W185" s="100">
        <v>0</v>
      </c>
      <c r="X185" s="100">
        <v>0</v>
      </c>
      <c r="Y185" s="100">
        <v>0</v>
      </c>
      <c r="Z185" s="100">
        <v>0</v>
      </c>
      <c r="AA185" s="100">
        <v>0</v>
      </c>
      <c r="AB185" s="100">
        <v>0</v>
      </c>
      <c r="AC185" s="100">
        <v>0</v>
      </c>
      <c r="AD185" s="100">
        <v>0</v>
      </c>
      <c r="AE185" s="100">
        <v>0</v>
      </c>
      <c r="AF185" s="100">
        <v>0</v>
      </c>
      <c r="AG185" s="100">
        <v>0</v>
      </c>
      <c r="AH185" s="100">
        <v>0</v>
      </c>
      <c r="AI185" s="100">
        <v>0</v>
      </c>
      <c r="AJ185" s="100">
        <v>0</v>
      </c>
      <c r="AK185" s="100">
        <v>0</v>
      </c>
      <c r="AL185" s="100">
        <v>0</v>
      </c>
      <c r="AM185" s="100">
        <v>0</v>
      </c>
      <c r="AN185" s="100">
        <v>0</v>
      </c>
      <c r="AO185" s="100">
        <v>0</v>
      </c>
      <c r="AP185" s="100">
        <v>0</v>
      </c>
    </row>
    <row r="186" spans="1:42" x14ac:dyDescent="0.25">
      <c r="A186" s="100">
        <v>0</v>
      </c>
      <c r="B186" s="100">
        <v>0</v>
      </c>
      <c r="C186" s="100">
        <v>0</v>
      </c>
      <c r="D186" s="100">
        <v>0</v>
      </c>
      <c r="E186" s="100">
        <v>0</v>
      </c>
      <c r="F186" s="100">
        <v>0</v>
      </c>
      <c r="G186" s="100">
        <v>0</v>
      </c>
      <c r="H186" s="100">
        <v>0</v>
      </c>
      <c r="I186" s="100">
        <v>0</v>
      </c>
      <c r="J186" s="100">
        <v>0</v>
      </c>
      <c r="K186" s="100">
        <v>0</v>
      </c>
      <c r="L186" s="100">
        <v>0</v>
      </c>
      <c r="M186" s="100">
        <v>0</v>
      </c>
      <c r="N186" s="100">
        <v>0</v>
      </c>
      <c r="O186" s="100">
        <v>0</v>
      </c>
      <c r="P186" s="100">
        <v>0</v>
      </c>
      <c r="Q186" s="100">
        <v>12</v>
      </c>
      <c r="R186" s="100">
        <v>0</v>
      </c>
      <c r="S186" s="100">
        <v>21</v>
      </c>
      <c r="T186" s="100">
        <v>0</v>
      </c>
      <c r="U186" s="100">
        <v>52</v>
      </c>
      <c r="V186" s="100">
        <v>0</v>
      </c>
      <c r="W186" s="100">
        <v>0</v>
      </c>
      <c r="X186" s="100">
        <v>0</v>
      </c>
      <c r="Y186" s="100">
        <v>12</v>
      </c>
      <c r="Z186" s="100">
        <v>0</v>
      </c>
      <c r="AA186" s="100">
        <v>0</v>
      </c>
      <c r="AB186" s="100">
        <v>0</v>
      </c>
      <c r="AC186" s="100">
        <v>0</v>
      </c>
      <c r="AD186" s="100">
        <v>0</v>
      </c>
      <c r="AE186" s="100">
        <v>0</v>
      </c>
      <c r="AF186" s="100">
        <v>0</v>
      </c>
      <c r="AG186" s="100">
        <v>0</v>
      </c>
      <c r="AH186" s="100">
        <v>0</v>
      </c>
      <c r="AI186" s="100">
        <v>0</v>
      </c>
      <c r="AJ186" s="100">
        <v>0</v>
      </c>
      <c r="AK186" s="100">
        <v>0</v>
      </c>
      <c r="AL186" s="100">
        <v>0</v>
      </c>
      <c r="AM186" s="100">
        <v>0</v>
      </c>
      <c r="AN186" s="100">
        <v>0</v>
      </c>
      <c r="AO186" s="100">
        <v>0</v>
      </c>
      <c r="AP186" s="100">
        <v>0</v>
      </c>
    </row>
    <row r="187" spans="1:42" x14ac:dyDescent="0.25">
      <c r="A187" s="100">
        <v>0</v>
      </c>
      <c r="B187" s="100">
        <v>0</v>
      </c>
      <c r="C187" s="100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0">
        <v>0</v>
      </c>
      <c r="L187" s="100">
        <v>0</v>
      </c>
      <c r="M187" s="100">
        <v>0</v>
      </c>
      <c r="N187" s="100">
        <v>0</v>
      </c>
      <c r="O187" s="100">
        <v>0</v>
      </c>
      <c r="P187" s="100">
        <v>0</v>
      </c>
      <c r="Q187" s="100">
        <v>0</v>
      </c>
      <c r="R187" s="100">
        <v>0</v>
      </c>
      <c r="S187" s="100">
        <v>0</v>
      </c>
      <c r="T187" s="100">
        <v>13</v>
      </c>
      <c r="U187" s="100">
        <v>23</v>
      </c>
      <c r="V187" s="100">
        <v>0</v>
      </c>
      <c r="W187" s="100">
        <v>61</v>
      </c>
      <c r="X187" s="100">
        <v>0</v>
      </c>
      <c r="Y187" s="10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>
        <v>0</v>
      </c>
      <c r="AE187" s="100">
        <v>0</v>
      </c>
      <c r="AF187" s="100">
        <v>0</v>
      </c>
      <c r="AG187" s="100">
        <v>0</v>
      </c>
      <c r="AH187" s="100">
        <v>0</v>
      </c>
      <c r="AI187" s="100">
        <v>0</v>
      </c>
      <c r="AJ187" s="100">
        <v>0</v>
      </c>
      <c r="AK187" s="100">
        <v>0</v>
      </c>
      <c r="AL187" s="100">
        <v>0</v>
      </c>
      <c r="AM187" s="100">
        <v>0</v>
      </c>
      <c r="AN187" s="100">
        <v>0</v>
      </c>
      <c r="AO187" s="100">
        <v>0</v>
      </c>
      <c r="AP187" s="100">
        <v>0</v>
      </c>
    </row>
    <row r="188" spans="1:42" x14ac:dyDescent="0.25">
      <c r="A188" s="100">
        <v>0</v>
      </c>
      <c r="B188" s="100">
        <v>0</v>
      </c>
      <c r="C188" s="100">
        <v>0</v>
      </c>
      <c r="D188" s="100">
        <v>0</v>
      </c>
      <c r="E188" s="100">
        <v>0</v>
      </c>
      <c r="F188" s="100">
        <v>0</v>
      </c>
      <c r="G188" s="100">
        <v>0</v>
      </c>
      <c r="H188" s="100">
        <v>0</v>
      </c>
      <c r="I188" s="100">
        <v>0</v>
      </c>
      <c r="J188" s="100">
        <v>0</v>
      </c>
      <c r="K188" s="100">
        <v>0</v>
      </c>
      <c r="L188" s="100">
        <v>0</v>
      </c>
      <c r="M188" s="100">
        <v>0</v>
      </c>
      <c r="N188" s="100">
        <v>0</v>
      </c>
      <c r="O188" s="100">
        <v>0</v>
      </c>
      <c r="P188" s="100">
        <v>0</v>
      </c>
      <c r="Q188" s="100">
        <v>0</v>
      </c>
      <c r="R188" s="100">
        <v>0</v>
      </c>
      <c r="S188" s="100">
        <v>0</v>
      </c>
      <c r="T188" s="100">
        <v>0</v>
      </c>
      <c r="U188" s="100">
        <v>0</v>
      </c>
      <c r="V188" s="100">
        <v>0</v>
      </c>
      <c r="W188" s="100">
        <v>0</v>
      </c>
      <c r="X188" s="100">
        <v>0</v>
      </c>
      <c r="Y188" s="10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>
        <v>0</v>
      </c>
      <c r="AF188" s="100">
        <v>0</v>
      </c>
      <c r="AG188" s="100">
        <v>0</v>
      </c>
      <c r="AH188" s="100">
        <v>0</v>
      </c>
      <c r="AI188" s="100">
        <v>0</v>
      </c>
      <c r="AJ188" s="100">
        <v>0</v>
      </c>
      <c r="AK188" s="100">
        <v>0</v>
      </c>
      <c r="AL188" s="100">
        <v>0</v>
      </c>
      <c r="AM188" s="100">
        <v>0</v>
      </c>
      <c r="AN188" s="100">
        <v>0</v>
      </c>
      <c r="AO188" s="100">
        <v>0</v>
      </c>
      <c r="AP188" s="100">
        <v>0</v>
      </c>
    </row>
    <row r="189" spans="1:42" ht="15.75" thickBot="1" x14ac:dyDescent="0.3"/>
    <row r="190" spans="1:42" x14ac:dyDescent="0.25">
      <c r="A190" s="79">
        <v>6</v>
      </c>
      <c r="B190" s="80">
        <v>6</v>
      </c>
      <c r="C190" s="80">
        <v>6</v>
      </c>
      <c r="D190" s="80">
        <v>6</v>
      </c>
      <c r="E190" s="80">
        <v>6</v>
      </c>
      <c r="F190" s="80">
        <v>6</v>
      </c>
      <c r="G190" s="80">
        <v>6</v>
      </c>
      <c r="H190" s="80">
        <v>6</v>
      </c>
      <c r="I190" s="80">
        <v>6</v>
      </c>
      <c r="J190" s="80">
        <v>6</v>
      </c>
      <c r="K190" s="80">
        <v>6</v>
      </c>
      <c r="L190" s="80">
        <v>6</v>
      </c>
      <c r="M190" s="80">
        <v>6</v>
      </c>
      <c r="N190" s="81">
        <v>6</v>
      </c>
      <c r="O190" s="81">
        <v>6</v>
      </c>
      <c r="P190" s="81">
        <v>6</v>
      </c>
      <c r="Q190" s="81">
        <v>6</v>
      </c>
      <c r="R190" s="81">
        <v>6</v>
      </c>
      <c r="S190" s="81">
        <v>6</v>
      </c>
      <c r="T190" s="81">
        <v>6</v>
      </c>
      <c r="U190" s="81">
        <v>6</v>
      </c>
      <c r="V190" s="81">
        <v>5</v>
      </c>
      <c r="W190" s="81">
        <v>5</v>
      </c>
      <c r="X190" s="81">
        <v>5</v>
      </c>
      <c r="Y190" s="81">
        <v>5</v>
      </c>
      <c r="Z190" s="81">
        <v>5</v>
      </c>
      <c r="AA190" s="82">
        <v>6</v>
      </c>
      <c r="AB190" s="82">
        <v>6</v>
      </c>
      <c r="AC190" s="82">
        <v>6</v>
      </c>
      <c r="AD190" s="82">
        <v>6</v>
      </c>
      <c r="AE190" s="82">
        <v>6</v>
      </c>
      <c r="AF190" s="82">
        <v>6</v>
      </c>
      <c r="AG190" s="82">
        <v>6</v>
      </c>
      <c r="AH190" s="82">
        <v>6</v>
      </c>
      <c r="AI190" s="82">
        <v>6</v>
      </c>
      <c r="AJ190" s="82">
        <v>6</v>
      </c>
      <c r="AK190" s="82">
        <v>6</v>
      </c>
      <c r="AL190" s="82">
        <v>6</v>
      </c>
      <c r="AM190" s="82">
        <v>6</v>
      </c>
      <c r="AN190" s="82">
        <v>6</v>
      </c>
      <c r="AO190" s="82">
        <v>6</v>
      </c>
      <c r="AP190" s="83">
        <v>6</v>
      </c>
    </row>
    <row r="191" spans="1:42" x14ac:dyDescent="0.25">
      <c r="A191" s="84">
        <v>6</v>
      </c>
      <c r="B191" s="85">
        <v>6</v>
      </c>
      <c r="C191" s="85">
        <v>6</v>
      </c>
      <c r="D191" s="85">
        <v>6</v>
      </c>
      <c r="E191" s="85">
        <v>6</v>
      </c>
      <c r="F191" s="85">
        <v>6</v>
      </c>
      <c r="G191" s="85">
        <v>6</v>
      </c>
      <c r="H191" s="85">
        <v>6</v>
      </c>
      <c r="I191" s="85">
        <v>6</v>
      </c>
      <c r="J191" s="85">
        <v>6</v>
      </c>
      <c r="K191" s="85">
        <v>5</v>
      </c>
      <c r="L191" s="85">
        <v>5</v>
      </c>
      <c r="M191" s="85">
        <v>5</v>
      </c>
      <c r="N191" s="75">
        <v>5</v>
      </c>
      <c r="O191" s="75">
        <v>5</v>
      </c>
      <c r="P191" s="75">
        <v>5</v>
      </c>
      <c r="Q191" s="75">
        <v>6</v>
      </c>
      <c r="R191" s="75">
        <v>6</v>
      </c>
      <c r="S191" s="75">
        <v>6</v>
      </c>
      <c r="T191" s="75">
        <v>6</v>
      </c>
      <c r="U191" s="75">
        <v>6</v>
      </c>
      <c r="V191" s="75">
        <v>5</v>
      </c>
      <c r="W191" s="75">
        <v>5</v>
      </c>
      <c r="X191" s="75">
        <v>5</v>
      </c>
      <c r="Y191" s="75">
        <v>5</v>
      </c>
      <c r="Z191" s="75">
        <v>5</v>
      </c>
      <c r="AA191" s="86">
        <v>5</v>
      </c>
      <c r="AB191" s="86">
        <v>5</v>
      </c>
      <c r="AC191" s="86">
        <v>5</v>
      </c>
      <c r="AD191" s="86">
        <v>6</v>
      </c>
      <c r="AE191" s="86">
        <v>6</v>
      </c>
      <c r="AF191" s="86">
        <v>6</v>
      </c>
      <c r="AG191" s="86">
        <v>6</v>
      </c>
      <c r="AH191" s="86">
        <v>6</v>
      </c>
      <c r="AI191" s="86">
        <v>6</v>
      </c>
      <c r="AJ191" s="86">
        <v>6</v>
      </c>
      <c r="AK191" s="86">
        <v>6</v>
      </c>
      <c r="AL191" s="86">
        <v>6</v>
      </c>
      <c r="AM191" s="86">
        <v>6</v>
      </c>
      <c r="AN191" s="86">
        <v>6</v>
      </c>
      <c r="AO191" s="86">
        <v>6</v>
      </c>
      <c r="AP191" s="87">
        <v>6</v>
      </c>
    </row>
    <row r="192" spans="1:42" x14ac:dyDescent="0.25">
      <c r="A192" s="84">
        <v>6</v>
      </c>
      <c r="B192" s="85">
        <v>6</v>
      </c>
      <c r="C192" s="85">
        <v>6</v>
      </c>
      <c r="D192" s="85">
        <v>6</v>
      </c>
      <c r="E192" s="85">
        <v>6</v>
      </c>
      <c r="F192" s="85">
        <v>6</v>
      </c>
      <c r="G192" s="85">
        <v>6</v>
      </c>
      <c r="H192" s="85">
        <v>6</v>
      </c>
      <c r="I192" s="85">
        <v>6</v>
      </c>
      <c r="J192" s="85">
        <v>6</v>
      </c>
      <c r="K192" s="85">
        <v>6</v>
      </c>
      <c r="L192" s="85">
        <v>6</v>
      </c>
      <c r="M192" s="85">
        <v>5</v>
      </c>
      <c r="N192" s="75">
        <v>5</v>
      </c>
      <c r="O192" s="75">
        <v>4</v>
      </c>
      <c r="P192" s="75">
        <v>4</v>
      </c>
      <c r="Q192" s="75">
        <v>4</v>
      </c>
      <c r="R192" s="75">
        <v>4</v>
      </c>
      <c r="S192" s="75">
        <v>4</v>
      </c>
      <c r="T192" s="75">
        <v>4</v>
      </c>
      <c r="U192" s="75">
        <v>5</v>
      </c>
      <c r="V192" s="75">
        <v>5</v>
      </c>
      <c r="W192" s="75">
        <v>5</v>
      </c>
      <c r="X192" s="75">
        <v>5</v>
      </c>
      <c r="Y192" s="75">
        <v>5</v>
      </c>
      <c r="Z192" s="75">
        <v>5</v>
      </c>
      <c r="AA192" s="86">
        <v>6</v>
      </c>
      <c r="AB192" s="86">
        <v>6</v>
      </c>
      <c r="AC192" s="86">
        <v>6</v>
      </c>
      <c r="AD192" s="86">
        <v>6</v>
      </c>
      <c r="AE192" s="86">
        <v>6</v>
      </c>
      <c r="AF192" s="86">
        <v>6</v>
      </c>
      <c r="AG192" s="86">
        <v>6</v>
      </c>
      <c r="AH192" s="86">
        <v>6</v>
      </c>
      <c r="AI192" s="86">
        <v>6</v>
      </c>
      <c r="AJ192" s="86">
        <v>6</v>
      </c>
      <c r="AK192" s="86">
        <v>6</v>
      </c>
      <c r="AL192" s="86">
        <v>6</v>
      </c>
      <c r="AM192" s="86">
        <v>6</v>
      </c>
      <c r="AN192" s="86">
        <v>6</v>
      </c>
      <c r="AO192" s="86">
        <v>6</v>
      </c>
      <c r="AP192" s="87">
        <v>6</v>
      </c>
    </row>
    <row r="193" spans="1:42" x14ac:dyDescent="0.25">
      <c r="A193" s="84">
        <v>6</v>
      </c>
      <c r="B193" s="85">
        <v>6</v>
      </c>
      <c r="C193" s="85">
        <v>6</v>
      </c>
      <c r="D193" s="85">
        <v>6</v>
      </c>
      <c r="E193" s="85">
        <v>6</v>
      </c>
      <c r="F193" s="85">
        <v>5</v>
      </c>
      <c r="G193" s="85">
        <v>5</v>
      </c>
      <c r="H193" s="85">
        <v>5</v>
      </c>
      <c r="I193" s="85">
        <v>5</v>
      </c>
      <c r="J193" s="85">
        <v>5</v>
      </c>
      <c r="K193" s="85">
        <v>5</v>
      </c>
      <c r="L193" s="85">
        <v>5</v>
      </c>
      <c r="M193" s="85">
        <v>5</v>
      </c>
      <c r="N193" s="75">
        <v>5</v>
      </c>
      <c r="O193" s="75">
        <v>5</v>
      </c>
      <c r="P193" s="75">
        <v>5</v>
      </c>
      <c r="Q193" s="75">
        <v>5</v>
      </c>
      <c r="R193" s="75">
        <v>4</v>
      </c>
      <c r="S193" s="75">
        <v>4</v>
      </c>
      <c r="T193" s="75">
        <v>4</v>
      </c>
      <c r="U193" s="75">
        <v>4</v>
      </c>
      <c r="V193" s="75">
        <v>4</v>
      </c>
      <c r="W193" s="75">
        <v>4</v>
      </c>
      <c r="X193" s="75">
        <v>4</v>
      </c>
      <c r="Y193" s="75">
        <v>4</v>
      </c>
      <c r="Z193" s="75">
        <v>4</v>
      </c>
      <c r="AA193" s="86">
        <v>5</v>
      </c>
      <c r="AB193" s="86">
        <v>5</v>
      </c>
      <c r="AC193" s="86">
        <v>5</v>
      </c>
      <c r="AD193" s="86">
        <v>5</v>
      </c>
      <c r="AE193" s="86">
        <v>5</v>
      </c>
      <c r="AF193" s="86">
        <v>5</v>
      </c>
      <c r="AG193" s="86">
        <v>5</v>
      </c>
      <c r="AH193" s="86">
        <v>5</v>
      </c>
      <c r="AI193" s="86">
        <v>5</v>
      </c>
      <c r="AJ193" s="86">
        <v>6</v>
      </c>
      <c r="AK193" s="86">
        <v>6</v>
      </c>
      <c r="AL193" s="86">
        <v>6</v>
      </c>
      <c r="AM193" s="86">
        <v>6</v>
      </c>
      <c r="AN193" s="86">
        <v>6</v>
      </c>
      <c r="AO193" s="86">
        <v>6</v>
      </c>
      <c r="AP193" s="87">
        <v>6</v>
      </c>
    </row>
    <row r="194" spans="1:42" x14ac:dyDescent="0.25">
      <c r="A194" s="84">
        <v>6</v>
      </c>
      <c r="B194" s="85">
        <v>6</v>
      </c>
      <c r="C194" s="85">
        <v>6</v>
      </c>
      <c r="D194" s="85">
        <v>6</v>
      </c>
      <c r="E194" s="85">
        <v>6</v>
      </c>
      <c r="F194" s="85">
        <v>5</v>
      </c>
      <c r="G194" s="85">
        <v>6</v>
      </c>
      <c r="H194" s="85">
        <v>6</v>
      </c>
      <c r="I194" s="85">
        <v>6</v>
      </c>
      <c r="J194" s="85">
        <v>6</v>
      </c>
      <c r="K194" s="85">
        <v>5</v>
      </c>
      <c r="L194" s="85">
        <v>5</v>
      </c>
      <c r="M194" s="85">
        <v>5</v>
      </c>
      <c r="N194" s="75">
        <v>5</v>
      </c>
      <c r="O194" s="75">
        <v>5</v>
      </c>
      <c r="P194" s="75">
        <v>5</v>
      </c>
      <c r="Q194" s="75">
        <v>4</v>
      </c>
      <c r="R194" s="75">
        <v>2</v>
      </c>
      <c r="S194" s="75">
        <v>3</v>
      </c>
      <c r="T194" s="75">
        <v>3</v>
      </c>
      <c r="U194" s="75">
        <v>3</v>
      </c>
      <c r="V194" s="75">
        <v>2</v>
      </c>
      <c r="W194" s="75">
        <v>3</v>
      </c>
      <c r="X194" s="75">
        <v>3</v>
      </c>
      <c r="Y194" s="75">
        <v>4</v>
      </c>
      <c r="Z194" s="75">
        <v>5</v>
      </c>
      <c r="AA194" s="86">
        <v>5</v>
      </c>
      <c r="AB194" s="86">
        <v>5</v>
      </c>
      <c r="AC194" s="86">
        <v>5</v>
      </c>
      <c r="AD194" s="86">
        <v>5</v>
      </c>
      <c r="AE194" s="86">
        <v>5</v>
      </c>
      <c r="AF194" s="86">
        <v>5</v>
      </c>
      <c r="AG194" s="86">
        <v>5</v>
      </c>
      <c r="AH194" s="86">
        <v>5</v>
      </c>
      <c r="AI194" s="86">
        <v>5</v>
      </c>
      <c r="AJ194" s="86">
        <v>6</v>
      </c>
      <c r="AK194" s="86">
        <v>6</v>
      </c>
      <c r="AL194" s="86">
        <v>6</v>
      </c>
      <c r="AM194" s="86">
        <v>6</v>
      </c>
      <c r="AN194" s="86">
        <v>6</v>
      </c>
      <c r="AO194" s="86">
        <v>6</v>
      </c>
      <c r="AP194" s="87">
        <v>6</v>
      </c>
    </row>
    <row r="195" spans="1:42" x14ac:dyDescent="0.25">
      <c r="A195" s="84">
        <v>6</v>
      </c>
      <c r="B195" s="85">
        <v>6</v>
      </c>
      <c r="C195" s="85">
        <v>6</v>
      </c>
      <c r="D195" s="85">
        <v>6</v>
      </c>
      <c r="E195" s="85">
        <v>6</v>
      </c>
      <c r="F195" s="85">
        <v>5</v>
      </c>
      <c r="G195" s="85">
        <v>5</v>
      </c>
      <c r="H195" s="85">
        <v>5</v>
      </c>
      <c r="I195" s="85">
        <v>5</v>
      </c>
      <c r="J195" s="85">
        <v>5</v>
      </c>
      <c r="K195" s="85">
        <v>5</v>
      </c>
      <c r="L195" s="85">
        <v>5</v>
      </c>
      <c r="M195" s="85">
        <v>5</v>
      </c>
      <c r="N195" s="88">
        <v>5</v>
      </c>
      <c r="O195" s="88">
        <v>5</v>
      </c>
      <c r="P195" s="88">
        <v>4</v>
      </c>
      <c r="Q195" s="88">
        <v>3</v>
      </c>
      <c r="R195" s="88">
        <v>2</v>
      </c>
      <c r="S195" s="88">
        <v>2</v>
      </c>
      <c r="T195" s="88">
        <v>2</v>
      </c>
      <c r="U195" s="88">
        <v>3</v>
      </c>
      <c r="V195" s="88">
        <v>2</v>
      </c>
      <c r="W195" s="88">
        <v>2</v>
      </c>
      <c r="X195" s="88">
        <v>3</v>
      </c>
      <c r="Y195" s="88">
        <v>4</v>
      </c>
      <c r="Z195" s="88">
        <v>5</v>
      </c>
      <c r="AA195" s="86">
        <v>4</v>
      </c>
      <c r="AB195" s="86">
        <v>5</v>
      </c>
      <c r="AC195" s="86">
        <v>5</v>
      </c>
      <c r="AD195" s="86">
        <v>5</v>
      </c>
      <c r="AE195" s="86">
        <v>5</v>
      </c>
      <c r="AF195" s="86">
        <v>5</v>
      </c>
      <c r="AG195" s="86">
        <v>5</v>
      </c>
      <c r="AH195" s="86">
        <v>5</v>
      </c>
      <c r="AI195" s="86">
        <v>5</v>
      </c>
      <c r="AJ195" s="86">
        <v>6</v>
      </c>
      <c r="AK195" s="86">
        <v>6</v>
      </c>
      <c r="AL195" s="86">
        <v>6</v>
      </c>
      <c r="AM195" s="86">
        <v>6</v>
      </c>
      <c r="AN195" s="86">
        <v>6</v>
      </c>
      <c r="AO195" s="86">
        <v>6</v>
      </c>
      <c r="AP195" s="87">
        <v>6</v>
      </c>
    </row>
    <row r="196" spans="1:42" ht="15.75" thickBot="1" x14ac:dyDescent="0.3">
      <c r="A196" s="89">
        <v>6</v>
      </c>
      <c r="B196" s="90">
        <v>6</v>
      </c>
      <c r="C196" s="90">
        <v>6</v>
      </c>
      <c r="D196" s="90">
        <v>6</v>
      </c>
      <c r="E196" s="90">
        <v>6</v>
      </c>
      <c r="F196" s="90">
        <v>5</v>
      </c>
      <c r="G196" s="90">
        <v>5</v>
      </c>
      <c r="H196" s="90">
        <v>5</v>
      </c>
      <c r="I196" s="90">
        <v>5</v>
      </c>
      <c r="J196" s="90">
        <v>5</v>
      </c>
      <c r="K196" s="90">
        <v>5</v>
      </c>
      <c r="L196" s="90">
        <v>5</v>
      </c>
      <c r="M196" s="90">
        <v>5</v>
      </c>
      <c r="N196" s="88">
        <v>4</v>
      </c>
      <c r="O196" s="88">
        <v>4</v>
      </c>
      <c r="P196" s="88">
        <v>4</v>
      </c>
      <c r="Q196" s="88">
        <v>3</v>
      </c>
      <c r="R196" s="88">
        <v>2</v>
      </c>
      <c r="S196" s="88">
        <v>1</v>
      </c>
      <c r="T196" s="88">
        <v>2</v>
      </c>
      <c r="U196" s="88">
        <v>1</v>
      </c>
      <c r="V196" s="88">
        <v>1</v>
      </c>
      <c r="W196" s="88">
        <v>1</v>
      </c>
      <c r="X196" s="88">
        <v>2</v>
      </c>
      <c r="Y196" s="88">
        <v>2</v>
      </c>
      <c r="Z196" s="88">
        <v>3</v>
      </c>
      <c r="AA196" s="86">
        <v>4</v>
      </c>
      <c r="AB196" s="86">
        <v>4</v>
      </c>
      <c r="AC196" s="86">
        <v>5</v>
      </c>
      <c r="AD196" s="86">
        <v>4</v>
      </c>
      <c r="AE196" s="86">
        <v>5</v>
      </c>
      <c r="AF196" s="86">
        <v>5</v>
      </c>
      <c r="AG196" s="86">
        <v>5</v>
      </c>
      <c r="AH196" s="86">
        <v>5</v>
      </c>
      <c r="AI196" s="86">
        <v>5</v>
      </c>
      <c r="AJ196" s="86">
        <v>6</v>
      </c>
      <c r="AK196" s="86">
        <v>6</v>
      </c>
      <c r="AL196" s="86">
        <v>6</v>
      </c>
      <c r="AM196" s="86">
        <v>6</v>
      </c>
      <c r="AN196" s="86">
        <v>6</v>
      </c>
      <c r="AO196" s="86">
        <v>6</v>
      </c>
      <c r="AP196" s="87">
        <v>6</v>
      </c>
    </row>
    <row r="197" spans="1:42" ht="15.75" thickBot="1" x14ac:dyDescent="0.3">
      <c r="A197" s="89">
        <v>6</v>
      </c>
      <c r="B197" s="90">
        <v>6</v>
      </c>
      <c r="C197" s="90">
        <v>6</v>
      </c>
      <c r="D197" s="90">
        <v>6</v>
      </c>
      <c r="E197" s="90">
        <v>6</v>
      </c>
      <c r="F197" s="90">
        <v>5</v>
      </c>
      <c r="G197" s="90">
        <v>6</v>
      </c>
      <c r="H197" s="90">
        <v>6</v>
      </c>
      <c r="I197" s="90">
        <v>6</v>
      </c>
      <c r="J197" s="90">
        <v>6</v>
      </c>
      <c r="K197" s="90">
        <v>5</v>
      </c>
      <c r="L197" s="90">
        <v>5</v>
      </c>
      <c r="M197" s="90">
        <v>5</v>
      </c>
      <c r="N197" s="88">
        <v>4</v>
      </c>
      <c r="O197" s="88">
        <v>4</v>
      </c>
      <c r="P197" s="88">
        <v>3</v>
      </c>
      <c r="Q197" s="88">
        <v>3</v>
      </c>
      <c r="R197" s="88">
        <v>2</v>
      </c>
      <c r="S197" s="88">
        <v>1</v>
      </c>
      <c r="T197" s="88">
        <v>1</v>
      </c>
      <c r="U197" s="91">
        <v>1</v>
      </c>
      <c r="V197" s="88">
        <v>2</v>
      </c>
      <c r="W197" s="88">
        <v>2</v>
      </c>
      <c r="X197" s="88">
        <v>2</v>
      </c>
      <c r="Y197" s="88">
        <v>3</v>
      </c>
      <c r="Z197" s="88">
        <v>3</v>
      </c>
      <c r="AA197" s="86">
        <v>4</v>
      </c>
      <c r="AB197" s="86">
        <v>4</v>
      </c>
      <c r="AC197" s="86">
        <v>4</v>
      </c>
      <c r="AD197" s="86">
        <v>6</v>
      </c>
      <c r="AE197" s="86">
        <v>6</v>
      </c>
      <c r="AF197" s="86">
        <v>6</v>
      </c>
      <c r="AG197" s="86">
        <v>6</v>
      </c>
      <c r="AH197" s="86">
        <v>5</v>
      </c>
      <c r="AI197" s="86">
        <v>5</v>
      </c>
      <c r="AJ197" s="86">
        <v>5</v>
      </c>
      <c r="AK197" s="86">
        <v>5</v>
      </c>
      <c r="AL197" s="86">
        <v>6</v>
      </c>
      <c r="AM197" s="86">
        <v>6</v>
      </c>
      <c r="AN197" s="86">
        <v>6</v>
      </c>
      <c r="AO197" s="86">
        <v>6</v>
      </c>
      <c r="AP197" s="87">
        <v>6</v>
      </c>
    </row>
    <row r="198" spans="1:42" x14ac:dyDescent="0.25">
      <c r="A198" s="89">
        <v>6</v>
      </c>
      <c r="B198" s="90">
        <v>6</v>
      </c>
      <c r="C198" s="90">
        <v>6</v>
      </c>
      <c r="D198" s="90">
        <v>6</v>
      </c>
      <c r="E198" s="90">
        <v>6</v>
      </c>
      <c r="F198" s="90">
        <v>5</v>
      </c>
      <c r="G198" s="90">
        <v>6</v>
      </c>
      <c r="H198" s="90">
        <v>6</v>
      </c>
      <c r="I198" s="90">
        <v>6</v>
      </c>
      <c r="J198" s="90">
        <v>6</v>
      </c>
      <c r="K198" s="90">
        <v>5</v>
      </c>
      <c r="L198" s="90">
        <v>5</v>
      </c>
      <c r="M198" s="90">
        <v>5</v>
      </c>
      <c r="N198" s="92">
        <v>4</v>
      </c>
      <c r="O198" s="92">
        <v>4</v>
      </c>
      <c r="P198" s="92">
        <v>4</v>
      </c>
      <c r="Q198" s="92">
        <v>2</v>
      </c>
      <c r="R198" s="90">
        <v>2</v>
      </c>
      <c r="S198" s="90">
        <v>2</v>
      </c>
      <c r="T198" s="90">
        <v>2</v>
      </c>
      <c r="U198" s="90">
        <v>3</v>
      </c>
      <c r="V198" s="90">
        <v>3</v>
      </c>
      <c r="W198" s="93">
        <v>1</v>
      </c>
      <c r="X198" s="93">
        <v>1</v>
      </c>
      <c r="Y198" s="93">
        <v>1</v>
      </c>
      <c r="Z198" s="93">
        <v>1</v>
      </c>
      <c r="AA198" s="90">
        <v>4</v>
      </c>
      <c r="AB198" s="90">
        <v>4</v>
      </c>
      <c r="AC198" s="90">
        <v>4</v>
      </c>
      <c r="AD198" s="90">
        <v>4</v>
      </c>
      <c r="AE198" s="90">
        <v>4</v>
      </c>
      <c r="AF198" s="90">
        <v>4</v>
      </c>
      <c r="AG198" s="90">
        <v>4</v>
      </c>
      <c r="AH198" s="90">
        <v>5</v>
      </c>
      <c r="AI198" s="90">
        <v>5</v>
      </c>
      <c r="AJ198" s="90">
        <v>5</v>
      </c>
      <c r="AK198" s="90">
        <v>5</v>
      </c>
      <c r="AL198" s="90">
        <v>5</v>
      </c>
      <c r="AM198" s="90">
        <v>5</v>
      </c>
      <c r="AN198" s="90">
        <v>5</v>
      </c>
      <c r="AO198" s="90">
        <v>5</v>
      </c>
      <c r="AP198" s="94">
        <v>5</v>
      </c>
    </row>
    <row r="199" spans="1:42" ht="15.75" thickBot="1" x14ac:dyDescent="0.3">
      <c r="A199" s="95">
        <v>6</v>
      </c>
      <c r="B199" s="96">
        <v>6</v>
      </c>
      <c r="C199" s="96">
        <v>6</v>
      </c>
      <c r="D199" s="96">
        <v>6</v>
      </c>
      <c r="E199" s="96">
        <v>6</v>
      </c>
      <c r="F199" s="96">
        <v>5</v>
      </c>
      <c r="G199" s="96">
        <v>6</v>
      </c>
      <c r="H199" s="96">
        <v>6</v>
      </c>
      <c r="I199" s="96">
        <v>6</v>
      </c>
      <c r="J199" s="96">
        <v>6</v>
      </c>
      <c r="K199" s="96">
        <v>5</v>
      </c>
      <c r="L199" s="96">
        <v>5</v>
      </c>
      <c r="M199" s="96">
        <v>5</v>
      </c>
      <c r="N199" s="97">
        <v>5</v>
      </c>
      <c r="O199" s="97">
        <v>5</v>
      </c>
      <c r="P199" s="97">
        <v>5</v>
      </c>
      <c r="Q199" s="97">
        <v>5</v>
      </c>
      <c r="R199" s="96">
        <v>5</v>
      </c>
      <c r="S199" s="96">
        <v>5</v>
      </c>
      <c r="T199" s="96">
        <v>5</v>
      </c>
      <c r="U199" s="96">
        <v>5</v>
      </c>
      <c r="V199" s="96">
        <v>5</v>
      </c>
      <c r="W199" s="98">
        <v>2</v>
      </c>
      <c r="X199" s="98">
        <v>2</v>
      </c>
      <c r="Y199" s="98">
        <v>2</v>
      </c>
      <c r="Z199" s="98">
        <v>2</v>
      </c>
      <c r="AA199" s="96">
        <v>6</v>
      </c>
      <c r="AB199" s="96">
        <v>6</v>
      </c>
      <c r="AC199" s="96">
        <v>6</v>
      </c>
      <c r="AD199" s="96">
        <v>6</v>
      </c>
      <c r="AE199" s="96">
        <v>6</v>
      </c>
      <c r="AF199" s="96">
        <v>6</v>
      </c>
      <c r="AG199" s="96">
        <v>6</v>
      </c>
      <c r="AH199" s="96">
        <v>6</v>
      </c>
      <c r="AI199" s="96">
        <v>6</v>
      </c>
      <c r="AJ199" s="96">
        <v>6</v>
      </c>
      <c r="AK199" s="96">
        <v>6</v>
      </c>
      <c r="AL199" s="96">
        <v>6</v>
      </c>
      <c r="AM199" s="96">
        <v>6</v>
      </c>
      <c r="AN199" s="96">
        <v>6</v>
      </c>
      <c r="AO199" s="96">
        <v>6</v>
      </c>
      <c r="AP199" s="99">
        <v>6</v>
      </c>
    </row>
    <row r="200" spans="1:42" x14ac:dyDescent="0.25">
      <c r="A200" s="100">
        <v>0</v>
      </c>
      <c r="B200" s="100">
        <v>0</v>
      </c>
      <c r="C200" s="100">
        <v>0</v>
      </c>
      <c r="D200" s="100">
        <v>0</v>
      </c>
      <c r="E200" s="100">
        <v>0</v>
      </c>
      <c r="F200" s="100">
        <v>0</v>
      </c>
      <c r="G200" s="100">
        <v>0</v>
      </c>
      <c r="H200" s="100">
        <v>0</v>
      </c>
      <c r="I200" s="100">
        <v>0</v>
      </c>
      <c r="J200" s="100">
        <v>0</v>
      </c>
      <c r="K200" s="100">
        <v>0</v>
      </c>
      <c r="L200" s="100">
        <v>0</v>
      </c>
      <c r="M200" s="100">
        <v>0</v>
      </c>
      <c r="N200" s="100">
        <v>0</v>
      </c>
      <c r="O200" s="100">
        <v>0</v>
      </c>
      <c r="P200" s="100">
        <v>0</v>
      </c>
      <c r="Q200" s="100">
        <v>0</v>
      </c>
      <c r="R200" s="100">
        <v>0</v>
      </c>
      <c r="S200" s="100">
        <v>0</v>
      </c>
      <c r="T200" s="100">
        <v>0</v>
      </c>
      <c r="U200" s="100">
        <v>0</v>
      </c>
      <c r="V200" s="100">
        <v>0</v>
      </c>
      <c r="W200" s="100">
        <v>0</v>
      </c>
      <c r="X200" s="100">
        <v>0</v>
      </c>
      <c r="Y200" s="100">
        <v>0</v>
      </c>
      <c r="Z200" s="100">
        <v>0</v>
      </c>
      <c r="AA200" s="100">
        <v>0</v>
      </c>
      <c r="AB200" s="100">
        <v>0</v>
      </c>
      <c r="AC200" s="100">
        <v>0</v>
      </c>
      <c r="AD200" s="100">
        <v>0</v>
      </c>
      <c r="AE200" s="100">
        <v>0</v>
      </c>
      <c r="AF200" s="100">
        <v>0</v>
      </c>
      <c r="AG200" s="100">
        <v>0</v>
      </c>
      <c r="AH200" s="100">
        <v>0</v>
      </c>
      <c r="AI200" s="100">
        <v>0</v>
      </c>
      <c r="AJ200" s="100">
        <v>0</v>
      </c>
      <c r="AK200" s="100">
        <v>0</v>
      </c>
      <c r="AL200" s="100">
        <v>0</v>
      </c>
      <c r="AM200" s="100">
        <v>0</v>
      </c>
      <c r="AN200" s="100">
        <v>0</v>
      </c>
      <c r="AO200" s="100">
        <v>0</v>
      </c>
      <c r="AP200" s="100">
        <v>0</v>
      </c>
    </row>
    <row r="201" spans="1:42" x14ac:dyDescent="0.25">
      <c r="A201" s="100">
        <v>0</v>
      </c>
      <c r="B201" s="100">
        <v>0</v>
      </c>
      <c r="C201" s="100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0">
        <v>0</v>
      </c>
      <c r="L201" s="100">
        <v>0</v>
      </c>
      <c r="M201" s="100">
        <v>0</v>
      </c>
      <c r="N201" s="100">
        <v>0</v>
      </c>
      <c r="O201" s="100">
        <v>0</v>
      </c>
      <c r="P201" s="100">
        <v>0</v>
      </c>
      <c r="Q201" s="100">
        <v>0</v>
      </c>
      <c r="R201" s="100">
        <v>0</v>
      </c>
      <c r="S201" s="100">
        <v>0</v>
      </c>
      <c r="T201" s="100">
        <v>0</v>
      </c>
      <c r="U201" s="100">
        <v>0</v>
      </c>
      <c r="V201" s="100">
        <v>0</v>
      </c>
      <c r="W201" s="100">
        <v>0</v>
      </c>
      <c r="X201" s="100">
        <v>0</v>
      </c>
      <c r="Y201" s="100">
        <v>0</v>
      </c>
      <c r="Z201" s="100">
        <v>0</v>
      </c>
      <c r="AA201" s="100">
        <v>0</v>
      </c>
      <c r="AB201" s="100">
        <v>0</v>
      </c>
      <c r="AC201" s="100">
        <v>0</v>
      </c>
      <c r="AD201" s="100">
        <v>0</v>
      </c>
      <c r="AE201" s="100">
        <v>0</v>
      </c>
      <c r="AF201" s="100">
        <v>0</v>
      </c>
      <c r="AG201" s="100">
        <v>0</v>
      </c>
      <c r="AH201" s="100">
        <v>0</v>
      </c>
      <c r="AI201" s="100">
        <v>0</v>
      </c>
      <c r="AJ201" s="100">
        <v>0</v>
      </c>
      <c r="AK201" s="100">
        <v>0</v>
      </c>
      <c r="AL201" s="100">
        <v>0</v>
      </c>
      <c r="AM201" s="100">
        <v>0</v>
      </c>
      <c r="AN201" s="100">
        <v>0</v>
      </c>
      <c r="AO201" s="100">
        <v>0</v>
      </c>
      <c r="AP201" s="100">
        <v>0</v>
      </c>
    </row>
    <row r="202" spans="1:42" x14ac:dyDescent="0.25">
      <c r="A202" s="100">
        <v>0</v>
      </c>
      <c r="B202" s="100">
        <v>0</v>
      </c>
      <c r="C202" s="100">
        <v>0</v>
      </c>
      <c r="D202" s="100">
        <v>0</v>
      </c>
      <c r="E202" s="100">
        <v>0</v>
      </c>
      <c r="F202" s="100">
        <v>0</v>
      </c>
      <c r="G202" s="100">
        <v>0</v>
      </c>
      <c r="H202" s="100">
        <v>0</v>
      </c>
      <c r="I202" s="100">
        <v>0</v>
      </c>
      <c r="J202" s="100">
        <v>0</v>
      </c>
      <c r="K202" s="100">
        <v>0</v>
      </c>
      <c r="L202" s="100">
        <v>0</v>
      </c>
      <c r="M202" s="100">
        <v>0</v>
      </c>
      <c r="N202" s="100">
        <v>0</v>
      </c>
      <c r="O202" s="100">
        <v>0</v>
      </c>
      <c r="P202" s="100">
        <v>0</v>
      </c>
      <c r="Q202" s="100">
        <v>0</v>
      </c>
      <c r="R202" s="100">
        <v>0</v>
      </c>
      <c r="S202" s="100">
        <v>0</v>
      </c>
      <c r="T202" s="100">
        <v>0</v>
      </c>
      <c r="U202" s="100">
        <v>0</v>
      </c>
      <c r="V202" s="100">
        <v>0</v>
      </c>
      <c r="W202" s="100">
        <v>0</v>
      </c>
      <c r="X202" s="100">
        <v>0</v>
      </c>
      <c r="Y202" s="100">
        <v>0</v>
      </c>
      <c r="Z202" s="100">
        <v>0</v>
      </c>
      <c r="AA202" s="100">
        <v>0</v>
      </c>
      <c r="AB202" s="100">
        <v>0</v>
      </c>
      <c r="AC202" s="100">
        <v>0</v>
      </c>
      <c r="AD202" s="100">
        <v>0</v>
      </c>
      <c r="AE202" s="100">
        <v>0</v>
      </c>
      <c r="AF202" s="100">
        <v>0</v>
      </c>
      <c r="AG202" s="100">
        <v>0</v>
      </c>
      <c r="AH202" s="100">
        <v>0</v>
      </c>
      <c r="AI202" s="100">
        <v>0</v>
      </c>
      <c r="AJ202" s="100">
        <v>0</v>
      </c>
      <c r="AK202" s="100">
        <v>0</v>
      </c>
      <c r="AL202" s="100">
        <v>0</v>
      </c>
      <c r="AM202" s="100">
        <v>0</v>
      </c>
      <c r="AN202" s="100">
        <v>0</v>
      </c>
      <c r="AO202" s="100">
        <v>0</v>
      </c>
      <c r="AP202" s="100">
        <v>0</v>
      </c>
    </row>
    <row r="203" spans="1:42" x14ac:dyDescent="0.25">
      <c r="A203" s="100">
        <v>0</v>
      </c>
      <c r="B203" s="100">
        <v>0</v>
      </c>
      <c r="C203" s="100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0">
        <v>0</v>
      </c>
      <c r="L203" s="100">
        <v>0</v>
      </c>
      <c r="M203" s="100">
        <v>0</v>
      </c>
      <c r="N203" s="100">
        <v>0</v>
      </c>
      <c r="O203" s="100">
        <v>0</v>
      </c>
      <c r="P203" s="100">
        <v>0</v>
      </c>
      <c r="Q203" s="100">
        <v>0</v>
      </c>
      <c r="R203" s="100">
        <v>0</v>
      </c>
      <c r="S203" s="100">
        <v>0</v>
      </c>
      <c r="T203" s="100">
        <v>0</v>
      </c>
      <c r="U203" s="100">
        <v>0</v>
      </c>
      <c r="V203" s="100">
        <v>0</v>
      </c>
      <c r="W203" s="100">
        <v>0</v>
      </c>
      <c r="X203" s="100">
        <v>0</v>
      </c>
      <c r="Y203" s="100">
        <v>0</v>
      </c>
      <c r="Z203" s="100">
        <v>0</v>
      </c>
      <c r="AA203" s="100">
        <v>0</v>
      </c>
      <c r="AB203" s="100">
        <v>0</v>
      </c>
      <c r="AC203" s="100">
        <v>0</v>
      </c>
      <c r="AD203" s="100">
        <v>0</v>
      </c>
      <c r="AE203" s="100">
        <v>0</v>
      </c>
      <c r="AF203" s="100">
        <v>0</v>
      </c>
      <c r="AG203" s="100">
        <v>0</v>
      </c>
      <c r="AH203" s="100">
        <v>0</v>
      </c>
      <c r="AI203" s="100">
        <v>0</v>
      </c>
      <c r="AJ203" s="100">
        <v>0</v>
      </c>
      <c r="AK203" s="100">
        <v>0</v>
      </c>
      <c r="AL203" s="100">
        <v>0</v>
      </c>
      <c r="AM203" s="100">
        <v>0</v>
      </c>
      <c r="AN203" s="100">
        <v>0</v>
      </c>
      <c r="AO203" s="100">
        <v>0</v>
      </c>
      <c r="AP203" s="100">
        <v>0</v>
      </c>
    </row>
    <row r="204" spans="1:42" x14ac:dyDescent="0.25">
      <c r="A204" s="100">
        <v>0</v>
      </c>
      <c r="B204" s="100">
        <v>0</v>
      </c>
      <c r="C204" s="100">
        <v>0</v>
      </c>
      <c r="D204" s="100">
        <v>0</v>
      </c>
      <c r="E204" s="100">
        <v>0</v>
      </c>
      <c r="F204" s="100">
        <v>0</v>
      </c>
      <c r="G204" s="100">
        <v>0</v>
      </c>
      <c r="H204" s="100">
        <v>0</v>
      </c>
      <c r="I204" s="100">
        <v>0</v>
      </c>
      <c r="J204" s="100">
        <v>0</v>
      </c>
      <c r="K204" s="100">
        <v>0</v>
      </c>
      <c r="L204" s="100">
        <v>0</v>
      </c>
      <c r="M204" s="100">
        <v>0</v>
      </c>
      <c r="N204" s="100">
        <v>0</v>
      </c>
      <c r="O204" s="100">
        <v>0</v>
      </c>
      <c r="P204" s="100">
        <v>0</v>
      </c>
      <c r="Q204" s="100">
        <v>0</v>
      </c>
      <c r="R204" s="100">
        <v>0</v>
      </c>
      <c r="S204" s="100">
        <v>0</v>
      </c>
      <c r="T204" s="100">
        <v>32</v>
      </c>
      <c r="U204" s="100">
        <v>0</v>
      </c>
      <c r="V204" s="100">
        <v>51</v>
      </c>
      <c r="W204" s="100">
        <v>0</v>
      </c>
      <c r="X204" s="100">
        <v>0</v>
      </c>
      <c r="Y204" s="100">
        <v>12</v>
      </c>
      <c r="Z204" s="100">
        <v>0</v>
      </c>
      <c r="AA204" s="100">
        <v>0</v>
      </c>
      <c r="AB204" s="100">
        <v>0</v>
      </c>
      <c r="AC204" s="100">
        <v>0</v>
      </c>
      <c r="AD204" s="100">
        <v>0</v>
      </c>
      <c r="AE204" s="100">
        <v>0</v>
      </c>
      <c r="AF204" s="100">
        <v>0</v>
      </c>
      <c r="AG204" s="100">
        <v>0</v>
      </c>
      <c r="AH204" s="100">
        <v>0</v>
      </c>
      <c r="AI204" s="100">
        <v>0</v>
      </c>
      <c r="AJ204" s="100">
        <v>0</v>
      </c>
      <c r="AK204" s="100">
        <v>0</v>
      </c>
      <c r="AL204" s="100">
        <v>0</v>
      </c>
      <c r="AM204" s="100">
        <v>0</v>
      </c>
      <c r="AN204" s="100">
        <v>0</v>
      </c>
      <c r="AO204" s="100">
        <v>0</v>
      </c>
      <c r="AP204" s="100">
        <v>0</v>
      </c>
    </row>
    <row r="205" spans="1:42" x14ac:dyDescent="0.25">
      <c r="A205" s="100">
        <v>0</v>
      </c>
      <c r="B205" s="100">
        <v>0</v>
      </c>
      <c r="C205" s="100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0">
        <v>0</v>
      </c>
      <c r="L205" s="100">
        <v>0</v>
      </c>
      <c r="M205" s="100">
        <v>0</v>
      </c>
      <c r="N205" s="100">
        <v>0</v>
      </c>
      <c r="O205" s="100">
        <v>0</v>
      </c>
      <c r="P205" s="100">
        <v>0</v>
      </c>
      <c r="Q205" s="100">
        <v>41</v>
      </c>
      <c r="R205" s="100">
        <v>0</v>
      </c>
      <c r="S205" s="100">
        <v>31</v>
      </c>
      <c r="T205" s="100">
        <v>0</v>
      </c>
      <c r="U205" s="100">
        <v>0</v>
      </c>
      <c r="V205" s="100">
        <v>41</v>
      </c>
      <c r="W205" s="100">
        <v>31</v>
      </c>
      <c r="X205" s="100">
        <v>13</v>
      </c>
      <c r="Y205" s="100">
        <v>0</v>
      </c>
      <c r="Z205" s="100">
        <v>0</v>
      </c>
      <c r="AA205" s="100">
        <v>0</v>
      </c>
      <c r="AB205" s="100">
        <v>0</v>
      </c>
      <c r="AC205" s="100">
        <v>0</v>
      </c>
      <c r="AD205" s="100">
        <v>0</v>
      </c>
      <c r="AE205" s="100">
        <v>0</v>
      </c>
      <c r="AF205" s="100">
        <v>0</v>
      </c>
      <c r="AG205" s="100">
        <v>0</v>
      </c>
      <c r="AH205" s="100">
        <v>0</v>
      </c>
      <c r="AI205" s="100">
        <v>0</v>
      </c>
      <c r="AJ205" s="100">
        <v>0</v>
      </c>
      <c r="AK205" s="100">
        <v>0</v>
      </c>
      <c r="AL205" s="100">
        <v>0</v>
      </c>
      <c r="AM205" s="100">
        <v>0</v>
      </c>
      <c r="AN205" s="100">
        <v>0</v>
      </c>
      <c r="AO205" s="100">
        <v>0</v>
      </c>
      <c r="AP205" s="100">
        <v>0</v>
      </c>
    </row>
    <row r="206" spans="1:42" x14ac:dyDescent="0.25">
      <c r="A206" s="100">
        <v>0</v>
      </c>
      <c r="B206" s="100">
        <v>0</v>
      </c>
      <c r="C206" s="100">
        <v>0</v>
      </c>
      <c r="D206" s="100">
        <v>0</v>
      </c>
      <c r="E206" s="100">
        <v>0</v>
      </c>
      <c r="F206" s="100">
        <v>0</v>
      </c>
      <c r="G206" s="100">
        <v>0</v>
      </c>
      <c r="H206" s="100">
        <v>0</v>
      </c>
      <c r="I206" s="100">
        <v>0</v>
      </c>
      <c r="J206" s="100">
        <v>0</v>
      </c>
      <c r="K206" s="100">
        <v>0</v>
      </c>
      <c r="L206" s="100">
        <v>0</v>
      </c>
      <c r="M206" s="100">
        <v>0</v>
      </c>
      <c r="N206" s="100">
        <v>0</v>
      </c>
      <c r="O206" s="100">
        <v>0</v>
      </c>
      <c r="P206" s="100">
        <v>0</v>
      </c>
      <c r="Q206" s="100">
        <v>0</v>
      </c>
      <c r="R206" s="100">
        <v>21</v>
      </c>
      <c r="S206" s="100">
        <v>0</v>
      </c>
      <c r="T206" s="100">
        <v>24</v>
      </c>
      <c r="U206" s="100">
        <v>32</v>
      </c>
      <c r="V206" s="100">
        <v>21</v>
      </c>
      <c r="W206" s="100">
        <v>0</v>
      </c>
      <c r="X206" s="100">
        <v>0</v>
      </c>
      <c r="Y206" s="100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>
        <v>0</v>
      </c>
      <c r="AE206" s="100">
        <v>0</v>
      </c>
      <c r="AF206" s="100">
        <v>0</v>
      </c>
      <c r="AG206" s="100">
        <v>0</v>
      </c>
      <c r="AH206" s="100">
        <v>0</v>
      </c>
      <c r="AI206" s="100">
        <v>0</v>
      </c>
      <c r="AJ206" s="100">
        <v>0</v>
      </c>
      <c r="AK206" s="100">
        <v>0</v>
      </c>
      <c r="AL206" s="100">
        <v>0</v>
      </c>
      <c r="AM206" s="100">
        <v>0</v>
      </c>
      <c r="AN206" s="100">
        <v>0</v>
      </c>
      <c r="AO206" s="100">
        <v>0</v>
      </c>
      <c r="AP206" s="100">
        <v>0</v>
      </c>
    </row>
    <row r="207" spans="1:42" x14ac:dyDescent="0.25">
      <c r="A207" s="100">
        <v>0</v>
      </c>
      <c r="B207" s="100">
        <v>0</v>
      </c>
      <c r="C207" s="100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0">
        <v>0</v>
      </c>
      <c r="L207" s="100">
        <v>0</v>
      </c>
      <c r="M207" s="100">
        <v>0</v>
      </c>
      <c r="N207" s="100">
        <v>0</v>
      </c>
      <c r="O207" s="100">
        <v>0</v>
      </c>
      <c r="P207" s="100">
        <v>0</v>
      </c>
      <c r="Q207" s="100">
        <v>12</v>
      </c>
      <c r="R207" s="100">
        <v>0</v>
      </c>
      <c r="S207" s="100">
        <v>21</v>
      </c>
      <c r="T207" s="100">
        <v>0</v>
      </c>
      <c r="U207" s="100">
        <v>52</v>
      </c>
      <c r="V207" s="100">
        <v>0</v>
      </c>
      <c r="W207" s="100">
        <v>0</v>
      </c>
      <c r="X207" s="100">
        <v>0</v>
      </c>
      <c r="Y207" s="100">
        <v>12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100">
        <v>0</v>
      </c>
      <c r="AH207" s="100">
        <v>0</v>
      </c>
      <c r="AI207" s="100">
        <v>0</v>
      </c>
      <c r="AJ207" s="100">
        <v>0</v>
      </c>
      <c r="AK207" s="100">
        <v>0</v>
      </c>
      <c r="AL207" s="100">
        <v>0</v>
      </c>
      <c r="AM207" s="100">
        <v>0</v>
      </c>
      <c r="AN207" s="100">
        <v>0</v>
      </c>
      <c r="AO207" s="100">
        <v>0</v>
      </c>
      <c r="AP207" s="100">
        <v>0</v>
      </c>
    </row>
    <row r="208" spans="1:42" x14ac:dyDescent="0.25">
      <c r="A208" s="100">
        <v>0</v>
      </c>
      <c r="B208" s="100">
        <v>0</v>
      </c>
      <c r="C208" s="100">
        <v>0</v>
      </c>
      <c r="D208" s="100">
        <v>0</v>
      </c>
      <c r="E208" s="100">
        <v>0</v>
      </c>
      <c r="F208" s="100">
        <v>0</v>
      </c>
      <c r="G208" s="100">
        <v>0</v>
      </c>
      <c r="H208" s="100">
        <v>0</v>
      </c>
      <c r="I208" s="100">
        <v>0</v>
      </c>
      <c r="J208" s="100">
        <v>0</v>
      </c>
      <c r="K208" s="100">
        <v>0</v>
      </c>
      <c r="L208" s="100">
        <v>0</v>
      </c>
      <c r="M208" s="100">
        <v>0</v>
      </c>
      <c r="N208" s="100">
        <v>0</v>
      </c>
      <c r="O208" s="100">
        <v>0</v>
      </c>
      <c r="P208" s="100">
        <v>0</v>
      </c>
      <c r="Q208" s="100">
        <v>0</v>
      </c>
      <c r="R208" s="100">
        <v>0</v>
      </c>
      <c r="S208" s="100">
        <v>0</v>
      </c>
      <c r="T208" s="100">
        <v>13</v>
      </c>
      <c r="U208" s="100">
        <v>23</v>
      </c>
      <c r="V208" s="100">
        <v>0</v>
      </c>
      <c r="W208" s="100">
        <v>61</v>
      </c>
      <c r="X208" s="100">
        <v>0</v>
      </c>
      <c r="Y208" s="100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100">
        <v>0</v>
      </c>
      <c r="AH208" s="100">
        <v>0</v>
      </c>
      <c r="AI208" s="100">
        <v>0</v>
      </c>
      <c r="AJ208" s="100">
        <v>0</v>
      </c>
      <c r="AK208" s="100">
        <v>0</v>
      </c>
      <c r="AL208" s="100">
        <v>0</v>
      </c>
      <c r="AM208" s="100">
        <v>0</v>
      </c>
      <c r="AN208" s="100">
        <v>0</v>
      </c>
      <c r="AO208" s="100">
        <v>0</v>
      </c>
      <c r="AP208" s="100">
        <v>0</v>
      </c>
    </row>
    <row r="209" spans="1:42" x14ac:dyDescent="0.25">
      <c r="A209" s="100">
        <v>0</v>
      </c>
      <c r="B209" s="100">
        <v>0</v>
      </c>
      <c r="C209" s="100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0">
        <v>0</v>
      </c>
      <c r="L209" s="100">
        <v>0</v>
      </c>
      <c r="M209" s="100">
        <v>0</v>
      </c>
      <c r="N209" s="100">
        <v>0</v>
      </c>
      <c r="O209" s="100">
        <v>0</v>
      </c>
      <c r="P209" s="100">
        <v>0</v>
      </c>
      <c r="Q209" s="100">
        <v>0</v>
      </c>
      <c r="R209" s="100">
        <v>0</v>
      </c>
      <c r="S209" s="100">
        <v>0</v>
      </c>
      <c r="T209" s="100">
        <v>0</v>
      </c>
      <c r="U209" s="100">
        <v>0</v>
      </c>
      <c r="V209" s="100">
        <v>0</v>
      </c>
      <c r="W209" s="100">
        <v>0</v>
      </c>
      <c r="X209" s="100">
        <v>0</v>
      </c>
      <c r="Y209" s="100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100">
        <v>0</v>
      </c>
      <c r="AH209" s="100">
        <v>0</v>
      </c>
      <c r="AI209" s="100">
        <v>0</v>
      </c>
      <c r="AJ209" s="100">
        <v>0</v>
      </c>
      <c r="AK209" s="100">
        <v>0</v>
      </c>
      <c r="AL209" s="100">
        <v>0</v>
      </c>
      <c r="AM209" s="100">
        <v>0</v>
      </c>
      <c r="AN209" s="100">
        <v>0</v>
      </c>
      <c r="AO209" s="100">
        <v>0</v>
      </c>
      <c r="AP209" s="100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topLeftCell="A4" workbookViewId="0">
      <selection activeCell="S15" sqref="S15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77" t="s">
        <v>79</v>
      </c>
      <c r="B1" s="78"/>
      <c r="C1" s="78"/>
      <c r="D1" s="78"/>
      <c r="E1" s="78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131</v>
      </c>
      <c r="M5" t="s">
        <v>199</v>
      </c>
      <c r="N5" t="s">
        <v>274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47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500000</v>
      </c>
      <c r="I8">
        <v>870000</v>
      </c>
      <c r="J8">
        <v>1400000</v>
      </c>
      <c r="K8">
        <v>2200000</v>
      </c>
      <c r="L8">
        <v>3300000</v>
      </c>
      <c r="M8">
        <v>4800000</v>
      </c>
      <c r="N8">
        <v>5000000</v>
      </c>
    </row>
    <row r="9" spans="1:14" x14ac:dyDescent="0.25">
      <c r="A9" t="s">
        <v>170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500000</v>
      </c>
      <c r="I9">
        <f t="shared" si="0"/>
        <v>870000</v>
      </c>
      <c r="J9">
        <f t="shared" si="0"/>
        <v>1400000</v>
      </c>
      <c r="K9">
        <f t="shared" si="0"/>
        <v>2200000</v>
      </c>
      <c r="L9">
        <f t="shared" si="0"/>
        <v>3300000</v>
      </c>
      <c r="M9">
        <f t="shared" ref="M9" si="1">ROUND(M8,2-LEN(M8))</f>
        <v>4800000</v>
      </c>
      <c r="N9">
        <v>5000000</v>
      </c>
    </row>
    <row r="10" spans="1:14" x14ac:dyDescent="0.25">
      <c r="A10" t="s">
        <v>73</v>
      </c>
      <c r="B10">
        <v>0</v>
      </c>
      <c r="C10">
        <v>60</v>
      </c>
      <c r="D10">
        <v>100</v>
      </c>
      <c r="E10">
        <v>150</v>
      </c>
      <c r="F10">
        <v>200</v>
      </c>
      <c r="G10">
        <v>400</v>
      </c>
      <c r="H10">
        <v>550</v>
      </c>
      <c r="I10">
        <v>800</v>
      </c>
      <c r="J10">
        <v>800</v>
      </c>
      <c r="K10">
        <v>800</v>
      </c>
      <c r="L10">
        <v>1100</v>
      </c>
      <c r="M10">
        <v>1100</v>
      </c>
      <c r="N10">
        <v>1200</v>
      </c>
    </row>
    <row r="11" spans="1:14" x14ac:dyDescent="0.25">
      <c r="A11" t="s">
        <v>77</v>
      </c>
      <c r="B11">
        <f>B10/'Hard currency'!$B$22</f>
        <v>0</v>
      </c>
      <c r="C11">
        <f>C10/'Hard currency'!$B$22</f>
        <v>6</v>
      </c>
      <c r="D11">
        <f>D10/'Hard currency'!$B$22</f>
        <v>10</v>
      </c>
      <c r="E11">
        <f>E10/'Hard currency'!$B$22</f>
        <v>15</v>
      </c>
      <c r="F11">
        <f>F10/'Hard currency'!$B$22</f>
        <v>20</v>
      </c>
      <c r="G11">
        <f>G10/'Hard currency'!$B$22</f>
        <v>40</v>
      </c>
      <c r="H11">
        <f>H10/'Hard currency'!$B$22</f>
        <v>55</v>
      </c>
      <c r="I11">
        <f>I10/'Hard currency'!$B$22</f>
        <v>80</v>
      </c>
      <c r="J11">
        <f>J10/'Hard currency'!$B$22</f>
        <v>80</v>
      </c>
      <c r="K11">
        <f>K10/'Hard currency'!$B$22</f>
        <v>80</v>
      </c>
      <c r="L11">
        <f>L10/'Hard currency'!$B$22</f>
        <v>110</v>
      </c>
      <c r="M11">
        <f>M10/'Hard currency'!$B$22</f>
        <v>110</v>
      </c>
      <c r="N11">
        <f>N10/'Hard currency'!$B$22</f>
        <v>120</v>
      </c>
    </row>
    <row r="12" spans="1:14" x14ac:dyDescent="0.25">
      <c r="A12" t="s">
        <v>78</v>
      </c>
      <c r="B12">
        <f>B10/'Hard currency'!$B$23</f>
        <v>0</v>
      </c>
      <c r="C12" s="135">
        <f>C10/'Hard currency'!$B$23</f>
        <v>4</v>
      </c>
      <c r="D12" s="135">
        <f>D10/'Hard currency'!$B$23</f>
        <v>6.666666666666667</v>
      </c>
      <c r="E12" s="135">
        <f>E10/'Hard currency'!$B$23</f>
        <v>10</v>
      </c>
      <c r="F12" s="135">
        <f>F10/'Hard currency'!$B$23</f>
        <v>13.333333333333334</v>
      </c>
      <c r="G12" s="135">
        <f>G10/'Hard currency'!$B$23</f>
        <v>26.666666666666668</v>
      </c>
      <c r="H12" s="135">
        <f>H10/'Hard currency'!$B$23</f>
        <v>36.666666666666664</v>
      </c>
      <c r="I12" s="135">
        <f>I10/'Hard currency'!$B$23</f>
        <v>53.333333333333336</v>
      </c>
      <c r="J12" s="135">
        <f>J10/'Hard currency'!$B$23</f>
        <v>53.333333333333336</v>
      </c>
      <c r="K12" s="135">
        <f>K10/'Hard currency'!$B$23</f>
        <v>53.333333333333336</v>
      </c>
      <c r="L12" s="135">
        <f>L10/'Hard currency'!$B$23</f>
        <v>73.333333333333329</v>
      </c>
      <c r="M12" s="135">
        <f>M10/'Hard currency'!$B$23</f>
        <v>73.333333333333329</v>
      </c>
      <c r="N12" s="135">
        <f>N10/'Hard currency'!$B$23</f>
        <v>80</v>
      </c>
    </row>
    <row r="13" spans="1:14" x14ac:dyDescent="0.25">
      <c r="A13" t="s">
        <v>114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tabSelected="1" topLeftCell="A21" workbookViewId="0">
      <selection activeCell="L27" sqref="L27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123" t="s">
        <v>89</v>
      </c>
      <c r="B1" s="76"/>
      <c r="C1" s="76"/>
      <c r="D1" s="76"/>
      <c r="E1" s="76"/>
      <c r="F1" s="76"/>
    </row>
    <row r="2" spans="1:15" x14ac:dyDescent="0.25">
      <c r="A2" s="2"/>
      <c r="B2" s="2"/>
      <c r="C2" s="2"/>
      <c r="D2" s="2"/>
      <c r="E2" s="2"/>
      <c r="F2" s="2"/>
      <c r="H2" s="122" t="s">
        <v>152</v>
      </c>
      <c r="I2" s="66"/>
      <c r="J2" s="66"/>
      <c r="L2" s="102" t="s">
        <v>128</v>
      </c>
      <c r="M2" s="102" t="s">
        <v>129</v>
      </c>
      <c r="O2" s="122" t="s">
        <v>157</v>
      </c>
    </row>
    <row r="3" spans="1:15" x14ac:dyDescent="0.25">
      <c r="A3" s="2"/>
      <c r="B3" s="2"/>
      <c r="C3" s="2"/>
      <c r="D3" s="2"/>
      <c r="E3" s="2"/>
      <c r="F3" s="2"/>
      <c r="H3" s="65" t="s">
        <v>18</v>
      </c>
      <c r="I3" s="155">
        <v>1</v>
      </c>
      <c r="J3" s="155">
        <v>10</v>
      </c>
      <c r="L3" s="67">
        <f t="array" ref="L3:M3">LINEST(I4:J4,I3:J3,TRUE,FALSE)</f>
        <v>86.111111111111114</v>
      </c>
      <c r="M3" s="67">
        <v>1513.8888888888889</v>
      </c>
      <c r="O3" s="156">
        <v>0.6</v>
      </c>
    </row>
    <row r="4" spans="1:15" x14ac:dyDescent="0.25">
      <c r="A4" s="2"/>
      <c r="B4" s="2"/>
      <c r="C4" s="2"/>
      <c r="D4" s="2"/>
      <c r="E4" s="2"/>
      <c r="F4" s="2"/>
      <c r="H4" s="65" t="s">
        <v>19</v>
      </c>
      <c r="I4" s="155">
        <v>1600</v>
      </c>
      <c r="J4" s="155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7" t="s">
        <v>108</v>
      </c>
      <c r="H9" s="186" t="s">
        <v>281</v>
      </c>
      <c r="I9" s="186"/>
      <c r="J9" s="186"/>
      <c r="L9" s="186" t="s">
        <v>284</v>
      </c>
      <c r="M9" s="186"/>
    </row>
    <row r="10" spans="1:15" x14ac:dyDescent="0.25">
      <c r="A10" s="7" t="s">
        <v>46</v>
      </c>
      <c r="B10" s="7" t="s">
        <v>47</v>
      </c>
      <c r="C10" s="73" t="s">
        <v>151</v>
      </c>
      <c r="D10" s="73" t="s">
        <v>156</v>
      </c>
      <c r="E10" s="73" t="s">
        <v>155</v>
      </c>
      <c r="G10" t="s">
        <v>285</v>
      </c>
      <c r="H10" s="73" t="s">
        <v>282</v>
      </c>
      <c r="I10" s="73" t="s">
        <v>280</v>
      </c>
      <c r="J10" s="73" t="s">
        <v>283</v>
      </c>
      <c r="L10" s="73" t="s">
        <v>282</v>
      </c>
      <c r="M10" s="73" t="s">
        <v>280</v>
      </c>
    </row>
    <row r="11" spans="1:15" x14ac:dyDescent="0.25">
      <c r="A11" s="15">
        <v>1</v>
      </c>
      <c r="B11" s="68">
        <v>8</v>
      </c>
      <c r="C11" s="103">
        <f>A11*$L$3+$M$3</f>
        <v>1600</v>
      </c>
      <c r="D11" s="157">
        <v>1100</v>
      </c>
      <c r="E11" s="103">
        <f>IF(ISNUMBER(D11),D11*'Run - Duration'!C7,C11*'Run - Duration'!C7)</f>
        <v>3300.0000000000005</v>
      </c>
      <c r="H11" s="183">
        <v>6</v>
      </c>
      <c r="I11" s="185">
        <f ca="1">H59</f>
        <v>14192</v>
      </c>
      <c r="J11" s="184">
        <f ca="1">ROUND(I11/H11,0)</f>
        <v>2365</v>
      </c>
      <c r="L11" s="169">
        <v>4</v>
      </c>
      <c r="M11" s="184">
        <f ca="1">J11*L11</f>
        <v>9460</v>
      </c>
    </row>
    <row r="12" spans="1:15" x14ac:dyDescent="0.25">
      <c r="A12" s="14">
        <v>2</v>
      </c>
      <c r="B12" s="69">
        <v>10</v>
      </c>
      <c r="C12" s="103">
        <f t="shared" ref="C12:C19" si="0">A12*$L$3+$M$3</f>
        <v>1686.1111111111111</v>
      </c>
      <c r="D12" s="157">
        <v>2200</v>
      </c>
      <c r="E12" s="103">
        <f>IF(ISNUMBER(D12),D12*'Run - Duration'!C8,C12*'Run - Duration'!C8)</f>
        <v>7800.0000000000009</v>
      </c>
      <c r="H12" s="183"/>
      <c r="I12" s="185"/>
      <c r="J12" s="184"/>
      <c r="L12" s="169"/>
      <c r="M12" s="184"/>
    </row>
    <row r="13" spans="1:15" x14ac:dyDescent="0.25">
      <c r="A13" s="14">
        <v>3</v>
      </c>
      <c r="B13" s="69">
        <v>10</v>
      </c>
      <c r="C13" s="103">
        <f t="shared" si="0"/>
        <v>1772.2222222222222</v>
      </c>
      <c r="D13" s="157">
        <v>2700</v>
      </c>
      <c r="E13" s="103">
        <f>IF(ISNUMBER(D13),D13*'Run - Duration'!C9,C13*'Run - Duration'!C9)</f>
        <v>11045.454545454548</v>
      </c>
      <c r="H13" s="183"/>
      <c r="I13" s="185"/>
      <c r="J13" s="184"/>
      <c r="L13" s="169"/>
      <c r="M13" s="184"/>
    </row>
    <row r="14" spans="1:15" x14ac:dyDescent="0.25">
      <c r="A14" s="22">
        <v>4</v>
      </c>
      <c r="B14" s="70">
        <v>10</v>
      </c>
      <c r="C14" s="103">
        <f t="shared" si="0"/>
        <v>1858.3333333333335</v>
      </c>
      <c r="D14" s="157">
        <v>3200</v>
      </c>
      <c r="E14" s="103">
        <f>IF(ISNUMBER(D14),D14*'Run - Duration'!C10,C14*'Run - Duration'!C10)</f>
        <v>14836.363636363638</v>
      </c>
      <c r="H14" s="183"/>
      <c r="I14" s="185"/>
      <c r="J14" s="184"/>
      <c r="L14" s="169"/>
      <c r="M14" s="184"/>
    </row>
    <row r="15" spans="1:15" x14ac:dyDescent="0.25">
      <c r="A15" s="22">
        <v>5</v>
      </c>
      <c r="B15" s="70">
        <v>15</v>
      </c>
      <c r="C15" s="103">
        <f t="shared" si="0"/>
        <v>1944.4444444444443</v>
      </c>
      <c r="D15" s="157">
        <v>4000</v>
      </c>
      <c r="E15" s="103">
        <f>IF(ISNUMBER(D15),D15*'Run - Duration'!C11,C15*'Run - Duration'!C11)</f>
        <v>20727.272727272728</v>
      </c>
      <c r="H15" s="183"/>
      <c r="I15" s="185"/>
      <c r="J15" s="184"/>
      <c r="L15" s="169"/>
      <c r="M15" s="184"/>
    </row>
    <row r="16" spans="1:15" x14ac:dyDescent="0.25">
      <c r="A16" s="22">
        <v>6</v>
      </c>
      <c r="B16" s="70">
        <v>15</v>
      </c>
      <c r="C16" s="103">
        <f t="shared" si="0"/>
        <v>2030.5555555555557</v>
      </c>
      <c r="D16" s="157">
        <v>5200</v>
      </c>
      <c r="E16" s="103">
        <f>IF(ISNUMBER(D16),D16*'Run - Duration'!C12,C16*'Run - Duration'!C12)</f>
        <v>29781.818181818184</v>
      </c>
      <c r="H16" s="183"/>
      <c r="I16" s="185"/>
      <c r="J16" s="184"/>
      <c r="L16" s="169"/>
      <c r="M16" s="184"/>
    </row>
    <row r="17" spans="1:25" x14ac:dyDescent="0.25">
      <c r="A17" s="20">
        <v>7</v>
      </c>
      <c r="B17" s="71">
        <v>15</v>
      </c>
      <c r="C17" s="103">
        <f t="shared" si="0"/>
        <v>2116.666666666667</v>
      </c>
      <c r="D17" s="157">
        <v>6000</v>
      </c>
      <c r="E17" s="103">
        <f>IF(ISNUMBER(D17),D17*'Run - Duration'!C13,C17*'Run - Duration'!C13)</f>
        <v>37636.36363636364</v>
      </c>
      <c r="H17" s="183"/>
      <c r="I17" s="185"/>
      <c r="J17" s="184"/>
      <c r="L17" s="169"/>
      <c r="M17" s="184"/>
    </row>
    <row r="18" spans="1:25" x14ac:dyDescent="0.25">
      <c r="A18" s="20">
        <v>8</v>
      </c>
      <c r="B18" s="71">
        <v>20</v>
      </c>
      <c r="C18" s="103">
        <f t="shared" si="0"/>
        <v>2202.7777777777778</v>
      </c>
      <c r="D18" s="157">
        <v>8000</v>
      </c>
      <c r="E18" s="103">
        <f>IF(ISNUMBER(D18),D18*'Run - Duration'!C14,C18*'Run - Duration'!C14)</f>
        <v>54545.454545454544</v>
      </c>
      <c r="H18" s="183"/>
      <c r="I18" s="185"/>
      <c r="J18" s="184"/>
      <c r="L18" s="169"/>
      <c r="M18" s="184"/>
    </row>
    <row r="19" spans="1:25" x14ac:dyDescent="0.25">
      <c r="A19" s="20">
        <v>9</v>
      </c>
      <c r="B19" s="71">
        <v>20</v>
      </c>
      <c r="C19" s="103">
        <f t="shared" si="0"/>
        <v>2288.8888888888887</v>
      </c>
      <c r="D19" s="157">
        <v>8000</v>
      </c>
      <c r="E19" s="103">
        <f>IF(ISNUMBER(D19),D19*'Run - Duration'!C15,C19*'Run - Duration'!C15)</f>
        <v>58909.090909090904</v>
      </c>
      <c r="H19" s="183"/>
      <c r="I19" s="185"/>
      <c r="J19" s="184"/>
      <c r="L19" s="169"/>
      <c r="M19" s="184"/>
    </row>
    <row r="20" spans="1:25" x14ac:dyDescent="0.25">
      <c r="A20" s="23">
        <v>10</v>
      </c>
      <c r="B20" s="72">
        <v>20</v>
      </c>
      <c r="C20" s="103">
        <f>A20*$L$3+$M$3</f>
        <v>2375</v>
      </c>
      <c r="D20" s="157">
        <v>10000</v>
      </c>
      <c r="E20" s="103">
        <f>IF(ISNUMBER(D20),D20*'Run - Duration'!C16,C20*'Run - Duration'!C16)</f>
        <v>79090.909090909088</v>
      </c>
      <c r="H20" s="183"/>
      <c r="I20" s="185"/>
      <c r="J20" s="184"/>
      <c r="L20" s="169"/>
      <c r="M20" s="184"/>
    </row>
    <row r="21" spans="1:25" x14ac:dyDescent="0.25">
      <c r="A21" s="23">
        <v>11</v>
      </c>
      <c r="B21" s="72">
        <v>20</v>
      </c>
      <c r="C21" s="103">
        <f t="shared" ref="C21:C23" si="1">A21*$L$3+$M$3</f>
        <v>2461.1111111111113</v>
      </c>
      <c r="D21" s="157">
        <v>10000</v>
      </c>
      <c r="E21" s="103">
        <f>IF(ISNUMBER(D21),D21*'Run - Duration'!C17,C21*'Run - Duration'!C17)</f>
        <v>84545.454545454544</v>
      </c>
      <c r="H21" s="183"/>
      <c r="I21" s="185"/>
      <c r="J21" s="184"/>
      <c r="L21" s="169"/>
      <c r="M21" s="184"/>
    </row>
    <row r="22" spans="1:25" x14ac:dyDescent="0.25">
      <c r="A22" s="23">
        <v>12</v>
      </c>
      <c r="B22" s="72">
        <v>20</v>
      </c>
      <c r="C22" s="103">
        <f t="shared" si="1"/>
        <v>2547.2222222222226</v>
      </c>
      <c r="D22" s="157">
        <v>10000</v>
      </c>
      <c r="E22" s="103">
        <f>IF(ISNUMBER(D22),D22*'Run - Duration'!C18,C22*'Run - Duration'!C18)</f>
        <v>90000</v>
      </c>
      <c r="H22" s="183"/>
      <c r="I22" s="185"/>
      <c r="J22" s="184"/>
      <c r="L22" s="169"/>
      <c r="M22" s="184"/>
    </row>
    <row r="23" spans="1:25" x14ac:dyDescent="0.25">
      <c r="A23" s="173">
        <v>13</v>
      </c>
      <c r="B23" s="174">
        <v>20</v>
      </c>
      <c r="C23" s="103">
        <f t="shared" si="1"/>
        <v>2633.3333333333335</v>
      </c>
      <c r="D23" s="157">
        <v>12000</v>
      </c>
      <c r="E23" s="103">
        <f>IF(ISNUMBER(D23),D23*'Run - Duration'!C19,C23*'Run - Duration'!C19)</f>
        <v>114545.45454545454</v>
      </c>
      <c r="H23" s="183"/>
      <c r="I23" s="185"/>
      <c r="J23" s="184"/>
      <c r="L23" s="169"/>
      <c r="M23" s="184"/>
    </row>
    <row r="25" spans="1:25" ht="18.75" x14ac:dyDescent="0.25">
      <c r="A25" s="124" t="s">
        <v>230</v>
      </c>
      <c r="B25" s="125"/>
      <c r="C25" s="125"/>
      <c r="D25" t="s">
        <v>287</v>
      </c>
    </row>
    <row r="26" spans="1:25" x14ac:dyDescent="0.25">
      <c r="A26" s="1"/>
      <c r="B26" s="1"/>
      <c r="C26" s="110" t="s">
        <v>125</v>
      </c>
      <c r="D26" s="110" t="s">
        <v>286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20">
        <v>4000</v>
      </c>
      <c r="D27" s="27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127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10" t="s">
        <v>120</v>
      </c>
      <c r="B29" s="110" t="s">
        <v>121</v>
      </c>
      <c r="C29" s="110" t="s">
        <v>122</v>
      </c>
      <c r="D29" s="110" t="s">
        <v>123</v>
      </c>
      <c r="E29" s="110" t="s">
        <v>124</v>
      </c>
      <c r="F29" s="110">
        <v>1</v>
      </c>
      <c r="G29" s="110">
        <v>2</v>
      </c>
      <c r="H29" s="110">
        <v>3</v>
      </c>
      <c r="I29" s="110">
        <v>4</v>
      </c>
      <c r="J29" s="110">
        <v>5</v>
      </c>
      <c r="K29" s="110">
        <v>6</v>
      </c>
      <c r="L29" s="110">
        <v>7</v>
      </c>
      <c r="M29" s="110">
        <v>8</v>
      </c>
      <c r="N29" s="110">
        <v>9</v>
      </c>
      <c r="O29" s="110">
        <v>10</v>
      </c>
      <c r="P29" s="110">
        <v>11</v>
      </c>
      <c r="Q29" s="110">
        <v>12</v>
      </c>
      <c r="R29" s="110">
        <v>13</v>
      </c>
      <c r="S29" s="110">
        <v>14</v>
      </c>
      <c r="T29" s="110">
        <v>15</v>
      </c>
      <c r="U29" s="110">
        <v>16</v>
      </c>
      <c r="V29" s="110">
        <v>17</v>
      </c>
      <c r="W29" s="110">
        <v>18</v>
      </c>
      <c r="X29" s="110">
        <v>19</v>
      </c>
      <c r="Y29" s="110">
        <v>20</v>
      </c>
    </row>
    <row r="30" spans="1:25" x14ac:dyDescent="0.25">
      <c r="A30" s="27">
        <v>1</v>
      </c>
      <c r="B30" s="27">
        <v>0</v>
      </c>
      <c r="C30" s="27">
        <f>ROUND(IF(B30=0,0,$C$27*POWER(A30,$C$28)),0)</f>
        <v>0</v>
      </c>
      <c r="D30" s="27"/>
      <c r="E30" s="27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111">
        <v>1</v>
      </c>
      <c r="B31" s="111">
        <v>7</v>
      </c>
      <c r="C31" s="111">
        <f>ROUND(IF(B31=0,0,$C$27*POWER(A31,$C$28)),0)</f>
        <v>4000</v>
      </c>
      <c r="D31" s="111">
        <f t="array" ref="D31:E31">LINEST(C30:C31,B30:B31,FALSE,FALSE)</f>
        <v>571.42857142857144</v>
      </c>
      <c r="E31" s="111">
        <v>0</v>
      </c>
      <c r="F31" s="54">
        <f>IF(F30,$D$31*F29+$E$31,"")</f>
        <v>571.42857142857144</v>
      </c>
      <c r="G31" s="54">
        <f t="shared" ref="G31:Y31" si="3">IF(G30,$D$31*G29+$E$31,"")</f>
        <v>1142.8571428571429</v>
      </c>
      <c r="H31" s="54">
        <f t="shared" si="3"/>
        <v>1714.2857142857142</v>
      </c>
      <c r="I31" s="54">
        <f t="shared" si="3"/>
        <v>2285.7142857142858</v>
      </c>
      <c r="J31" s="54">
        <f>IF(J30,$D$27*J29+$E$31,"")</f>
        <v>2355</v>
      </c>
      <c r="K31" s="54">
        <f>IF(K30,$D$27*K29+$E$31,"")</f>
        <v>2826</v>
      </c>
      <c r="L31" s="54">
        <f>IF(L30,$D$27*L29+$E$31,"")</f>
        <v>3297</v>
      </c>
      <c r="M31" s="54" t="str">
        <f t="shared" si="3"/>
        <v/>
      </c>
      <c r="N31" s="54" t="str">
        <f t="shared" si="3"/>
        <v/>
      </c>
      <c r="O31" s="54" t="str">
        <f t="shared" si="3"/>
        <v/>
      </c>
      <c r="P31" s="54" t="str">
        <f t="shared" si="3"/>
        <v/>
      </c>
      <c r="Q31" s="54" t="str">
        <f t="shared" si="3"/>
        <v/>
      </c>
      <c r="R31" s="54" t="str">
        <f t="shared" si="3"/>
        <v/>
      </c>
      <c r="S31" s="54" t="str">
        <f t="shared" si="3"/>
        <v/>
      </c>
      <c r="T31" s="54" t="str">
        <f t="shared" si="3"/>
        <v/>
      </c>
      <c r="U31" s="54" t="str">
        <f t="shared" si="3"/>
        <v/>
      </c>
      <c r="V31" s="54" t="str">
        <f t="shared" si="3"/>
        <v/>
      </c>
      <c r="W31" s="54" t="str">
        <f t="shared" si="3"/>
        <v/>
      </c>
      <c r="X31" s="54" t="str">
        <f t="shared" si="3"/>
        <v/>
      </c>
      <c r="Y31" s="54" t="str">
        <f t="shared" si="3"/>
        <v/>
      </c>
    </row>
    <row r="32" spans="1:25" x14ac:dyDescent="0.25">
      <c r="A32" s="112">
        <v>2</v>
      </c>
      <c r="B32" s="112">
        <v>0</v>
      </c>
      <c r="C32" s="112">
        <f t="shared" ref="C32:C52" si="4">ROUND(IF(B32=0,0,$C$27*POWER(A32,$C$28)),0)</f>
        <v>0</v>
      </c>
      <c r="D32" s="112"/>
      <c r="E32" s="112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113">
        <v>2</v>
      </c>
      <c r="B33" s="113">
        <v>9</v>
      </c>
      <c r="C33" s="113">
        <f t="shared" si="4"/>
        <v>9190</v>
      </c>
      <c r="D33" s="113">
        <f t="array" ref="D33:E33">LINEST(C32:C33,B32:B33,FALSE,FALSE)</f>
        <v>1021.1111111111111</v>
      </c>
      <c r="E33" s="113">
        <v>0</v>
      </c>
      <c r="F33" s="54">
        <f>IF(F32,$D$33*F29+$E$33,"")</f>
        <v>1021.1111111111111</v>
      </c>
      <c r="G33" s="54">
        <f t="shared" ref="G33:Y33" si="6">IF(G32,$D$33*G29+$E$33,"")</f>
        <v>2042.2222222222222</v>
      </c>
      <c r="H33" s="54">
        <f t="shared" si="6"/>
        <v>3063.333333333333</v>
      </c>
      <c r="I33" s="54">
        <f t="shared" si="6"/>
        <v>4084.4444444444443</v>
      </c>
      <c r="J33" s="54">
        <f t="shared" si="6"/>
        <v>5105.5555555555557</v>
      </c>
      <c r="K33" s="54">
        <f t="shared" si="6"/>
        <v>6126.6666666666661</v>
      </c>
      <c r="L33" s="54">
        <f t="shared" si="6"/>
        <v>7147.7777777777774</v>
      </c>
      <c r="M33" s="54">
        <f t="shared" si="6"/>
        <v>8168.8888888888887</v>
      </c>
      <c r="N33" s="54">
        <f t="shared" si="6"/>
        <v>9190</v>
      </c>
      <c r="O33" s="54" t="str">
        <f t="shared" si="6"/>
        <v/>
      </c>
      <c r="P33" s="54" t="str">
        <f t="shared" si="6"/>
        <v/>
      </c>
      <c r="Q33" s="54" t="str">
        <f t="shared" si="6"/>
        <v/>
      </c>
      <c r="R33" s="54" t="str">
        <f t="shared" si="6"/>
        <v/>
      </c>
      <c r="S33" s="54" t="str">
        <f t="shared" si="6"/>
        <v/>
      </c>
      <c r="T33" s="54" t="str">
        <f t="shared" si="6"/>
        <v/>
      </c>
      <c r="U33" s="54" t="str">
        <f t="shared" si="6"/>
        <v/>
      </c>
      <c r="V33" s="54" t="str">
        <f t="shared" si="6"/>
        <v/>
      </c>
      <c r="W33" s="54" t="str">
        <f t="shared" si="6"/>
        <v/>
      </c>
      <c r="X33" s="54" t="str">
        <f t="shared" si="6"/>
        <v/>
      </c>
      <c r="Y33" s="54" t="str">
        <f t="shared" si="6"/>
        <v/>
      </c>
    </row>
    <row r="34" spans="1:25" x14ac:dyDescent="0.25">
      <c r="A34" s="112">
        <v>3</v>
      </c>
      <c r="B34" s="112">
        <v>0</v>
      </c>
      <c r="C34" s="112">
        <f t="shared" si="4"/>
        <v>0</v>
      </c>
      <c r="D34" s="112"/>
      <c r="E34" s="112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113">
        <v>3</v>
      </c>
      <c r="B35" s="113">
        <v>9</v>
      </c>
      <c r="C35" s="113">
        <f t="shared" si="4"/>
        <v>14949</v>
      </c>
      <c r="D35" s="113">
        <f t="array" ref="D35:E35">LINEST(C34:C35,B34:B35,FALSE,FALSE)</f>
        <v>1661</v>
      </c>
      <c r="E35" s="113">
        <v>0</v>
      </c>
      <c r="F35" s="54">
        <f>IF(F34,$D$35*F29+$E$35,"")</f>
        <v>1661</v>
      </c>
      <c r="G35" s="54">
        <f t="shared" ref="G35:Y35" si="8">IF(G34,$D$35*G29+$E$35,"")</f>
        <v>3322</v>
      </c>
      <c r="H35" s="54">
        <f t="shared" si="8"/>
        <v>4983</v>
      </c>
      <c r="I35" s="54">
        <f t="shared" si="8"/>
        <v>6644</v>
      </c>
      <c r="J35" s="54">
        <f t="shared" si="8"/>
        <v>8305</v>
      </c>
      <c r="K35" s="54">
        <f t="shared" si="8"/>
        <v>9966</v>
      </c>
      <c r="L35" s="54">
        <f t="shared" si="8"/>
        <v>11627</v>
      </c>
      <c r="M35" s="54">
        <f t="shared" si="8"/>
        <v>13288</v>
      </c>
      <c r="N35" s="54">
        <f t="shared" si="8"/>
        <v>14949</v>
      </c>
      <c r="O35" s="54" t="str">
        <f t="shared" si="8"/>
        <v/>
      </c>
      <c r="P35" s="54" t="str">
        <f t="shared" si="8"/>
        <v/>
      </c>
      <c r="Q35" s="54" t="str">
        <f t="shared" si="8"/>
        <v/>
      </c>
      <c r="R35" s="54" t="str">
        <f t="shared" si="8"/>
        <v/>
      </c>
      <c r="S35" s="54" t="str">
        <f t="shared" si="8"/>
        <v/>
      </c>
      <c r="T35" s="54" t="str">
        <f t="shared" si="8"/>
        <v/>
      </c>
      <c r="U35" s="54" t="str">
        <f t="shared" si="8"/>
        <v/>
      </c>
      <c r="V35" s="54" t="str">
        <f t="shared" si="8"/>
        <v/>
      </c>
      <c r="W35" s="54" t="str">
        <f t="shared" si="8"/>
        <v/>
      </c>
      <c r="X35" s="54" t="str">
        <f t="shared" si="8"/>
        <v/>
      </c>
      <c r="Y35" s="54" t="str">
        <f t="shared" si="8"/>
        <v/>
      </c>
    </row>
    <row r="36" spans="1:25" x14ac:dyDescent="0.25">
      <c r="A36" s="114">
        <v>4</v>
      </c>
      <c r="B36" s="114">
        <v>0</v>
      </c>
      <c r="C36" s="114">
        <f t="shared" si="4"/>
        <v>0</v>
      </c>
      <c r="D36" s="114"/>
      <c r="E36" s="114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115">
        <v>4</v>
      </c>
      <c r="B37" s="115">
        <v>9</v>
      </c>
      <c r="C37" s="115">
        <f t="shared" si="4"/>
        <v>21112</v>
      </c>
      <c r="D37" s="115">
        <f t="array" ref="D37:E37">LINEST(C36:C37,B36:B37,FALSE,FALSE)</f>
        <v>2345.7777777777778</v>
      </c>
      <c r="E37" s="115">
        <v>0</v>
      </c>
      <c r="F37" s="54">
        <f>IF(F36,$D$37*F29+$E$37,"")</f>
        <v>2345.7777777777778</v>
      </c>
      <c r="G37" s="54">
        <f t="shared" ref="G37:Y37" si="10">IF(G36,$D$37*G29+$E$37,"")</f>
        <v>4691.5555555555557</v>
      </c>
      <c r="H37" s="54">
        <f t="shared" si="10"/>
        <v>7037.3333333333339</v>
      </c>
      <c r="I37" s="54">
        <f t="shared" si="10"/>
        <v>9383.1111111111113</v>
      </c>
      <c r="J37" s="54">
        <f t="shared" si="10"/>
        <v>11728.888888888889</v>
      </c>
      <c r="K37" s="54">
        <f t="shared" si="10"/>
        <v>14074.666666666668</v>
      </c>
      <c r="L37" s="54">
        <f t="shared" si="10"/>
        <v>16420.444444444445</v>
      </c>
      <c r="M37" s="54">
        <f t="shared" si="10"/>
        <v>18766.222222222223</v>
      </c>
      <c r="N37" s="54">
        <f t="shared" si="10"/>
        <v>21112</v>
      </c>
      <c r="O37" s="54" t="str">
        <f t="shared" si="10"/>
        <v/>
      </c>
      <c r="P37" s="54" t="str">
        <f t="shared" si="10"/>
        <v/>
      </c>
      <c r="Q37" s="54" t="str">
        <f t="shared" si="10"/>
        <v/>
      </c>
      <c r="R37" s="54" t="str">
        <f t="shared" si="10"/>
        <v/>
      </c>
      <c r="S37" s="54" t="str">
        <f t="shared" si="10"/>
        <v/>
      </c>
      <c r="T37" s="54" t="str">
        <f t="shared" si="10"/>
        <v/>
      </c>
      <c r="U37" s="54" t="str">
        <f t="shared" si="10"/>
        <v/>
      </c>
      <c r="V37" s="54" t="str">
        <f t="shared" si="10"/>
        <v/>
      </c>
      <c r="W37" s="54" t="str">
        <f t="shared" si="10"/>
        <v/>
      </c>
      <c r="X37" s="54" t="str">
        <f t="shared" si="10"/>
        <v/>
      </c>
      <c r="Y37" s="54" t="str">
        <f t="shared" si="10"/>
        <v/>
      </c>
    </row>
    <row r="38" spans="1:25" x14ac:dyDescent="0.25">
      <c r="A38" s="114">
        <v>5</v>
      </c>
      <c r="B38" s="114">
        <v>0</v>
      </c>
      <c r="C38" s="114">
        <f t="shared" si="4"/>
        <v>0</v>
      </c>
      <c r="D38" s="114"/>
      <c r="E38" s="114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115">
        <v>5</v>
      </c>
      <c r="B39" s="115">
        <v>14</v>
      </c>
      <c r="C39" s="115">
        <f t="shared" si="4"/>
        <v>27595</v>
      </c>
      <c r="D39" s="115">
        <f t="array" ref="D39:E39">LINEST(C38:C39,B38:B39,TRUE,FALSE)</f>
        <v>1971.0714285714287</v>
      </c>
      <c r="E39" s="115">
        <v>0</v>
      </c>
      <c r="F39" s="54">
        <f>IF(F38,$D$39*F29+$E$39,"")</f>
        <v>1971.0714285714287</v>
      </c>
      <c r="G39" s="54">
        <f t="shared" ref="G39:Y39" si="12">IF(G38,$D$39*G29+$E$39,"")</f>
        <v>3942.1428571428573</v>
      </c>
      <c r="H39" s="54">
        <f t="shared" si="12"/>
        <v>5913.2142857142862</v>
      </c>
      <c r="I39" s="54">
        <f t="shared" si="12"/>
        <v>7884.2857142857147</v>
      </c>
      <c r="J39" s="54">
        <f t="shared" si="12"/>
        <v>9855.3571428571431</v>
      </c>
      <c r="K39" s="54">
        <f t="shared" si="12"/>
        <v>11826.428571428572</v>
      </c>
      <c r="L39" s="54">
        <f t="shared" si="12"/>
        <v>13797.5</v>
      </c>
      <c r="M39" s="54">
        <f t="shared" si="12"/>
        <v>15768.571428571429</v>
      </c>
      <c r="N39" s="54">
        <f t="shared" si="12"/>
        <v>17739.642857142859</v>
      </c>
      <c r="O39" s="54">
        <f t="shared" si="12"/>
        <v>19710.714285714286</v>
      </c>
      <c r="P39" s="54">
        <f t="shared" si="12"/>
        <v>21681.785714285714</v>
      </c>
      <c r="Q39" s="54">
        <f t="shared" si="12"/>
        <v>23652.857142857145</v>
      </c>
      <c r="R39" s="54">
        <f t="shared" si="12"/>
        <v>25623.928571428572</v>
      </c>
      <c r="S39" s="54">
        <f t="shared" si="12"/>
        <v>27595</v>
      </c>
      <c r="T39" s="54" t="str">
        <f t="shared" si="12"/>
        <v/>
      </c>
      <c r="U39" s="54" t="str">
        <f t="shared" si="12"/>
        <v/>
      </c>
      <c r="V39" s="54" t="str">
        <f t="shared" si="12"/>
        <v/>
      </c>
      <c r="W39" s="54" t="str">
        <f t="shared" si="12"/>
        <v/>
      </c>
      <c r="X39" s="54" t="str">
        <f t="shared" si="12"/>
        <v/>
      </c>
      <c r="Y39" s="54" t="str">
        <f t="shared" si="12"/>
        <v/>
      </c>
    </row>
    <row r="40" spans="1:25" x14ac:dyDescent="0.25">
      <c r="A40" s="114">
        <v>6</v>
      </c>
      <c r="B40" s="114">
        <v>0</v>
      </c>
      <c r="C40" s="114">
        <f t="shared" si="4"/>
        <v>0</v>
      </c>
      <c r="D40" s="114"/>
      <c r="E40" s="114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115">
        <v>6</v>
      </c>
      <c r="B41" s="115">
        <v>14</v>
      </c>
      <c r="C41" s="115">
        <f t="shared" si="4"/>
        <v>34343</v>
      </c>
      <c r="D41" s="115">
        <f t="array" ref="D41:E41">LINEST(C40:C41,B40:B41,TRUE,FALSE)</f>
        <v>2453.0714285714284</v>
      </c>
      <c r="E41" s="115">
        <v>0</v>
      </c>
      <c r="F41" s="54">
        <f>IF(F40,$D$41*F29+$E$41,"")</f>
        <v>2453.0714285714284</v>
      </c>
      <c r="G41" s="54">
        <f t="shared" ref="G41:Y41" si="14">IF(G40,$D$41*G29+$E$41,"")</f>
        <v>4906.1428571428569</v>
      </c>
      <c r="H41" s="54">
        <f t="shared" si="14"/>
        <v>7359.2142857142853</v>
      </c>
      <c r="I41" s="54">
        <f t="shared" si="14"/>
        <v>9812.2857142857138</v>
      </c>
      <c r="J41" s="54">
        <f t="shared" si="14"/>
        <v>12265.357142857141</v>
      </c>
      <c r="K41" s="54">
        <f t="shared" si="14"/>
        <v>14718.428571428571</v>
      </c>
      <c r="L41" s="54">
        <f t="shared" si="14"/>
        <v>17171.5</v>
      </c>
      <c r="M41" s="54">
        <f t="shared" si="14"/>
        <v>19624.571428571428</v>
      </c>
      <c r="N41" s="54">
        <f t="shared" si="14"/>
        <v>22077.642857142855</v>
      </c>
      <c r="O41" s="54">
        <f t="shared" si="14"/>
        <v>24530.714285714283</v>
      </c>
      <c r="P41" s="54">
        <f t="shared" si="14"/>
        <v>26983.785714285714</v>
      </c>
      <c r="Q41" s="54">
        <f t="shared" si="14"/>
        <v>29436.857142857141</v>
      </c>
      <c r="R41" s="54">
        <f t="shared" si="14"/>
        <v>31889.928571428569</v>
      </c>
      <c r="S41" s="54">
        <f t="shared" si="14"/>
        <v>34343</v>
      </c>
      <c r="T41" s="54" t="str">
        <f t="shared" si="14"/>
        <v/>
      </c>
      <c r="U41" s="54" t="str">
        <f t="shared" si="14"/>
        <v/>
      </c>
      <c r="V41" s="54" t="str">
        <f t="shared" si="14"/>
        <v/>
      </c>
      <c r="W41" s="54" t="str">
        <f t="shared" si="14"/>
        <v/>
      </c>
      <c r="X41" s="54" t="str">
        <f t="shared" si="14"/>
        <v/>
      </c>
      <c r="Y41" s="54" t="str">
        <f t="shared" si="14"/>
        <v/>
      </c>
    </row>
    <row r="42" spans="1:25" x14ac:dyDescent="0.25">
      <c r="A42" s="116">
        <v>7</v>
      </c>
      <c r="B42" s="116">
        <v>0</v>
      </c>
      <c r="C42" s="116">
        <f t="shared" si="4"/>
        <v>0</v>
      </c>
      <c r="D42" s="116"/>
      <c r="E42" s="116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117">
        <v>7</v>
      </c>
      <c r="B43" s="117">
        <v>14</v>
      </c>
      <c r="C43" s="117">
        <f t="shared" si="4"/>
        <v>41322</v>
      </c>
      <c r="D43" s="117">
        <f t="array" ref="D43:E43">LINEST(C42:C43,B42:B43,TRUE,FALSE)</f>
        <v>2951.5714285714275</v>
      </c>
      <c r="E43" s="117">
        <v>7.2759576141834259E-12</v>
      </c>
      <c r="F43" s="54">
        <f>IF(F42,$D$43*F29+$E$43,"")</f>
        <v>2951.5714285714348</v>
      </c>
      <c r="G43" s="54">
        <f t="shared" ref="G43:Y43" si="16">IF(G42,$D$43*G29+$E$43,"")</f>
        <v>5903.1428571428623</v>
      </c>
      <c r="H43" s="54">
        <f t="shared" si="16"/>
        <v>8854.7142857142899</v>
      </c>
      <c r="I43" s="54">
        <f t="shared" si="16"/>
        <v>11806.285714285717</v>
      </c>
      <c r="J43" s="54">
        <f t="shared" si="16"/>
        <v>14757.857142857145</v>
      </c>
      <c r="K43" s="54">
        <f t="shared" si="16"/>
        <v>17709.428571428572</v>
      </c>
      <c r="L43" s="54">
        <f t="shared" si="16"/>
        <v>20661</v>
      </c>
      <c r="M43" s="54">
        <f t="shared" si="16"/>
        <v>23612.571428571428</v>
      </c>
      <c r="N43" s="54">
        <f t="shared" si="16"/>
        <v>26564.142857142855</v>
      </c>
      <c r="O43" s="54">
        <f t="shared" si="16"/>
        <v>29515.714285714283</v>
      </c>
      <c r="P43" s="54">
        <f t="shared" si="16"/>
        <v>32467.28571428571</v>
      </c>
      <c r="Q43" s="54">
        <f t="shared" si="16"/>
        <v>35418.857142857138</v>
      </c>
      <c r="R43" s="54">
        <f t="shared" si="16"/>
        <v>38370.428571428565</v>
      </c>
      <c r="S43" s="54">
        <f t="shared" si="16"/>
        <v>41321.999999999993</v>
      </c>
      <c r="T43" s="54" t="str">
        <f t="shared" si="16"/>
        <v/>
      </c>
      <c r="U43" s="54" t="str">
        <f t="shared" si="16"/>
        <v/>
      </c>
      <c r="V43" s="54" t="str">
        <f t="shared" si="16"/>
        <v/>
      </c>
      <c r="W43" s="54" t="str">
        <f t="shared" si="16"/>
        <v/>
      </c>
      <c r="X43" s="54" t="str">
        <f t="shared" si="16"/>
        <v/>
      </c>
      <c r="Y43" s="54" t="str">
        <f t="shared" si="16"/>
        <v/>
      </c>
    </row>
    <row r="44" spans="1:25" x14ac:dyDescent="0.25">
      <c r="A44" s="116">
        <v>8</v>
      </c>
      <c r="B44" s="116">
        <v>0</v>
      </c>
      <c r="C44" s="116">
        <f t="shared" si="4"/>
        <v>0</v>
      </c>
      <c r="D44" s="116"/>
      <c r="E44" s="116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117">
        <v>8</v>
      </c>
      <c r="B45" s="117">
        <v>19</v>
      </c>
      <c r="C45" s="117">
        <f t="shared" si="4"/>
        <v>48503</v>
      </c>
      <c r="D45" s="117">
        <f t="array" ref="D45:E45">LINEST(C44:C45,B44:B45,TRUE,FALSE)</f>
        <v>2552.7894736842104</v>
      </c>
      <c r="E45" s="117">
        <v>0</v>
      </c>
      <c r="F45" s="54">
        <f>IF(F44,$D$45*F29+$E$45,"")</f>
        <v>2552.7894736842104</v>
      </c>
      <c r="G45" s="54">
        <f t="shared" ref="G45:Y45" si="18">IF(G44,$D$45*G29+$E$45,"")</f>
        <v>5105.5789473684208</v>
      </c>
      <c r="H45" s="54">
        <f t="shared" si="18"/>
        <v>7658.3684210526317</v>
      </c>
      <c r="I45" s="54">
        <f t="shared" si="18"/>
        <v>10211.157894736842</v>
      </c>
      <c r="J45" s="54">
        <f t="shared" si="18"/>
        <v>12763.947368421052</v>
      </c>
      <c r="K45" s="54">
        <f t="shared" si="18"/>
        <v>15316.736842105263</v>
      </c>
      <c r="L45" s="54">
        <f t="shared" si="18"/>
        <v>17869.526315789473</v>
      </c>
      <c r="M45" s="54">
        <f t="shared" si="18"/>
        <v>20422.315789473683</v>
      </c>
      <c r="N45" s="54">
        <f t="shared" si="18"/>
        <v>22975.105263157893</v>
      </c>
      <c r="O45" s="54">
        <f t="shared" si="18"/>
        <v>25527.894736842103</v>
      </c>
      <c r="P45" s="54">
        <f t="shared" si="18"/>
        <v>28080.684210526313</v>
      </c>
      <c r="Q45" s="54">
        <f t="shared" si="18"/>
        <v>30633.473684210527</v>
      </c>
      <c r="R45" s="54">
        <f t="shared" si="18"/>
        <v>33186.263157894733</v>
      </c>
      <c r="S45" s="54">
        <f t="shared" si="18"/>
        <v>35739.052631578947</v>
      </c>
      <c r="T45" s="54">
        <f t="shared" si="18"/>
        <v>38291.842105263153</v>
      </c>
      <c r="U45" s="54">
        <f t="shared" si="18"/>
        <v>40844.631578947367</v>
      </c>
      <c r="V45" s="54">
        <f t="shared" si="18"/>
        <v>43397.42105263158</v>
      </c>
      <c r="W45" s="54">
        <f t="shared" si="18"/>
        <v>45950.210526315786</v>
      </c>
      <c r="X45" s="54">
        <f t="shared" si="18"/>
        <v>48503</v>
      </c>
      <c r="Y45" s="54" t="str">
        <f t="shared" si="18"/>
        <v/>
      </c>
    </row>
    <row r="46" spans="1:25" x14ac:dyDescent="0.25">
      <c r="A46" s="116">
        <v>9</v>
      </c>
      <c r="B46" s="116">
        <v>0</v>
      </c>
      <c r="C46" s="116">
        <f t="shared" si="4"/>
        <v>0</v>
      </c>
      <c r="D46" s="116"/>
      <c r="E46" s="116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117">
        <v>9</v>
      </c>
      <c r="B47" s="117">
        <v>19</v>
      </c>
      <c r="C47" s="117">
        <f t="shared" si="4"/>
        <v>55866</v>
      </c>
      <c r="D47" s="117">
        <f t="array" ref="D47:E47">LINEST(C46:C47,B46:B47,TRUE,FALSE)</f>
        <v>2940.3157894736842</v>
      </c>
      <c r="E47" s="117">
        <v>0</v>
      </c>
      <c r="F47" s="54">
        <f>IF(F46,$D$47*F29+$E$47,"")</f>
        <v>2940.3157894736842</v>
      </c>
      <c r="G47" s="54">
        <f t="shared" ref="G47:Y47" si="20">IF(G46,$D$47*G29+$E$47,"")</f>
        <v>5880.6315789473683</v>
      </c>
      <c r="H47" s="54">
        <f t="shared" si="20"/>
        <v>8820.9473684210534</v>
      </c>
      <c r="I47" s="54">
        <f t="shared" si="20"/>
        <v>11761.263157894737</v>
      </c>
      <c r="J47" s="54">
        <f t="shared" si="20"/>
        <v>14701.57894736842</v>
      </c>
      <c r="K47" s="54">
        <f t="shared" si="20"/>
        <v>17641.894736842107</v>
      </c>
      <c r="L47" s="54">
        <f t="shared" si="20"/>
        <v>20582.21052631579</v>
      </c>
      <c r="M47" s="54">
        <f t="shared" si="20"/>
        <v>23522.526315789473</v>
      </c>
      <c r="N47" s="54">
        <f t="shared" si="20"/>
        <v>26462.842105263157</v>
      </c>
      <c r="O47" s="54">
        <f t="shared" si="20"/>
        <v>29403.15789473684</v>
      </c>
      <c r="P47" s="54">
        <f t="shared" si="20"/>
        <v>32343.473684210527</v>
      </c>
      <c r="Q47" s="54">
        <f t="shared" si="20"/>
        <v>35283.789473684214</v>
      </c>
      <c r="R47" s="54">
        <f t="shared" si="20"/>
        <v>38224.105263157893</v>
      </c>
      <c r="S47" s="54">
        <f t="shared" si="20"/>
        <v>41164.42105263158</v>
      </c>
      <c r="T47" s="54">
        <f t="shared" si="20"/>
        <v>44104.73684210526</v>
      </c>
      <c r="U47" s="54">
        <f t="shared" si="20"/>
        <v>47045.052631578947</v>
      </c>
      <c r="V47" s="54">
        <f t="shared" si="20"/>
        <v>49985.368421052633</v>
      </c>
      <c r="W47" s="54">
        <f t="shared" si="20"/>
        <v>52925.684210526313</v>
      </c>
      <c r="X47" s="54">
        <f t="shared" si="20"/>
        <v>55866</v>
      </c>
      <c r="Y47" s="54" t="str">
        <f t="shared" si="20"/>
        <v/>
      </c>
    </row>
    <row r="48" spans="1:25" x14ac:dyDescent="0.25">
      <c r="A48" s="118">
        <v>10</v>
      </c>
      <c r="B48" s="118">
        <v>0</v>
      </c>
      <c r="C48" s="118">
        <f t="shared" si="4"/>
        <v>0</v>
      </c>
      <c r="D48" s="118"/>
      <c r="E48" s="118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119">
        <v>10</v>
      </c>
      <c r="B49" s="119">
        <v>19</v>
      </c>
      <c r="C49" s="119">
        <f>ROUND(IF(B49=0,0,$C$27*POWER(A49,$C$28)),0)</f>
        <v>63396</v>
      </c>
      <c r="D49" s="119">
        <f t="array" ref="D49:E49">LINEST(C48:C49,B48:B49,TRUE,FALSE)</f>
        <v>3336.6315789473679</v>
      </c>
      <c r="E49" s="119">
        <v>3.637978807091713E-12</v>
      </c>
      <c r="F49" s="54">
        <f>IF(F48,$D$49*F29+$E$49,"")</f>
        <v>3336.6315789473715</v>
      </c>
      <c r="G49" s="54">
        <f t="shared" ref="G49:Y49" si="22">IF(G48,$D$49*G29+$E$49,"")</f>
        <v>6673.2631578947394</v>
      </c>
      <c r="H49" s="54">
        <f t="shared" si="22"/>
        <v>10009.894736842107</v>
      </c>
      <c r="I49" s="54">
        <f t="shared" si="22"/>
        <v>13346.526315789475</v>
      </c>
      <c r="J49" s="54">
        <f t="shared" si="22"/>
        <v>16683.157894736843</v>
      </c>
      <c r="K49" s="54">
        <f t="shared" si="22"/>
        <v>20019.78947368421</v>
      </c>
      <c r="L49" s="54">
        <f t="shared" si="22"/>
        <v>23356.42105263158</v>
      </c>
      <c r="M49" s="54">
        <f t="shared" si="22"/>
        <v>26693.052631578947</v>
      </c>
      <c r="N49" s="54">
        <f t="shared" si="22"/>
        <v>30029.684210526313</v>
      </c>
      <c r="O49" s="54">
        <f t="shared" si="22"/>
        <v>33366.31578947368</v>
      </c>
      <c r="P49" s="54">
        <f t="shared" si="22"/>
        <v>36702.947368421053</v>
      </c>
      <c r="Q49" s="54">
        <f t="shared" si="22"/>
        <v>40039.578947368413</v>
      </c>
      <c r="R49" s="54">
        <f t="shared" si="22"/>
        <v>43376.210526315786</v>
      </c>
      <c r="S49" s="54">
        <f t="shared" si="22"/>
        <v>46712.84210526316</v>
      </c>
      <c r="T49" s="54">
        <f t="shared" si="22"/>
        <v>50049.473684210519</v>
      </c>
      <c r="U49" s="54">
        <f t="shared" si="22"/>
        <v>53386.105263157893</v>
      </c>
      <c r="V49" s="54">
        <f t="shared" si="22"/>
        <v>56722.736842105252</v>
      </c>
      <c r="W49" s="54">
        <f t="shared" si="22"/>
        <v>60059.368421052626</v>
      </c>
      <c r="X49" s="54">
        <f t="shared" si="22"/>
        <v>63396</v>
      </c>
      <c r="Y49" s="54" t="str">
        <f t="shared" si="22"/>
        <v/>
      </c>
    </row>
    <row r="50" spans="1:25" x14ac:dyDescent="0.25">
      <c r="A50" s="90">
        <v>11</v>
      </c>
      <c r="B50" s="90">
        <v>0</v>
      </c>
      <c r="C50" s="90">
        <f t="shared" si="4"/>
        <v>0</v>
      </c>
      <c r="D50" s="90"/>
      <c r="E50" s="90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119">
        <v>11</v>
      </c>
      <c r="B51" s="119">
        <v>19</v>
      </c>
      <c r="C51" s="119">
        <f>ROUND(IF(B51=0,0,$C$27*POWER(A51,$C$28)),0)</f>
        <v>71077</v>
      </c>
      <c r="D51" s="119">
        <f t="array" ref="D51:E51">LINEST(C50:C51,B50:B51,TRUE,FALSE)</f>
        <v>3740.8947368421054</v>
      </c>
      <c r="E51" s="119">
        <v>0</v>
      </c>
      <c r="F51" s="54">
        <f>IF(F50,$D$51*F29+$E$51,"")</f>
        <v>3740.8947368421054</v>
      </c>
      <c r="G51" s="54">
        <f t="shared" ref="G51:Y51" si="23">IF(G50,$D$51*G29+$E$51,"")</f>
        <v>7481.7894736842109</v>
      </c>
      <c r="H51" s="54">
        <f t="shared" si="23"/>
        <v>11222.684210526317</v>
      </c>
      <c r="I51" s="54">
        <f t="shared" si="23"/>
        <v>14963.578947368422</v>
      </c>
      <c r="J51" s="54">
        <f t="shared" si="23"/>
        <v>18704.473684210527</v>
      </c>
      <c r="K51" s="54">
        <f t="shared" si="23"/>
        <v>22445.368421052633</v>
      </c>
      <c r="L51" s="54">
        <f t="shared" si="23"/>
        <v>26186.263157894737</v>
      </c>
      <c r="M51" s="54">
        <f t="shared" si="23"/>
        <v>29927.157894736843</v>
      </c>
      <c r="N51" s="54">
        <f t="shared" si="23"/>
        <v>33668.052631578947</v>
      </c>
      <c r="O51" s="54">
        <f t="shared" si="23"/>
        <v>37408.947368421053</v>
      </c>
      <c r="P51" s="54">
        <f t="shared" si="23"/>
        <v>41149.84210526316</v>
      </c>
      <c r="Q51" s="54">
        <f t="shared" si="23"/>
        <v>44890.736842105267</v>
      </c>
      <c r="R51" s="54">
        <f t="shared" si="23"/>
        <v>48631.631578947374</v>
      </c>
      <c r="S51" s="54">
        <f t="shared" si="23"/>
        <v>52372.526315789473</v>
      </c>
      <c r="T51" s="54">
        <f t="shared" si="23"/>
        <v>56113.42105263158</v>
      </c>
      <c r="U51" s="54">
        <f t="shared" si="23"/>
        <v>59854.315789473687</v>
      </c>
      <c r="V51" s="54">
        <f t="shared" si="23"/>
        <v>63595.210526315794</v>
      </c>
      <c r="W51" s="54">
        <f t="shared" si="23"/>
        <v>67336.105263157893</v>
      </c>
      <c r="X51" s="54">
        <f t="shared" si="23"/>
        <v>71077</v>
      </c>
      <c r="Y51" s="54" t="str">
        <f t="shared" si="23"/>
        <v/>
      </c>
    </row>
    <row r="52" spans="1:25" x14ac:dyDescent="0.25">
      <c r="A52" s="90">
        <v>12</v>
      </c>
      <c r="B52" s="90">
        <v>0</v>
      </c>
      <c r="C52" s="90">
        <f t="shared" si="4"/>
        <v>0</v>
      </c>
      <c r="D52" s="90"/>
      <c r="E52" s="90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119">
        <v>12</v>
      </c>
      <c r="B53" s="119">
        <v>19</v>
      </c>
      <c r="C53" s="119">
        <f>ROUND(IF(B53=0,0,$C$27*POWER(A53,$C$28)),0)</f>
        <v>78900</v>
      </c>
      <c r="D53" s="119">
        <f t="array" ref="D53:E53">LINEST(C52:C53,B52:B53,TRUE,FALSE)</f>
        <v>4152.6315789473683</v>
      </c>
      <c r="E53" s="119">
        <v>0</v>
      </c>
      <c r="F53" s="54">
        <f>IF(F52,$D$53*F29+$E$53,"")</f>
        <v>4152.6315789473683</v>
      </c>
      <c r="G53" s="54">
        <f t="shared" ref="G53:Y53" si="24">IF(G52,$D$53*G29+$E$53,"")</f>
        <v>8305.2631578947367</v>
      </c>
      <c r="H53" s="54">
        <f t="shared" si="24"/>
        <v>12457.894736842105</v>
      </c>
      <c r="I53" s="54">
        <f t="shared" si="24"/>
        <v>16610.526315789473</v>
      </c>
      <c r="J53" s="54">
        <f t="shared" si="24"/>
        <v>20763.15789473684</v>
      </c>
      <c r="K53" s="54">
        <f t="shared" si="24"/>
        <v>24915.78947368421</v>
      </c>
      <c r="L53" s="54">
        <f t="shared" si="24"/>
        <v>29068.42105263158</v>
      </c>
      <c r="M53" s="54">
        <f t="shared" si="24"/>
        <v>33221.052631578947</v>
      </c>
      <c r="N53" s="54">
        <f t="shared" si="24"/>
        <v>37373.684210526313</v>
      </c>
      <c r="O53" s="54">
        <f t="shared" si="24"/>
        <v>41526.31578947368</v>
      </c>
      <c r="P53" s="54">
        <f t="shared" si="24"/>
        <v>45678.947368421053</v>
      </c>
      <c r="Q53" s="54">
        <f t="shared" si="24"/>
        <v>49831.57894736842</v>
      </c>
      <c r="R53" s="54">
        <f t="shared" si="24"/>
        <v>53984.210526315786</v>
      </c>
      <c r="S53" s="54">
        <f t="shared" si="24"/>
        <v>58136.84210526316</v>
      </c>
      <c r="T53" s="54">
        <f t="shared" si="24"/>
        <v>62289.473684210527</v>
      </c>
      <c r="U53" s="54">
        <f t="shared" si="24"/>
        <v>66442.105263157893</v>
      </c>
      <c r="V53" s="54">
        <f t="shared" si="24"/>
        <v>70594.736842105267</v>
      </c>
      <c r="W53" s="54">
        <f t="shared" si="24"/>
        <v>74747.368421052626</v>
      </c>
      <c r="X53" s="54">
        <f t="shared" si="24"/>
        <v>78900</v>
      </c>
      <c r="Y53" s="54" t="str">
        <f t="shared" si="24"/>
        <v/>
      </c>
    </row>
    <row r="54" spans="1:25" x14ac:dyDescent="0.25">
      <c r="A54" s="175">
        <v>13</v>
      </c>
      <c r="B54" s="175">
        <v>0</v>
      </c>
      <c r="C54" s="175">
        <f>ROUND(IF(B54=0,0,$C$27*POWER(A54,$C$28)),0)</f>
        <v>0</v>
      </c>
      <c r="D54" s="175"/>
      <c r="E54" s="175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75">
        <v>13</v>
      </c>
      <c r="B55" s="175">
        <v>19</v>
      </c>
      <c r="C55" s="175">
        <f>ROUND(IF(B55=0,0,$C$27*POWER(A55,$C$28)),0)</f>
        <v>86854</v>
      </c>
      <c r="D55" s="175">
        <f t="array" ref="D55:E55">LINEST(C54:C55,B54:B55,TRUE,FALSE)</f>
        <v>4571.2631578947367</v>
      </c>
      <c r="E55" s="175">
        <v>0</v>
      </c>
      <c r="F55" s="54">
        <f>IF(F54,$D$55*F29+$E$55,"")</f>
        <v>4571.2631578947367</v>
      </c>
      <c r="G55" s="54">
        <f t="shared" ref="G55:X55" si="25">IF(G54,$D$55*G29+$E$55,"")</f>
        <v>9142.5263157894733</v>
      </c>
      <c r="H55" s="54">
        <f t="shared" si="25"/>
        <v>13713.78947368421</v>
      </c>
      <c r="I55" s="54">
        <f t="shared" si="25"/>
        <v>18285.052631578947</v>
      </c>
      <c r="J55" s="54">
        <f t="shared" si="25"/>
        <v>22856.315789473683</v>
      </c>
      <c r="K55" s="54">
        <f t="shared" si="25"/>
        <v>27427.57894736842</v>
      </c>
      <c r="L55" s="54">
        <f t="shared" si="25"/>
        <v>31998.842105263157</v>
      </c>
      <c r="M55" s="54">
        <f t="shared" si="25"/>
        <v>36570.105263157893</v>
      </c>
      <c r="N55" s="54">
        <f t="shared" si="25"/>
        <v>41141.368421052626</v>
      </c>
      <c r="O55" s="54">
        <f t="shared" si="25"/>
        <v>45712.631578947367</v>
      </c>
      <c r="P55" s="54">
        <f t="shared" si="25"/>
        <v>50283.894736842107</v>
      </c>
      <c r="Q55" s="54">
        <f t="shared" si="25"/>
        <v>54855.15789473684</v>
      </c>
      <c r="R55" s="54">
        <f t="shared" si="25"/>
        <v>59426.421052631573</v>
      </c>
      <c r="S55" s="54">
        <f t="shared" si="25"/>
        <v>63997.684210526313</v>
      </c>
      <c r="T55" s="54">
        <f t="shared" si="25"/>
        <v>68568.947368421053</v>
      </c>
      <c r="U55" s="54">
        <f t="shared" si="25"/>
        <v>73140.210526315786</v>
      </c>
      <c r="V55" s="54">
        <f t="shared" si="25"/>
        <v>77711.473684210519</v>
      </c>
      <c r="W55" s="54">
        <f t="shared" si="25"/>
        <v>82282.736842105252</v>
      </c>
      <c r="X55" s="54">
        <f t="shared" si="25"/>
        <v>86854</v>
      </c>
      <c r="Y55" s="54"/>
    </row>
    <row r="57" spans="1:25" ht="18.75" x14ac:dyDescent="0.3">
      <c r="A57" s="109" t="s">
        <v>229</v>
      </c>
    </row>
    <row r="58" spans="1:25" x14ac:dyDescent="0.25">
      <c r="A58" s="1" t="s">
        <v>126</v>
      </c>
      <c r="B58" s="1" t="s">
        <v>25</v>
      </c>
      <c r="C58" s="1" t="s">
        <v>26</v>
      </c>
      <c r="D58" s="1" t="s">
        <v>27</v>
      </c>
      <c r="E58" s="1" t="s">
        <v>28</v>
      </c>
      <c r="F58" s="1" t="s">
        <v>29</v>
      </c>
      <c r="G58" s="1" t="s">
        <v>30</v>
      </c>
      <c r="H58" s="1" t="s">
        <v>31</v>
      </c>
      <c r="I58" s="1" t="s">
        <v>32</v>
      </c>
      <c r="J58" s="1" t="s">
        <v>33</v>
      </c>
      <c r="K58" s="1" t="s">
        <v>34</v>
      </c>
      <c r="L58" s="1" t="s">
        <v>35</v>
      </c>
      <c r="M58" s="1" t="s">
        <v>36</v>
      </c>
      <c r="N58" s="1" t="s">
        <v>37</v>
      </c>
      <c r="O58" s="1" t="s">
        <v>38</v>
      </c>
      <c r="P58" s="1" t="s">
        <v>39</v>
      </c>
      <c r="Q58" s="1" t="s">
        <v>40</v>
      </c>
      <c r="R58" s="1" t="s">
        <v>41</v>
      </c>
      <c r="S58" s="1" t="s">
        <v>42</v>
      </c>
      <c r="T58" s="1" t="s">
        <v>43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10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10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10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109" t="s">
        <v>130</v>
      </c>
      <c r="B73" s="109"/>
    </row>
    <row r="74" spans="1:21" x14ac:dyDescent="0.25">
      <c r="A74" s="7" t="s">
        <v>16</v>
      </c>
      <c r="B74" s="7" t="s">
        <v>153</v>
      </c>
      <c r="C74" s="7" t="s">
        <v>127</v>
      </c>
    </row>
    <row r="75" spans="1:21" x14ac:dyDescent="0.25">
      <c r="A75" s="1">
        <v>1</v>
      </c>
      <c r="B75" s="54">
        <f>ROUND(AVERAGE(D11:D11),0)</f>
        <v>1100</v>
      </c>
      <c r="C75" s="54">
        <f ca="1">MAX(B59:T59)/Table74[[#This Row],[AVG_XP/min]]</f>
        <v>12.901818181818182</v>
      </c>
    </row>
    <row r="76" spans="1:21" x14ac:dyDescent="0.25">
      <c r="A76" s="1">
        <v>2</v>
      </c>
      <c r="B76" s="54">
        <f t="shared" ref="B76:B83" si="26">ROUND(AVERAGE(D12:D12),0)</f>
        <v>2200</v>
      </c>
      <c r="C76" s="54">
        <f ca="1">MAX(B60:T60)/Table74[[#This Row],[AVG_XP/min]]</f>
        <v>20.886363636363637</v>
      </c>
    </row>
    <row r="77" spans="1:21" x14ac:dyDescent="0.25">
      <c r="A77" s="1">
        <v>3</v>
      </c>
      <c r="B77" s="54">
        <f t="shared" si="26"/>
        <v>2700</v>
      </c>
      <c r="C77" s="54">
        <f ca="1">MAX(B61:T61)/Table74[[#This Row],[AVG_XP/min]]</f>
        <v>27.683333333333334</v>
      </c>
    </row>
    <row r="78" spans="1:21" x14ac:dyDescent="0.25">
      <c r="A78" s="1">
        <v>4</v>
      </c>
      <c r="B78" s="54">
        <f t="shared" si="26"/>
        <v>3200</v>
      </c>
      <c r="C78" s="54">
        <f ca="1">MAX(B62:T62)/Table74[[#This Row],[AVG_XP/min]]</f>
        <v>32.987499999999997</v>
      </c>
    </row>
    <row r="79" spans="1:21" x14ac:dyDescent="0.25">
      <c r="A79" s="1">
        <v>5</v>
      </c>
      <c r="B79" s="54">
        <f t="shared" si="26"/>
        <v>4000</v>
      </c>
      <c r="C79" s="54">
        <f ca="1">MAX(B63:T63)/Table74[[#This Row],[AVG_XP/min]]</f>
        <v>51.740749999999998</v>
      </c>
    </row>
    <row r="80" spans="1:21" x14ac:dyDescent="0.25">
      <c r="A80" s="1">
        <v>6</v>
      </c>
      <c r="B80" s="54">
        <f t="shared" si="26"/>
        <v>5200</v>
      </c>
      <c r="C80" s="54">
        <f ca="1">MAX(B64:T64)/Table74[[#This Row],[AVG_XP/min]]</f>
        <v>49.533269230769228</v>
      </c>
    </row>
    <row r="81" spans="1:3" x14ac:dyDescent="0.25">
      <c r="A81" s="1">
        <v>7</v>
      </c>
      <c r="B81" s="54">
        <f>ROUND(AVERAGE(D17:D17),0)</f>
        <v>6000</v>
      </c>
      <c r="C81" s="54">
        <f ca="1">MAX(B65:T65)/Table74[[#This Row],[AVG_XP/min]]</f>
        <v>51.652500000000003</v>
      </c>
    </row>
    <row r="82" spans="1:3" x14ac:dyDescent="0.25">
      <c r="A82" s="1">
        <v>8</v>
      </c>
      <c r="B82" s="54">
        <f t="shared" si="26"/>
        <v>8000</v>
      </c>
      <c r="C82" s="54">
        <f ca="1">MAX(B66:T66)/Table74[[#This Row],[AVG_XP/min]]</f>
        <v>60.628749999999997</v>
      </c>
    </row>
    <row r="83" spans="1:3" x14ac:dyDescent="0.25">
      <c r="A83" s="1">
        <v>9</v>
      </c>
      <c r="B83" s="54">
        <f t="shared" si="26"/>
        <v>8000</v>
      </c>
      <c r="C83" s="54">
        <f ca="1">MAX(B67:T67)/Table74[[#This Row],[AVG_XP/min]]</f>
        <v>69.832499999999996</v>
      </c>
    </row>
    <row r="84" spans="1:3" x14ac:dyDescent="0.25">
      <c r="A84" s="1">
        <v>10</v>
      </c>
      <c r="B84" s="54">
        <f>ROUND(AVERAGE(D20:D20),0)</f>
        <v>10000</v>
      </c>
      <c r="C84" s="54">
        <f ca="1">MAX(B68:T68)/Table74[[#This Row],[AVG_XP/min]]</f>
        <v>63.396000000000001</v>
      </c>
    </row>
    <row r="85" spans="1:3" x14ac:dyDescent="0.25">
      <c r="A85" s="1">
        <v>11</v>
      </c>
      <c r="B85" s="54">
        <f>ROUND(AVERAGE(D21:D21),0)</f>
        <v>10000</v>
      </c>
      <c r="C85" s="54">
        <f ca="1">MAX(B69:T69)/Table74[[#This Row],[AVG_XP/min]]</f>
        <v>71.076999999999998</v>
      </c>
    </row>
    <row r="86" spans="1:3" x14ac:dyDescent="0.25">
      <c r="A86" s="1">
        <v>12</v>
      </c>
      <c r="B86" s="54">
        <f>ROUND(AVERAGE(D22:D22),0)</f>
        <v>10000</v>
      </c>
      <c r="C86" s="54">
        <f ca="1">MAX(B70:T70)/Table74[[#This Row],[AVG_XP/min]]</f>
        <v>78.900000000000006</v>
      </c>
    </row>
    <row r="87" spans="1:3" x14ac:dyDescent="0.25">
      <c r="A87" s="1">
        <v>13</v>
      </c>
      <c r="B87" s="54">
        <f>ROUND(AVERAGE(D23:D23),0)</f>
        <v>12000</v>
      </c>
      <c r="C87" s="54">
        <f ca="1">MAX(B71:T71)/Table74[[#This Row],[AVG_XP/min]]</f>
        <v>72.37833333333333</v>
      </c>
    </row>
    <row r="89" spans="1:3" x14ac:dyDescent="0.25">
      <c r="B89" s="7" t="s">
        <v>154</v>
      </c>
      <c r="C89" s="121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>
    <tabColor rgb="FF92D050"/>
  </sheetPr>
  <dimension ref="A1:C211"/>
  <sheetViews>
    <sheetView topLeftCell="A169" workbookViewId="0">
      <selection activeCell="J196" sqref="J196"/>
    </sheetView>
  </sheetViews>
  <sheetFormatPr defaultRowHeight="15" x14ac:dyDescent="0.25"/>
  <cols>
    <col min="1" max="1" width="24.28515625" bestFit="1" customWidth="1"/>
    <col min="2" max="2" width="14.140625" bestFit="1" customWidth="1"/>
    <col min="3" max="3" width="10.28515625" bestFit="1" customWidth="1"/>
  </cols>
  <sheetData>
    <row r="1" spans="1:3" ht="18.75" x14ac:dyDescent="0.3">
      <c r="A1" s="76" t="s">
        <v>109</v>
      </c>
      <c r="B1" s="101"/>
      <c r="C1" s="101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8" spans="1:3" x14ac:dyDescent="0.25">
      <c r="A8" s="1" t="s">
        <v>107</v>
      </c>
      <c r="B8" s="1" t="s">
        <v>16</v>
      </c>
      <c r="C8" s="1" t="s">
        <v>48</v>
      </c>
    </row>
    <row r="9" spans="1:3" x14ac:dyDescent="0.25">
      <c r="A9" s="1">
        <v>1</v>
      </c>
      <c r="B9" s="1">
        <v>1</v>
      </c>
      <c r="C9" s="1">
        <v>1</v>
      </c>
    </row>
    <row r="10" spans="1:3" x14ac:dyDescent="0.25">
      <c r="A10" s="1">
        <v>2</v>
      </c>
      <c r="B10" s="1">
        <v>1</v>
      </c>
      <c r="C10" s="1">
        <v>2</v>
      </c>
    </row>
    <row r="11" spans="1:3" x14ac:dyDescent="0.25">
      <c r="A11" s="1">
        <v>3</v>
      </c>
      <c r="B11" s="1">
        <v>1</v>
      </c>
      <c r="C11" s="1">
        <v>3</v>
      </c>
    </row>
    <row r="12" spans="1:3" x14ac:dyDescent="0.25">
      <c r="A12" s="1">
        <v>4</v>
      </c>
      <c r="B12" s="1">
        <v>1</v>
      </c>
      <c r="C12" s="1">
        <v>4</v>
      </c>
    </row>
    <row r="13" spans="1:3" x14ac:dyDescent="0.25">
      <c r="A13" s="1">
        <v>5</v>
      </c>
      <c r="B13" s="1">
        <v>1</v>
      </c>
      <c r="C13" s="1">
        <v>5</v>
      </c>
    </row>
    <row r="14" spans="1:3" x14ac:dyDescent="0.25">
      <c r="A14" s="1">
        <v>6</v>
      </c>
      <c r="B14" s="10">
        <f>IF(Table99[[#This Row],[Global Level]]-10&lt;0,1,LEFT(Table99[[#This Row],[Global Level]])+1)</f>
        <v>1</v>
      </c>
      <c r="C14" s="1">
        <v>6</v>
      </c>
    </row>
    <row r="15" spans="1:3" x14ac:dyDescent="0.25">
      <c r="A15" s="1">
        <v>7</v>
      </c>
      <c r="B15" s="10">
        <f>IF(Table99[[#This Row],[Global Level]]-10&lt;0,1,LEFT(Table99[[#This Row],[Global Level]])+1)</f>
        <v>1</v>
      </c>
      <c r="C15" s="1">
        <v>7</v>
      </c>
    </row>
    <row r="16" spans="1:3" x14ac:dyDescent="0.25">
      <c r="A16" s="1">
        <v>8</v>
      </c>
      <c r="B16" s="10">
        <f>IF(Table99[[#This Row],[Global Level]]-10&lt;0,1,LEFT(Table99[[#This Row],[Global Level]])+1)</f>
        <v>1</v>
      </c>
      <c r="C16" s="1">
        <v>8</v>
      </c>
    </row>
    <row r="17" spans="1:3" x14ac:dyDescent="0.25">
      <c r="A17" s="1">
        <v>9</v>
      </c>
      <c r="B17" s="1">
        <v>2</v>
      </c>
      <c r="C17" s="1">
        <v>1</v>
      </c>
    </row>
    <row r="18" spans="1:3" x14ac:dyDescent="0.25">
      <c r="A18" s="1">
        <v>10</v>
      </c>
      <c r="B18" s="1">
        <v>2</v>
      </c>
      <c r="C18" s="1">
        <v>2</v>
      </c>
    </row>
    <row r="19" spans="1:3" x14ac:dyDescent="0.25">
      <c r="A19" s="1">
        <v>11</v>
      </c>
      <c r="B19" s="1">
        <v>2</v>
      </c>
      <c r="C19" s="1">
        <v>3</v>
      </c>
    </row>
    <row r="20" spans="1:3" x14ac:dyDescent="0.25">
      <c r="A20" s="1">
        <v>12</v>
      </c>
      <c r="B20" s="1">
        <v>2</v>
      </c>
      <c r="C20" s="1">
        <v>4</v>
      </c>
    </row>
    <row r="21" spans="1:3" x14ac:dyDescent="0.25">
      <c r="A21" s="1">
        <v>13</v>
      </c>
      <c r="B21" s="1">
        <v>2</v>
      </c>
      <c r="C21" s="1">
        <v>5</v>
      </c>
    </row>
    <row r="22" spans="1:3" x14ac:dyDescent="0.25">
      <c r="A22" s="1">
        <v>14</v>
      </c>
      <c r="B22" s="1">
        <v>2</v>
      </c>
      <c r="C22" s="1">
        <v>6</v>
      </c>
    </row>
    <row r="23" spans="1:3" x14ac:dyDescent="0.25">
      <c r="A23" s="1">
        <v>15</v>
      </c>
      <c r="B23" s="1">
        <v>2</v>
      </c>
      <c r="C23" s="1">
        <v>7</v>
      </c>
    </row>
    <row r="24" spans="1:3" x14ac:dyDescent="0.25">
      <c r="A24" s="1">
        <v>16</v>
      </c>
      <c r="B24" s="1">
        <v>2</v>
      </c>
      <c r="C24" s="1">
        <v>8</v>
      </c>
    </row>
    <row r="25" spans="1:3" x14ac:dyDescent="0.25">
      <c r="A25" s="1">
        <v>17</v>
      </c>
      <c r="B25" s="1">
        <v>2</v>
      </c>
      <c r="C25" s="1">
        <v>9</v>
      </c>
    </row>
    <row r="26" spans="1:3" x14ac:dyDescent="0.25">
      <c r="A26" s="1">
        <v>18</v>
      </c>
      <c r="B26" s="1">
        <v>2</v>
      </c>
      <c r="C26" s="1">
        <v>10</v>
      </c>
    </row>
    <row r="27" spans="1:3" x14ac:dyDescent="0.25">
      <c r="A27" s="1">
        <v>19</v>
      </c>
      <c r="B27" s="1">
        <v>3</v>
      </c>
      <c r="C27" s="1">
        <v>1</v>
      </c>
    </row>
    <row r="28" spans="1:3" x14ac:dyDescent="0.25">
      <c r="A28" s="1">
        <v>20</v>
      </c>
      <c r="B28" s="1">
        <v>3</v>
      </c>
      <c r="C28" s="1">
        <v>2</v>
      </c>
    </row>
    <row r="29" spans="1:3" x14ac:dyDescent="0.25">
      <c r="A29" s="1">
        <v>21</v>
      </c>
      <c r="B29" s="1">
        <v>3</v>
      </c>
      <c r="C29" s="1">
        <v>3</v>
      </c>
    </row>
    <row r="30" spans="1:3" x14ac:dyDescent="0.25">
      <c r="A30" s="1">
        <v>22</v>
      </c>
      <c r="B30" s="1">
        <v>3</v>
      </c>
      <c r="C30" s="1">
        <v>4</v>
      </c>
    </row>
    <row r="31" spans="1:3" x14ac:dyDescent="0.25">
      <c r="A31" s="1">
        <v>23</v>
      </c>
      <c r="B31" s="1">
        <v>3</v>
      </c>
      <c r="C31" s="1">
        <v>5</v>
      </c>
    </row>
    <row r="32" spans="1:3" x14ac:dyDescent="0.25">
      <c r="A32" s="1">
        <v>24</v>
      </c>
      <c r="B32" s="1">
        <v>3</v>
      </c>
      <c r="C32" s="1">
        <v>6</v>
      </c>
    </row>
    <row r="33" spans="1:3" x14ac:dyDescent="0.25">
      <c r="A33" s="1">
        <v>25</v>
      </c>
      <c r="B33" s="1">
        <v>3</v>
      </c>
      <c r="C33" s="1">
        <v>7</v>
      </c>
    </row>
    <row r="34" spans="1:3" x14ac:dyDescent="0.25">
      <c r="A34" s="1">
        <v>26</v>
      </c>
      <c r="B34" s="1">
        <v>3</v>
      </c>
      <c r="C34" s="1">
        <v>8</v>
      </c>
    </row>
    <row r="35" spans="1:3" x14ac:dyDescent="0.25">
      <c r="A35" s="1">
        <v>27</v>
      </c>
      <c r="B35" s="1">
        <v>3</v>
      </c>
      <c r="C35" s="1">
        <v>9</v>
      </c>
    </row>
    <row r="36" spans="1:3" x14ac:dyDescent="0.25">
      <c r="A36" s="1">
        <v>28</v>
      </c>
      <c r="B36" s="1">
        <v>3</v>
      </c>
      <c r="C36" s="1">
        <v>10</v>
      </c>
    </row>
    <row r="37" spans="1:3" x14ac:dyDescent="0.25">
      <c r="A37" s="1">
        <v>29</v>
      </c>
      <c r="B37" s="1">
        <v>4</v>
      </c>
      <c r="C37" s="1">
        <v>1</v>
      </c>
    </row>
    <row r="38" spans="1:3" x14ac:dyDescent="0.25">
      <c r="A38" s="1">
        <v>30</v>
      </c>
      <c r="B38" s="1">
        <v>4</v>
      </c>
      <c r="C38" s="1">
        <v>2</v>
      </c>
    </row>
    <row r="39" spans="1:3" x14ac:dyDescent="0.25">
      <c r="A39" s="1">
        <v>31</v>
      </c>
      <c r="B39" s="1">
        <v>4</v>
      </c>
      <c r="C39" s="1">
        <v>3</v>
      </c>
    </row>
    <row r="40" spans="1:3" x14ac:dyDescent="0.25">
      <c r="A40" s="1">
        <v>32</v>
      </c>
      <c r="B40" s="1">
        <v>4</v>
      </c>
      <c r="C40" s="1">
        <v>4</v>
      </c>
    </row>
    <row r="41" spans="1:3" x14ac:dyDescent="0.25">
      <c r="A41" s="1">
        <v>33</v>
      </c>
      <c r="B41" s="1">
        <v>4</v>
      </c>
      <c r="C41" s="1">
        <v>5</v>
      </c>
    </row>
    <row r="42" spans="1:3" x14ac:dyDescent="0.25">
      <c r="A42" s="1">
        <v>34</v>
      </c>
      <c r="B42" s="1">
        <v>4</v>
      </c>
      <c r="C42" s="1">
        <v>6</v>
      </c>
    </row>
    <row r="43" spans="1:3" x14ac:dyDescent="0.25">
      <c r="A43" s="1">
        <v>35</v>
      </c>
      <c r="B43" s="1">
        <v>4</v>
      </c>
      <c r="C43" s="1">
        <v>7</v>
      </c>
    </row>
    <row r="44" spans="1:3" x14ac:dyDescent="0.25">
      <c r="A44" s="1">
        <v>36</v>
      </c>
      <c r="B44" s="1">
        <v>4</v>
      </c>
      <c r="C44" s="1">
        <v>8</v>
      </c>
    </row>
    <row r="45" spans="1:3" x14ac:dyDescent="0.25">
      <c r="A45" s="1">
        <v>37</v>
      </c>
      <c r="B45" s="1">
        <v>4</v>
      </c>
      <c r="C45" s="1">
        <v>9</v>
      </c>
    </row>
    <row r="46" spans="1:3" x14ac:dyDescent="0.25">
      <c r="A46" s="1">
        <v>38</v>
      </c>
      <c r="B46" s="1">
        <v>4</v>
      </c>
      <c r="C46" s="1">
        <v>10</v>
      </c>
    </row>
    <row r="47" spans="1:3" x14ac:dyDescent="0.25">
      <c r="A47" s="1">
        <v>39</v>
      </c>
      <c r="B47" s="1">
        <v>5</v>
      </c>
      <c r="C47" s="1">
        <v>1</v>
      </c>
    </row>
    <row r="48" spans="1:3" x14ac:dyDescent="0.25">
      <c r="A48" s="1">
        <v>40</v>
      </c>
      <c r="B48" s="1">
        <v>5</v>
      </c>
      <c r="C48" s="1">
        <v>2</v>
      </c>
    </row>
    <row r="49" spans="1:3" x14ac:dyDescent="0.25">
      <c r="A49" s="1">
        <v>41</v>
      </c>
      <c r="B49" s="1">
        <v>5</v>
      </c>
      <c r="C49" s="1">
        <v>3</v>
      </c>
    </row>
    <row r="50" spans="1:3" x14ac:dyDescent="0.25">
      <c r="A50" s="1">
        <v>42</v>
      </c>
      <c r="B50" s="1">
        <v>5</v>
      </c>
      <c r="C50" s="1">
        <v>4</v>
      </c>
    </row>
    <row r="51" spans="1:3" x14ac:dyDescent="0.25">
      <c r="A51" s="1">
        <v>43</v>
      </c>
      <c r="B51" s="1">
        <v>5</v>
      </c>
      <c r="C51" s="1">
        <v>5</v>
      </c>
    </row>
    <row r="52" spans="1:3" x14ac:dyDescent="0.25">
      <c r="A52" s="1">
        <v>44</v>
      </c>
      <c r="B52" s="1">
        <v>5</v>
      </c>
      <c r="C52" s="1">
        <v>6</v>
      </c>
    </row>
    <row r="53" spans="1:3" x14ac:dyDescent="0.25">
      <c r="A53" s="1">
        <v>45</v>
      </c>
      <c r="B53" s="1">
        <v>5</v>
      </c>
      <c r="C53" s="1">
        <v>7</v>
      </c>
    </row>
    <row r="54" spans="1:3" x14ac:dyDescent="0.25">
      <c r="A54" s="1">
        <v>46</v>
      </c>
      <c r="B54" s="1">
        <v>5</v>
      </c>
      <c r="C54" s="1">
        <v>8</v>
      </c>
    </row>
    <row r="55" spans="1:3" x14ac:dyDescent="0.25">
      <c r="A55" s="1">
        <v>47</v>
      </c>
      <c r="B55" s="1">
        <v>5</v>
      </c>
      <c r="C55" s="1">
        <v>9</v>
      </c>
    </row>
    <row r="56" spans="1:3" x14ac:dyDescent="0.25">
      <c r="A56" s="1">
        <v>48</v>
      </c>
      <c r="B56" s="1">
        <v>5</v>
      </c>
      <c r="C56" s="1">
        <v>10</v>
      </c>
    </row>
    <row r="57" spans="1:3" x14ac:dyDescent="0.25">
      <c r="A57" s="1">
        <v>49</v>
      </c>
      <c r="B57" s="1">
        <v>5</v>
      </c>
      <c r="C57" s="1">
        <v>11</v>
      </c>
    </row>
    <row r="58" spans="1:3" x14ac:dyDescent="0.25">
      <c r="A58" s="1">
        <v>50</v>
      </c>
      <c r="B58" s="1">
        <v>5</v>
      </c>
      <c r="C58" s="1">
        <v>12</v>
      </c>
    </row>
    <row r="59" spans="1:3" x14ac:dyDescent="0.25">
      <c r="A59" s="1">
        <v>51</v>
      </c>
      <c r="B59" s="1">
        <v>5</v>
      </c>
      <c r="C59" s="1">
        <v>13</v>
      </c>
    </row>
    <row r="60" spans="1:3" x14ac:dyDescent="0.25">
      <c r="A60" s="1">
        <v>52</v>
      </c>
      <c r="B60" s="1">
        <v>5</v>
      </c>
      <c r="C60" s="1">
        <v>14</v>
      </c>
    </row>
    <row r="61" spans="1:3" x14ac:dyDescent="0.25">
      <c r="A61" s="1">
        <v>53</v>
      </c>
      <c r="B61" s="1">
        <v>5</v>
      </c>
      <c r="C61" s="1">
        <v>15</v>
      </c>
    </row>
    <row r="62" spans="1:3" x14ac:dyDescent="0.25">
      <c r="A62" s="1">
        <v>54</v>
      </c>
      <c r="B62" s="1">
        <v>6</v>
      </c>
      <c r="C62" s="1">
        <v>1</v>
      </c>
    </row>
    <row r="63" spans="1:3" x14ac:dyDescent="0.25">
      <c r="A63" s="1">
        <v>55</v>
      </c>
      <c r="B63" s="1">
        <v>6</v>
      </c>
      <c r="C63" s="1">
        <v>2</v>
      </c>
    </row>
    <row r="64" spans="1:3" x14ac:dyDescent="0.25">
      <c r="A64" s="1">
        <v>56</v>
      </c>
      <c r="B64" s="1">
        <v>6</v>
      </c>
      <c r="C64" s="1">
        <v>3</v>
      </c>
    </row>
    <row r="65" spans="1:3" x14ac:dyDescent="0.25">
      <c r="A65" s="1">
        <v>57</v>
      </c>
      <c r="B65" s="1">
        <v>6</v>
      </c>
      <c r="C65" s="1">
        <v>4</v>
      </c>
    </row>
    <row r="66" spans="1:3" x14ac:dyDescent="0.25">
      <c r="A66" s="1">
        <v>58</v>
      </c>
      <c r="B66" s="1">
        <v>6</v>
      </c>
      <c r="C66" s="1">
        <v>5</v>
      </c>
    </row>
    <row r="67" spans="1:3" x14ac:dyDescent="0.25">
      <c r="A67" s="1">
        <v>59</v>
      </c>
      <c r="B67" s="1">
        <v>6</v>
      </c>
      <c r="C67" s="1">
        <v>6</v>
      </c>
    </row>
    <row r="68" spans="1:3" x14ac:dyDescent="0.25">
      <c r="A68" s="1">
        <v>60</v>
      </c>
      <c r="B68" s="1">
        <v>6</v>
      </c>
      <c r="C68" s="1">
        <v>7</v>
      </c>
    </row>
    <row r="69" spans="1:3" x14ac:dyDescent="0.25">
      <c r="A69" s="1">
        <v>61</v>
      </c>
      <c r="B69" s="1">
        <v>6</v>
      </c>
      <c r="C69" s="1">
        <v>8</v>
      </c>
    </row>
    <row r="70" spans="1:3" x14ac:dyDescent="0.25">
      <c r="A70" s="1">
        <v>62</v>
      </c>
      <c r="B70" s="1">
        <v>6</v>
      </c>
      <c r="C70" s="1">
        <v>9</v>
      </c>
    </row>
    <row r="71" spans="1:3" x14ac:dyDescent="0.25">
      <c r="A71" s="1">
        <v>63</v>
      </c>
      <c r="B71" s="1">
        <v>6</v>
      </c>
      <c r="C71" s="1">
        <v>10</v>
      </c>
    </row>
    <row r="72" spans="1:3" x14ac:dyDescent="0.25">
      <c r="A72" s="1">
        <v>64</v>
      </c>
      <c r="B72" s="1">
        <v>6</v>
      </c>
      <c r="C72" s="1">
        <v>11</v>
      </c>
    </row>
    <row r="73" spans="1:3" x14ac:dyDescent="0.25">
      <c r="A73" s="1">
        <v>65</v>
      </c>
      <c r="B73" s="1">
        <v>6</v>
      </c>
      <c r="C73" s="1">
        <v>12</v>
      </c>
    </row>
    <row r="74" spans="1:3" x14ac:dyDescent="0.25">
      <c r="A74" s="1">
        <v>66</v>
      </c>
      <c r="B74" s="1">
        <v>6</v>
      </c>
      <c r="C74" s="1">
        <v>13</v>
      </c>
    </row>
    <row r="75" spans="1:3" x14ac:dyDescent="0.25">
      <c r="A75" s="1">
        <v>67</v>
      </c>
      <c r="B75" s="1">
        <v>6</v>
      </c>
      <c r="C75" s="1">
        <v>14</v>
      </c>
    </row>
    <row r="76" spans="1:3" x14ac:dyDescent="0.25">
      <c r="A76" s="1">
        <v>68</v>
      </c>
      <c r="B76" s="1">
        <v>6</v>
      </c>
      <c r="C76" s="1">
        <v>15</v>
      </c>
    </row>
    <row r="77" spans="1:3" x14ac:dyDescent="0.25">
      <c r="A77" s="1">
        <v>69</v>
      </c>
      <c r="B77" s="1">
        <v>7</v>
      </c>
      <c r="C77" s="1">
        <v>1</v>
      </c>
    </row>
    <row r="78" spans="1:3" x14ac:dyDescent="0.25">
      <c r="A78" s="1">
        <v>70</v>
      </c>
      <c r="B78" s="1">
        <v>7</v>
      </c>
      <c r="C78" s="1">
        <v>2</v>
      </c>
    </row>
    <row r="79" spans="1:3" x14ac:dyDescent="0.25">
      <c r="A79" s="1">
        <v>71</v>
      </c>
      <c r="B79" s="1">
        <v>7</v>
      </c>
      <c r="C79" s="1">
        <v>3</v>
      </c>
    </row>
    <row r="80" spans="1:3" x14ac:dyDescent="0.25">
      <c r="A80" s="1">
        <v>72</v>
      </c>
      <c r="B80" s="1">
        <v>7</v>
      </c>
      <c r="C80" s="1">
        <v>4</v>
      </c>
    </row>
    <row r="81" spans="1:3" x14ac:dyDescent="0.25">
      <c r="A81" s="1">
        <v>73</v>
      </c>
      <c r="B81" s="1">
        <v>7</v>
      </c>
      <c r="C81" s="1">
        <v>5</v>
      </c>
    </row>
    <row r="82" spans="1:3" x14ac:dyDescent="0.25">
      <c r="A82" s="1">
        <v>74</v>
      </c>
      <c r="B82" s="1">
        <v>7</v>
      </c>
      <c r="C82" s="1">
        <v>6</v>
      </c>
    </row>
    <row r="83" spans="1:3" x14ac:dyDescent="0.25">
      <c r="A83" s="1">
        <v>75</v>
      </c>
      <c r="B83" s="1">
        <v>7</v>
      </c>
      <c r="C83" s="1">
        <v>7</v>
      </c>
    </row>
    <row r="84" spans="1:3" x14ac:dyDescent="0.25">
      <c r="A84" s="1">
        <v>76</v>
      </c>
      <c r="B84" s="1">
        <v>7</v>
      </c>
      <c r="C84" s="1">
        <v>8</v>
      </c>
    </row>
    <row r="85" spans="1:3" x14ac:dyDescent="0.25">
      <c r="A85" s="1">
        <v>77</v>
      </c>
      <c r="B85" s="1">
        <v>7</v>
      </c>
      <c r="C85" s="1">
        <v>9</v>
      </c>
    </row>
    <row r="86" spans="1:3" x14ac:dyDescent="0.25">
      <c r="A86" s="1">
        <v>78</v>
      </c>
      <c r="B86" s="1">
        <v>7</v>
      </c>
      <c r="C86" s="1">
        <v>10</v>
      </c>
    </row>
    <row r="87" spans="1:3" x14ac:dyDescent="0.25">
      <c r="A87" s="1">
        <v>79</v>
      </c>
      <c r="B87" s="1">
        <v>7</v>
      </c>
      <c r="C87" s="1">
        <v>11</v>
      </c>
    </row>
    <row r="88" spans="1:3" x14ac:dyDescent="0.25">
      <c r="A88" s="1">
        <v>80</v>
      </c>
      <c r="B88" s="1">
        <v>7</v>
      </c>
      <c r="C88" s="1">
        <v>12</v>
      </c>
    </row>
    <row r="89" spans="1:3" x14ac:dyDescent="0.25">
      <c r="A89" s="1">
        <v>81</v>
      </c>
      <c r="B89" s="1">
        <v>7</v>
      </c>
      <c r="C89" s="1">
        <v>13</v>
      </c>
    </row>
    <row r="90" spans="1:3" x14ac:dyDescent="0.25">
      <c r="A90" s="1">
        <v>82</v>
      </c>
      <c r="B90" s="1">
        <v>7</v>
      </c>
      <c r="C90" s="1">
        <v>14</v>
      </c>
    </row>
    <row r="91" spans="1:3" x14ac:dyDescent="0.25">
      <c r="A91" s="1">
        <v>83</v>
      </c>
      <c r="B91" s="1">
        <v>7</v>
      </c>
      <c r="C91" s="1">
        <v>15</v>
      </c>
    </row>
    <row r="92" spans="1:3" x14ac:dyDescent="0.25">
      <c r="A92" s="1">
        <v>84</v>
      </c>
      <c r="B92" s="1">
        <v>8</v>
      </c>
      <c r="C92" s="1">
        <v>1</v>
      </c>
    </row>
    <row r="93" spans="1:3" x14ac:dyDescent="0.25">
      <c r="A93" s="1">
        <v>85</v>
      </c>
      <c r="B93" s="1">
        <v>8</v>
      </c>
      <c r="C93" s="1">
        <v>2</v>
      </c>
    </row>
    <row r="94" spans="1:3" x14ac:dyDescent="0.25">
      <c r="A94" s="1">
        <v>86</v>
      </c>
      <c r="B94" s="1">
        <v>8</v>
      </c>
      <c r="C94" s="1">
        <v>3</v>
      </c>
    </row>
    <row r="95" spans="1:3" x14ac:dyDescent="0.25">
      <c r="A95" s="1">
        <v>87</v>
      </c>
      <c r="B95" s="1">
        <v>8</v>
      </c>
      <c r="C95" s="1">
        <v>4</v>
      </c>
    </row>
    <row r="96" spans="1:3" x14ac:dyDescent="0.25">
      <c r="A96" s="1">
        <v>88</v>
      </c>
      <c r="B96" s="1">
        <v>8</v>
      </c>
      <c r="C96" s="1">
        <v>5</v>
      </c>
    </row>
    <row r="97" spans="1:3" x14ac:dyDescent="0.25">
      <c r="A97" s="1">
        <v>89</v>
      </c>
      <c r="B97" s="1">
        <v>8</v>
      </c>
      <c r="C97" s="1">
        <v>6</v>
      </c>
    </row>
    <row r="98" spans="1:3" x14ac:dyDescent="0.25">
      <c r="A98" s="1">
        <v>90</v>
      </c>
      <c r="B98" s="1">
        <v>8</v>
      </c>
      <c r="C98" s="1">
        <v>7</v>
      </c>
    </row>
    <row r="99" spans="1:3" x14ac:dyDescent="0.25">
      <c r="A99" s="1">
        <v>91</v>
      </c>
      <c r="B99" s="1">
        <v>8</v>
      </c>
      <c r="C99" s="1">
        <v>8</v>
      </c>
    </row>
    <row r="100" spans="1:3" x14ac:dyDescent="0.25">
      <c r="A100" s="1">
        <v>92</v>
      </c>
      <c r="B100" s="1">
        <v>8</v>
      </c>
      <c r="C100" s="1">
        <v>9</v>
      </c>
    </row>
    <row r="101" spans="1:3" x14ac:dyDescent="0.25">
      <c r="A101" s="1">
        <v>93</v>
      </c>
      <c r="B101" s="1">
        <v>8</v>
      </c>
      <c r="C101" s="1">
        <v>10</v>
      </c>
    </row>
    <row r="102" spans="1:3" x14ac:dyDescent="0.25">
      <c r="A102" s="1">
        <v>94</v>
      </c>
      <c r="B102" s="1">
        <v>8</v>
      </c>
      <c r="C102" s="1">
        <v>11</v>
      </c>
    </row>
    <row r="103" spans="1:3" x14ac:dyDescent="0.25">
      <c r="A103" s="1">
        <v>95</v>
      </c>
      <c r="B103" s="1">
        <v>8</v>
      </c>
      <c r="C103" s="1">
        <v>12</v>
      </c>
    </row>
    <row r="104" spans="1:3" x14ac:dyDescent="0.25">
      <c r="A104" s="1">
        <v>96</v>
      </c>
      <c r="B104" s="1">
        <v>8</v>
      </c>
      <c r="C104" s="1">
        <v>13</v>
      </c>
    </row>
    <row r="105" spans="1:3" x14ac:dyDescent="0.25">
      <c r="A105" s="1">
        <v>97</v>
      </c>
      <c r="B105" s="1">
        <v>8</v>
      </c>
      <c r="C105" s="1">
        <v>14</v>
      </c>
    </row>
    <row r="106" spans="1:3" x14ac:dyDescent="0.25">
      <c r="A106" s="1">
        <v>98</v>
      </c>
      <c r="B106" s="1">
        <v>8</v>
      </c>
      <c r="C106" s="1">
        <v>15</v>
      </c>
    </row>
    <row r="107" spans="1:3" x14ac:dyDescent="0.25">
      <c r="A107" s="1">
        <v>99</v>
      </c>
      <c r="B107" s="1">
        <v>8</v>
      </c>
      <c r="C107" s="1">
        <v>16</v>
      </c>
    </row>
    <row r="108" spans="1:3" x14ac:dyDescent="0.25">
      <c r="A108" s="1">
        <v>100</v>
      </c>
      <c r="B108" s="1">
        <v>8</v>
      </c>
      <c r="C108" s="1">
        <v>17</v>
      </c>
    </row>
    <row r="109" spans="1:3" x14ac:dyDescent="0.25">
      <c r="A109" s="1">
        <v>101</v>
      </c>
      <c r="B109" s="1">
        <v>8</v>
      </c>
      <c r="C109" s="1">
        <v>18</v>
      </c>
    </row>
    <row r="110" spans="1:3" x14ac:dyDescent="0.25">
      <c r="A110" s="1">
        <v>102</v>
      </c>
      <c r="B110" s="1">
        <v>8</v>
      </c>
      <c r="C110" s="1">
        <v>19</v>
      </c>
    </row>
    <row r="111" spans="1:3" x14ac:dyDescent="0.25">
      <c r="A111" s="1">
        <v>103</v>
      </c>
      <c r="B111" s="1">
        <v>8</v>
      </c>
      <c r="C111" s="1">
        <v>20</v>
      </c>
    </row>
    <row r="112" spans="1:3" x14ac:dyDescent="0.25">
      <c r="A112" s="1">
        <v>104</v>
      </c>
      <c r="B112" s="1">
        <v>9</v>
      </c>
      <c r="C112" s="1">
        <v>1</v>
      </c>
    </row>
    <row r="113" spans="1:3" x14ac:dyDescent="0.25">
      <c r="A113" s="1">
        <v>105</v>
      </c>
      <c r="B113" s="1">
        <v>9</v>
      </c>
      <c r="C113" s="1">
        <v>2</v>
      </c>
    </row>
    <row r="114" spans="1:3" x14ac:dyDescent="0.25">
      <c r="A114" s="1">
        <v>106</v>
      </c>
      <c r="B114" s="1">
        <v>9</v>
      </c>
      <c r="C114" s="1">
        <v>3</v>
      </c>
    </row>
    <row r="115" spans="1:3" x14ac:dyDescent="0.25">
      <c r="A115" s="1">
        <v>107</v>
      </c>
      <c r="B115" s="1">
        <v>9</v>
      </c>
      <c r="C115" s="1">
        <v>4</v>
      </c>
    </row>
    <row r="116" spans="1:3" x14ac:dyDescent="0.25">
      <c r="A116" s="1">
        <v>108</v>
      </c>
      <c r="B116" s="1">
        <v>9</v>
      </c>
      <c r="C116" s="1">
        <v>5</v>
      </c>
    </row>
    <row r="117" spans="1:3" x14ac:dyDescent="0.25">
      <c r="A117" s="1">
        <v>109</v>
      </c>
      <c r="B117" s="1">
        <v>9</v>
      </c>
      <c r="C117" s="1">
        <v>6</v>
      </c>
    </row>
    <row r="118" spans="1:3" x14ac:dyDescent="0.25">
      <c r="A118" s="1">
        <v>110</v>
      </c>
      <c r="B118" s="1">
        <v>9</v>
      </c>
      <c r="C118" s="1">
        <v>7</v>
      </c>
    </row>
    <row r="119" spans="1:3" x14ac:dyDescent="0.25">
      <c r="A119" s="1">
        <v>111</v>
      </c>
      <c r="B119" s="1">
        <v>9</v>
      </c>
      <c r="C119" s="1">
        <v>8</v>
      </c>
    </row>
    <row r="120" spans="1:3" x14ac:dyDescent="0.25">
      <c r="A120" s="1">
        <v>112</v>
      </c>
      <c r="B120" s="1">
        <v>9</v>
      </c>
      <c r="C120" s="1">
        <v>9</v>
      </c>
    </row>
    <row r="121" spans="1:3" x14ac:dyDescent="0.25">
      <c r="A121" s="1">
        <v>113</v>
      </c>
      <c r="B121" s="1">
        <v>9</v>
      </c>
      <c r="C121" s="1">
        <v>10</v>
      </c>
    </row>
    <row r="122" spans="1:3" x14ac:dyDescent="0.25">
      <c r="A122" s="1">
        <v>114</v>
      </c>
      <c r="B122" s="1">
        <v>9</v>
      </c>
      <c r="C122" s="1">
        <v>11</v>
      </c>
    </row>
    <row r="123" spans="1:3" x14ac:dyDescent="0.25">
      <c r="A123" s="1">
        <v>115</v>
      </c>
      <c r="B123" s="1">
        <v>9</v>
      </c>
      <c r="C123" s="1">
        <v>12</v>
      </c>
    </row>
    <row r="124" spans="1:3" x14ac:dyDescent="0.25">
      <c r="A124" s="1">
        <v>116</v>
      </c>
      <c r="B124" s="1">
        <v>9</v>
      </c>
      <c r="C124" s="1">
        <v>13</v>
      </c>
    </row>
    <row r="125" spans="1:3" x14ac:dyDescent="0.25">
      <c r="A125" s="1">
        <v>117</v>
      </c>
      <c r="B125" s="1">
        <v>9</v>
      </c>
      <c r="C125" s="1">
        <v>14</v>
      </c>
    </row>
    <row r="126" spans="1:3" x14ac:dyDescent="0.25">
      <c r="A126" s="1">
        <v>118</v>
      </c>
      <c r="B126" s="1">
        <v>9</v>
      </c>
      <c r="C126" s="1">
        <v>15</v>
      </c>
    </row>
    <row r="127" spans="1:3" x14ac:dyDescent="0.25">
      <c r="A127" s="1">
        <v>119</v>
      </c>
      <c r="B127" s="1">
        <v>9</v>
      </c>
      <c r="C127" s="1">
        <v>16</v>
      </c>
    </row>
    <row r="128" spans="1:3" x14ac:dyDescent="0.25">
      <c r="A128" s="1">
        <v>120</v>
      </c>
      <c r="B128" s="1">
        <v>9</v>
      </c>
      <c r="C128" s="1">
        <v>17</v>
      </c>
    </row>
    <row r="129" spans="1:3" x14ac:dyDescent="0.25">
      <c r="A129" s="1">
        <v>121</v>
      </c>
      <c r="B129" s="1">
        <v>9</v>
      </c>
      <c r="C129" s="1">
        <v>18</v>
      </c>
    </row>
    <row r="130" spans="1:3" x14ac:dyDescent="0.25">
      <c r="A130" s="1">
        <v>122</v>
      </c>
      <c r="B130" s="1">
        <v>9</v>
      </c>
      <c r="C130" s="1">
        <v>19</v>
      </c>
    </row>
    <row r="131" spans="1:3" x14ac:dyDescent="0.25">
      <c r="A131" s="1">
        <v>123</v>
      </c>
      <c r="B131" s="1">
        <v>9</v>
      </c>
      <c r="C131" s="1">
        <v>20</v>
      </c>
    </row>
    <row r="132" spans="1:3" x14ac:dyDescent="0.25">
      <c r="A132" s="1">
        <v>124</v>
      </c>
      <c r="B132" s="1">
        <v>10</v>
      </c>
      <c r="C132" s="1">
        <v>1</v>
      </c>
    </row>
    <row r="133" spans="1:3" x14ac:dyDescent="0.25">
      <c r="A133" s="1">
        <v>125</v>
      </c>
      <c r="B133" s="1">
        <v>10</v>
      </c>
      <c r="C133" s="1">
        <v>2</v>
      </c>
    </row>
    <row r="134" spans="1:3" x14ac:dyDescent="0.25">
      <c r="A134" s="1">
        <v>126</v>
      </c>
      <c r="B134" s="1">
        <v>10</v>
      </c>
      <c r="C134" s="1">
        <v>3</v>
      </c>
    </row>
    <row r="135" spans="1:3" x14ac:dyDescent="0.25">
      <c r="A135" s="1">
        <v>127</v>
      </c>
      <c r="B135" s="1">
        <v>10</v>
      </c>
      <c r="C135" s="1">
        <v>4</v>
      </c>
    </row>
    <row r="136" spans="1:3" x14ac:dyDescent="0.25">
      <c r="A136" s="1">
        <v>128</v>
      </c>
      <c r="B136" s="1">
        <v>10</v>
      </c>
      <c r="C136" s="1">
        <v>5</v>
      </c>
    </row>
    <row r="137" spans="1:3" x14ac:dyDescent="0.25">
      <c r="A137" s="1">
        <v>129</v>
      </c>
      <c r="B137" s="1">
        <v>10</v>
      </c>
      <c r="C137" s="1">
        <v>6</v>
      </c>
    </row>
    <row r="138" spans="1:3" x14ac:dyDescent="0.25">
      <c r="A138" s="1">
        <v>130</v>
      </c>
      <c r="B138" s="1">
        <v>10</v>
      </c>
      <c r="C138" s="1">
        <v>7</v>
      </c>
    </row>
    <row r="139" spans="1:3" x14ac:dyDescent="0.25">
      <c r="A139" s="1">
        <v>131</v>
      </c>
      <c r="B139" s="1">
        <v>10</v>
      </c>
      <c r="C139" s="1">
        <v>8</v>
      </c>
    </row>
    <row r="140" spans="1:3" x14ac:dyDescent="0.25">
      <c r="A140" s="1">
        <v>132</v>
      </c>
      <c r="B140" s="1">
        <v>10</v>
      </c>
      <c r="C140" s="1">
        <v>9</v>
      </c>
    </row>
    <row r="141" spans="1:3" x14ac:dyDescent="0.25">
      <c r="A141" s="1">
        <v>133</v>
      </c>
      <c r="B141" s="1">
        <v>10</v>
      </c>
      <c r="C141" s="1">
        <v>10</v>
      </c>
    </row>
    <row r="142" spans="1:3" x14ac:dyDescent="0.25">
      <c r="A142" s="1">
        <v>134</v>
      </c>
      <c r="B142" s="1">
        <v>10</v>
      </c>
      <c r="C142" s="1">
        <v>11</v>
      </c>
    </row>
    <row r="143" spans="1:3" x14ac:dyDescent="0.25">
      <c r="A143" s="1">
        <v>135</v>
      </c>
      <c r="B143" s="1">
        <v>10</v>
      </c>
      <c r="C143" s="1">
        <v>12</v>
      </c>
    </row>
    <row r="144" spans="1:3" x14ac:dyDescent="0.25">
      <c r="A144" s="1">
        <v>136</v>
      </c>
      <c r="B144" s="1">
        <v>10</v>
      </c>
      <c r="C144" s="1">
        <v>13</v>
      </c>
    </row>
    <row r="145" spans="1:3" x14ac:dyDescent="0.25">
      <c r="A145" s="1">
        <v>137</v>
      </c>
      <c r="B145" s="1">
        <v>10</v>
      </c>
      <c r="C145" s="1">
        <v>14</v>
      </c>
    </row>
    <row r="146" spans="1:3" x14ac:dyDescent="0.25">
      <c r="A146" s="1">
        <v>138</v>
      </c>
      <c r="B146" s="1">
        <v>10</v>
      </c>
      <c r="C146" s="1">
        <v>15</v>
      </c>
    </row>
    <row r="147" spans="1:3" x14ac:dyDescent="0.25">
      <c r="A147" s="1">
        <v>139</v>
      </c>
      <c r="B147" s="1">
        <v>10</v>
      </c>
      <c r="C147" s="1">
        <v>16</v>
      </c>
    </row>
    <row r="148" spans="1:3" x14ac:dyDescent="0.25">
      <c r="A148" s="1">
        <v>140</v>
      </c>
      <c r="B148" s="1">
        <v>10</v>
      </c>
      <c r="C148" s="1">
        <v>17</v>
      </c>
    </row>
    <row r="149" spans="1:3" x14ac:dyDescent="0.25">
      <c r="A149" s="1">
        <v>141</v>
      </c>
      <c r="B149" s="1">
        <v>10</v>
      </c>
      <c r="C149" s="1">
        <v>18</v>
      </c>
    </row>
    <row r="150" spans="1:3" x14ac:dyDescent="0.25">
      <c r="A150" s="1">
        <v>142</v>
      </c>
      <c r="B150" s="1">
        <v>10</v>
      </c>
      <c r="C150" s="1">
        <v>19</v>
      </c>
    </row>
    <row r="151" spans="1:3" x14ac:dyDescent="0.25">
      <c r="A151" s="1">
        <v>143</v>
      </c>
      <c r="B151" s="1">
        <v>10</v>
      </c>
      <c r="C151" s="1">
        <v>20</v>
      </c>
    </row>
    <row r="152" spans="1:3" x14ac:dyDescent="0.25">
      <c r="A152" s="1">
        <v>144</v>
      </c>
      <c r="B152" s="10">
        <v>11</v>
      </c>
      <c r="C152" s="1">
        <v>21</v>
      </c>
    </row>
    <row r="153" spans="1:3" x14ac:dyDescent="0.25">
      <c r="A153" s="1">
        <v>145</v>
      </c>
      <c r="B153" s="10">
        <v>11</v>
      </c>
      <c r="C153" s="1">
        <v>22</v>
      </c>
    </row>
    <row r="154" spans="1:3" x14ac:dyDescent="0.25">
      <c r="A154" s="1">
        <v>146</v>
      </c>
      <c r="B154" s="10">
        <v>11</v>
      </c>
      <c r="C154" s="1">
        <v>23</v>
      </c>
    </row>
    <row r="155" spans="1:3" x14ac:dyDescent="0.25">
      <c r="A155" s="1">
        <v>147</v>
      </c>
      <c r="B155" s="10">
        <v>11</v>
      </c>
      <c r="C155" s="1">
        <v>24</v>
      </c>
    </row>
    <row r="156" spans="1:3" x14ac:dyDescent="0.25">
      <c r="A156" s="1">
        <v>148</v>
      </c>
      <c r="B156" s="10">
        <v>11</v>
      </c>
      <c r="C156" s="1">
        <v>25</v>
      </c>
    </row>
    <row r="157" spans="1:3" x14ac:dyDescent="0.25">
      <c r="A157" s="1">
        <v>149</v>
      </c>
      <c r="B157" s="10">
        <v>11</v>
      </c>
      <c r="C157" s="1">
        <v>26</v>
      </c>
    </row>
    <row r="158" spans="1:3" x14ac:dyDescent="0.25">
      <c r="A158" s="1">
        <v>150</v>
      </c>
      <c r="B158" s="10">
        <v>11</v>
      </c>
      <c r="C158" s="1">
        <v>27</v>
      </c>
    </row>
    <row r="159" spans="1:3" x14ac:dyDescent="0.25">
      <c r="A159" s="1">
        <v>151</v>
      </c>
      <c r="B159" s="10">
        <v>11</v>
      </c>
      <c r="C159" s="1">
        <v>28</v>
      </c>
    </row>
    <row r="160" spans="1:3" x14ac:dyDescent="0.25">
      <c r="A160" s="1">
        <v>152</v>
      </c>
      <c r="B160" s="10">
        <v>11</v>
      </c>
      <c r="C160" s="1">
        <v>29</v>
      </c>
    </row>
    <row r="161" spans="1:3" x14ac:dyDescent="0.25">
      <c r="A161" s="1">
        <v>153</v>
      </c>
      <c r="B161" s="10">
        <v>11</v>
      </c>
      <c r="C161" s="1">
        <v>30</v>
      </c>
    </row>
    <row r="162" spans="1:3" x14ac:dyDescent="0.25">
      <c r="A162" s="1">
        <v>154</v>
      </c>
      <c r="B162" s="10">
        <v>11</v>
      </c>
      <c r="C162" s="1">
        <v>31</v>
      </c>
    </row>
    <row r="163" spans="1:3" x14ac:dyDescent="0.25">
      <c r="A163" s="1">
        <v>155</v>
      </c>
      <c r="B163" s="10">
        <v>11</v>
      </c>
      <c r="C163" s="1">
        <v>32</v>
      </c>
    </row>
    <row r="164" spans="1:3" x14ac:dyDescent="0.25">
      <c r="A164" s="1">
        <v>156</v>
      </c>
      <c r="B164" s="10">
        <v>11</v>
      </c>
      <c r="C164" s="1">
        <v>33</v>
      </c>
    </row>
    <row r="165" spans="1:3" x14ac:dyDescent="0.25">
      <c r="A165" s="1">
        <v>157</v>
      </c>
      <c r="B165" s="10">
        <v>11</v>
      </c>
      <c r="C165" s="1">
        <v>34</v>
      </c>
    </row>
    <row r="166" spans="1:3" x14ac:dyDescent="0.25">
      <c r="A166" s="1">
        <v>158</v>
      </c>
      <c r="B166" s="10">
        <v>11</v>
      </c>
      <c r="C166" s="1">
        <v>35</v>
      </c>
    </row>
    <row r="167" spans="1:3" x14ac:dyDescent="0.25">
      <c r="A167" s="1">
        <v>159</v>
      </c>
      <c r="B167" s="10">
        <v>11</v>
      </c>
      <c r="C167" s="1">
        <v>36</v>
      </c>
    </row>
    <row r="168" spans="1:3" x14ac:dyDescent="0.25">
      <c r="A168" s="1">
        <v>160</v>
      </c>
      <c r="B168" s="10">
        <v>11</v>
      </c>
      <c r="C168" s="1">
        <v>37</v>
      </c>
    </row>
    <row r="169" spans="1:3" x14ac:dyDescent="0.25">
      <c r="A169" s="1">
        <v>161</v>
      </c>
      <c r="B169" s="10">
        <v>11</v>
      </c>
      <c r="C169" s="1">
        <v>38</v>
      </c>
    </row>
    <row r="170" spans="1:3" x14ac:dyDescent="0.25">
      <c r="A170" s="1">
        <v>162</v>
      </c>
      <c r="B170" s="10">
        <v>11</v>
      </c>
      <c r="C170" s="1">
        <v>39</v>
      </c>
    </row>
    <row r="171" spans="1:3" x14ac:dyDescent="0.25">
      <c r="A171" s="1">
        <v>163</v>
      </c>
      <c r="B171" s="10">
        <v>11</v>
      </c>
      <c r="C171" s="1">
        <v>40</v>
      </c>
    </row>
    <row r="172" spans="1:3" x14ac:dyDescent="0.25">
      <c r="A172" s="1">
        <v>164</v>
      </c>
      <c r="B172" s="10">
        <v>12</v>
      </c>
      <c r="C172" s="1">
        <v>41</v>
      </c>
    </row>
    <row r="173" spans="1:3" x14ac:dyDescent="0.25">
      <c r="A173" s="1">
        <v>165</v>
      </c>
      <c r="B173" s="10">
        <v>12</v>
      </c>
      <c r="C173" s="1">
        <v>42</v>
      </c>
    </row>
    <row r="174" spans="1:3" x14ac:dyDescent="0.25">
      <c r="A174" s="1">
        <v>166</v>
      </c>
      <c r="B174" s="10">
        <v>12</v>
      </c>
      <c r="C174" s="1">
        <v>43</v>
      </c>
    </row>
    <row r="175" spans="1:3" x14ac:dyDescent="0.25">
      <c r="A175" s="1">
        <v>167</v>
      </c>
      <c r="B175" s="10">
        <v>12</v>
      </c>
      <c r="C175" s="1">
        <v>44</v>
      </c>
    </row>
    <row r="176" spans="1:3" x14ac:dyDescent="0.25">
      <c r="A176" s="1">
        <v>168</v>
      </c>
      <c r="B176" s="10">
        <v>12</v>
      </c>
      <c r="C176" s="1">
        <v>45</v>
      </c>
    </row>
    <row r="177" spans="1:3" x14ac:dyDescent="0.25">
      <c r="A177" s="1">
        <v>169</v>
      </c>
      <c r="B177" s="10">
        <v>12</v>
      </c>
      <c r="C177" s="1">
        <v>46</v>
      </c>
    </row>
    <row r="178" spans="1:3" x14ac:dyDescent="0.25">
      <c r="A178" s="1">
        <v>170</v>
      </c>
      <c r="B178" s="10">
        <v>12</v>
      </c>
      <c r="C178" s="1">
        <v>47</v>
      </c>
    </row>
    <row r="179" spans="1:3" x14ac:dyDescent="0.25">
      <c r="A179" s="1">
        <v>171</v>
      </c>
      <c r="B179" s="10">
        <v>12</v>
      </c>
      <c r="C179" s="1">
        <v>48</v>
      </c>
    </row>
    <row r="180" spans="1:3" x14ac:dyDescent="0.25">
      <c r="A180" s="1">
        <v>172</v>
      </c>
      <c r="B180" s="10">
        <v>12</v>
      </c>
      <c r="C180" s="1">
        <v>49</v>
      </c>
    </row>
    <row r="181" spans="1:3" x14ac:dyDescent="0.25">
      <c r="A181" s="1">
        <v>173</v>
      </c>
      <c r="B181" s="10">
        <v>12</v>
      </c>
      <c r="C181" s="1">
        <v>50</v>
      </c>
    </row>
    <row r="182" spans="1:3" x14ac:dyDescent="0.25">
      <c r="A182" s="1">
        <v>174</v>
      </c>
      <c r="B182" s="10">
        <v>12</v>
      </c>
      <c r="C182" s="1">
        <v>51</v>
      </c>
    </row>
    <row r="183" spans="1:3" x14ac:dyDescent="0.25">
      <c r="A183" s="1">
        <v>175</v>
      </c>
      <c r="B183" s="10">
        <v>12</v>
      </c>
      <c r="C183" s="1">
        <v>52</v>
      </c>
    </row>
    <row r="184" spans="1:3" x14ac:dyDescent="0.25">
      <c r="A184" s="1">
        <v>176</v>
      </c>
      <c r="B184" s="10">
        <v>12</v>
      </c>
      <c r="C184" s="1">
        <v>53</v>
      </c>
    </row>
    <row r="185" spans="1:3" x14ac:dyDescent="0.25">
      <c r="A185" s="1">
        <v>177</v>
      </c>
      <c r="B185" s="10">
        <v>12</v>
      </c>
      <c r="C185" s="1">
        <v>54</v>
      </c>
    </row>
    <row r="186" spans="1:3" x14ac:dyDescent="0.25">
      <c r="A186" s="1">
        <v>178</v>
      </c>
      <c r="B186" s="10">
        <v>12</v>
      </c>
      <c r="C186" s="1">
        <v>55</v>
      </c>
    </row>
    <row r="187" spans="1:3" x14ac:dyDescent="0.25">
      <c r="A187" s="1">
        <v>179</v>
      </c>
      <c r="B187" s="10">
        <v>12</v>
      </c>
      <c r="C187" s="1">
        <v>56</v>
      </c>
    </row>
    <row r="188" spans="1:3" x14ac:dyDescent="0.25">
      <c r="A188" s="1">
        <v>180</v>
      </c>
      <c r="B188" s="10">
        <v>12</v>
      </c>
      <c r="C188" s="1">
        <v>57</v>
      </c>
    </row>
    <row r="189" spans="1:3" x14ac:dyDescent="0.25">
      <c r="A189" s="1">
        <v>181</v>
      </c>
      <c r="B189" s="10">
        <v>12</v>
      </c>
      <c r="C189" s="1">
        <v>58</v>
      </c>
    </row>
    <row r="190" spans="1:3" x14ac:dyDescent="0.25">
      <c r="A190" s="1">
        <v>182</v>
      </c>
      <c r="B190" s="10">
        <v>12</v>
      </c>
      <c r="C190" s="1">
        <v>59</v>
      </c>
    </row>
    <row r="191" spans="1:3" x14ac:dyDescent="0.25">
      <c r="A191" s="1">
        <v>183</v>
      </c>
      <c r="B191" s="10">
        <v>12</v>
      </c>
      <c r="C191" s="1">
        <v>60</v>
      </c>
    </row>
    <row r="192" spans="1:3" x14ac:dyDescent="0.25">
      <c r="A192" s="1">
        <v>184</v>
      </c>
      <c r="B192" s="10">
        <v>13</v>
      </c>
      <c r="C192" s="1">
        <v>61</v>
      </c>
    </row>
    <row r="193" spans="1:3" x14ac:dyDescent="0.25">
      <c r="A193" s="1">
        <v>185</v>
      </c>
      <c r="B193" s="10">
        <v>13</v>
      </c>
      <c r="C193" s="1">
        <v>62</v>
      </c>
    </row>
    <row r="194" spans="1:3" x14ac:dyDescent="0.25">
      <c r="A194" s="1">
        <v>186</v>
      </c>
      <c r="B194" s="10">
        <v>13</v>
      </c>
      <c r="C194" s="1">
        <v>63</v>
      </c>
    </row>
    <row r="195" spans="1:3" x14ac:dyDescent="0.25">
      <c r="A195" s="1">
        <v>187</v>
      </c>
      <c r="B195" s="10">
        <v>13</v>
      </c>
      <c r="C195" s="1">
        <v>64</v>
      </c>
    </row>
    <row r="196" spans="1:3" x14ac:dyDescent="0.25">
      <c r="A196" s="1">
        <v>188</v>
      </c>
      <c r="B196" s="10">
        <v>13</v>
      </c>
      <c r="C196" s="1">
        <v>65</v>
      </c>
    </row>
    <row r="197" spans="1:3" x14ac:dyDescent="0.25">
      <c r="A197" s="1">
        <v>189</v>
      </c>
      <c r="B197" s="10">
        <v>13</v>
      </c>
      <c r="C197" s="1">
        <v>66</v>
      </c>
    </row>
    <row r="198" spans="1:3" x14ac:dyDescent="0.25">
      <c r="A198" s="1">
        <v>190</v>
      </c>
      <c r="B198" s="10">
        <v>13</v>
      </c>
      <c r="C198" s="1">
        <v>67</v>
      </c>
    </row>
    <row r="199" spans="1:3" x14ac:dyDescent="0.25">
      <c r="A199" s="1">
        <v>191</v>
      </c>
      <c r="B199" s="10">
        <v>13</v>
      </c>
      <c r="C199" s="1">
        <v>68</v>
      </c>
    </row>
    <row r="200" spans="1:3" x14ac:dyDescent="0.25">
      <c r="A200" s="1">
        <v>192</v>
      </c>
      <c r="B200" s="10">
        <v>13</v>
      </c>
      <c r="C200" s="1">
        <v>69</v>
      </c>
    </row>
    <row r="201" spans="1:3" x14ac:dyDescent="0.25">
      <c r="A201" s="1">
        <v>193</v>
      </c>
      <c r="B201" s="10">
        <v>13</v>
      </c>
      <c r="C201" s="1">
        <v>70</v>
      </c>
    </row>
    <row r="202" spans="1:3" x14ac:dyDescent="0.25">
      <c r="A202" s="1">
        <v>194</v>
      </c>
      <c r="B202" s="10">
        <v>13</v>
      </c>
      <c r="C202" s="1">
        <v>71</v>
      </c>
    </row>
    <row r="203" spans="1:3" x14ac:dyDescent="0.25">
      <c r="A203" s="1">
        <v>195</v>
      </c>
      <c r="B203" s="10">
        <v>13</v>
      </c>
      <c r="C203" s="1">
        <v>72</v>
      </c>
    </row>
    <row r="204" spans="1:3" x14ac:dyDescent="0.25">
      <c r="A204" s="1">
        <v>196</v>
      </c>
      <c r="B204" s="10">
        <v>13</v>
      </c>
      <c r="C204" s="1">
        <v>73</v>
      </c>
    </row>
    <row r="205" spans="1:3" x14ac:dyDescent="0.25">
      <c r="A205" s="1">
        <v>197</v>
      </c>
      <c r="B205" s="10">
        <v>13</v>
      </c>
      <c r="C205" s="1">
        <v>74</v>
      </c>
    </row>
    <row r="206" spans="1:3" x14ac:dyDescent="0.25">
      <c r="A206" s="1">
        <v>198</v>
      </c>
      <c r="B206" s="10">
        <v>13</v>
      </c>
      <c r="C206" s="1">
        <v>75</v>
      </c>
    </row>
    <row r="207" spans="1:3" x14ac:dyDescent="0.25">
      <c r="A207" s="1">
        <v>199</v>
      </c>
      <c r="B207" s="10">
        <v>13</v>
      </c>
      <c r="C207" s="1">
        <v>76</v>
      </c>
    </row>
    <row r="208" spans="1:3" x14ac:dyDescent="0.25">
      <c r="A208" s="1">
        <v>200</v>
      </c>
      <c r="B208" s="10">
        <v>13</v>
      </c>
      <c r="C208" s="1">
        <v>77</v>
      </c>
    </row>
    <row r="209" spans="1:3" x14ac:dyDescent="0.25">
      <c r="A209" s="1">
        <v>201</v>
      </c>
      <c r="B209" s="10">
        <v>13</v>
      </c>
      <c r="C209" s="1">
        <v>78</v>
      </c>
    </row>
    <row r="210" spans="1:3" x14ac:dyDescent="0.25">
      <c r="A210" s="1">
        <v>202</v>
      </c>
      <c r="B210" s="10">
        <v>13</v>
      </c>
      <c r="C210" s="1">
        <v>79</v>
      </c>
    </row>
    <row r="211" spans="1:3" x14ac:dyDescent="0.25">
      <c r="A211" s="1">
        <v>203</v>
      </c>
      <c r="B211" s="10">
        <v>13</v>
      </c>
      <c r="C211" s="1">
        <v>80</v>
      </c>
    </row>
  </sheetData>
  <pageMargins left="0.7" right="0.7" top="0.75" bottom="0.75" header="0.3" footer="0.3"/>
  <pageSetup orientation="portrait" r:id="rId1"/>
  <ignoredErrors>
    <ignoredError sqref="B17:B211 B9:B13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>
    <tabColor rgb="FF92D050"/>
  </sheetPr>
  <dimension ref="A1:C21"/>
  <sheetViews>
    <sheetView workbookViewId="0">
      <selection activeCell="B26" sqref="B26"/>
    </sheetView>
  </sheetViews>
  <sheetFormatPr defaultRowHeight="15" x14ac:dyDescent="0.25"/>
  <cols>
    <col min="1" max="1" width="31" bestFit="1" customWidth="1"/>
    <col min="2" max="2" width="24.85546875" bestFit="1" customWidth="1"/>
  </cols>
  <sheetData>
    <row r="1" spans="1:3" ht="18.75" x14ac:dyDescent="0.3">
      <c r="A1" s="42" t="s">
        <v>102</v>
      </c>
      <c r="B1" s="46"/>
      <c r="C1" s="4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8" spans="1:3" x14ac:dyDescent="0.25">
      <c r="A8" s="1" t="s">
        <v>16</v>
      </c>
      <c r="B8" s="1" t="s">
        <v>103</v>
      </c>
    </row>
    <row r="9" spans="1:3" x14ac:dyDescent="0.25">
      <c r="A9" s="1">
        <v>1</v>
      </c>
      <c r="B9" s="1">
        <v>41900</v>
      </c>
    </row>
    <row r="10" spans="1:3" x14ac:dyDescent="0.25">
      <c r="A10" s="1">
        <v>2</v>
      </c>
      <c r="B10" s="1">
        <v>128800</v>
      </c>
    </row>
    <row r="11" spans="1:3" x14ac:dyDescent="0.25">
      <c r="A11" s="1">
        <v>3</v>
      </c>
      <c r="B11" s="1">
        <v>161000</v>
      </c>
    </row>
    <row r="12" spans="1:3" x14ac:dyDescent="0.25">
      <c r="A12" s="1">
        <v>4</v>
      </c>
      <c r="B12" s="1">
        <v>197700</v>
      </c>
    </row>
    <row r="13" spans="1:3" x14ac:dyDescent="0.25">
      <c r="A13" s="1">
        <v>5</v>
      </c>
      <c r="B13" s="1">
        <v>356000</v>
      </c>
    </row>
    <row r="14" spans="1:3" x14ac:dyDescent="0.25">
      <c r="A14" s="1">
        <v>6</v>
      </c>
      <c r="B14" s="1">
        <v>404800</v>
      </c>
    </row>
    <row r="15" spans="1:3" x14ac:dyDescent="0.25">
      <c r="A15" s="1">
        <v>7</v>
      </c>
      <c r="B15" s="1">
        <v>460600</v>
      </c>
    </row>
    <row r="16" spans="1:3" x14ac:dyDescent="0.25">
      <c r="A16" s="1">
        <v>8</v>
      </c>
      <c r="B16" s="1">
        <v>952500</v>
      </c>
    </row>
    <row r="17" spans="1:2" x14ac:dyDescent="0.25">
      <c r="A17" s="1">
        <v>9</v>
      </c>
      <c r="B17" s="1">
        <v>1042600</v>
      </c>
    </row>
    <row r="18" spans="1:2" x14ac:dyDescent="0.25">
      <c r="A18" s="1">
        <v>10</v>
      </c>
      <c r="B18" s="1">
        <v>3342700</v>
      </c>
    </row>
    <row r="19" spans="1:2" x14ac:dyDescent="0.25">
      <c r="A19" s="1">
        <v>11</v>
      </c>
      <c r="B19" s="10" t="s">
        <v>275</v>
      </c>
    </row>
    <row r="20" spans="1:2" x14ac:dyDescent="0.25">
      <c r="A20" s="1">
        <v>12</v>
      </c>
      <c r="B20" s="10" t="s">
        <v>275</v>
      </c>
    </row>
    <row r="21" spans="1:2" x14ac:dyDescent="0.25">
      <c r="A21" s="1">
        <v>13</v>
      </c>
      <c r="B21" s="10" t="s">
        <v>275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29" sqref="G29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43" t="s">
        <v>182</v>
      </c>
    </row>
    <row r="4" spans="1:10" x14ac:dyDescent="0.25">
      <c r="A4" s="1" t="s">
        <v>101</v>
      </c>
      <c r="B4" s="1" t="s">
        <v>3</v>
      </c>
      <c r="C4" s="1" t="s">
        <v>55</v>
      </c>
      <c r="E4" s="1" t="s">
        <v>4</v>
      </c>
      <c r="F4" s="1" t="s">
        <v>169</v>
      </c>
      <c r="G4" s="1" t="s">
        <v>97</v>
      </c>
      <c r="H4" s="1" t="s">
        <v>98</v>
      </c>
      <c r="I4" s="1" t="s">
        <v>99</v>
      </c>
      <c r="J4" s="1" t="s">
        <v>93</v>
      </c>
    </row>
    <row r="5" spans="1:10" x14ac:dyDescent="0.25">
      <c r="A5" s="1" t="s">
        <v>94</v>
      </c>
      <c r="B5" s="1">
        <v>1</v>
      </c>
      <c r="C5" s="145">
        <v>200</v>
      </c>
      <c r="E5" s="147" t="s">
        <v>135</v>
      </c>
      <c r="F5" s="145">
        <v>2</v>
      </c>
      <c r="G5" s="141">
        <f>missionsDragonRelativeMetrics[[#This Row],[Reward Multiplier]]*$C$5</f>
        <v>400</v>
      </c>
      <c r="H5" s="141">
        <f>missionsDragonRelativeMetrics[[#This Row],[Reward Multiplier]]*$C$6</f>
        <v>600</v>
      </c>
      <c r="I5" s="141">
        <f>missionsDragonRelativeMetrics[[#This Row],[Reward Multiplier]]*$C$7</f>
        <v>1200</v>
      </c>
      <c r="J5" s="1">
        <v>3</v>
      </c>
    </row>
    <row r="6" spans="1:10" x14ac:dyDescent="0.25">
      <c r="A6" s="1" t="s">
        <v>95</v>
      </c>
      <c r="B6" s="1">
        <v>2</v>
      </c>
      <c r="C6" s="145">
        <v>300</v>
      </c>
      <c r="E6" s="147" t="s">
        <v>136</v>
      </c>
      <c r="F6" s="145">
        <v>6</v>
      </c>
      <c r="G6" s="141">
        <f>missionsDragonRelativeMetrics[[#This Row],[Reward Multiplier]]*$C$5</f>
        <v>1200</v>
      </c>
      <c r="H6" s="141">
        <f>missionsDragonRelativeMetrics[[#This Row],[Reward Multiplier]]*$C$6</f>
        <v>1800</v>
      </c>
      <c r="I6" s="141">
        <f>missionsDragonRelativeMetrics[[#This Row],[Reward Multiplier]]*$C$7</f>
        <v>3600</v>
      </c>
      <c r="J6" s="1">
        <v>3</v>
      </c>
    </row>
    <row r="7" spans="1:10" x14ac:dyDescent="0.25">
      <c r="A7" s="1" t="s">
        <v>96</v>
      </c>
      <c r="B7" s="1">
        <v>3</v>
      </c>
      <c r="C7" s="145">
        <v>600</v>
      </c>
      <c r="E7" s="147" t="s">
        <v>137</v>
      </c>
      <c r="F7" s="145">
        <v>12</v>
      </c>
      <c r="G7" s="141">
        <f>missionsDragonRelativeMetrics[[#This Row],[Reward Multiplier]]*$C$5</f>
        <v>2400</v>
      </c>
      <c r="H7" s="141">
        <f>missionsDragonRelativeMetrics[[#This Row],[Reward Multiplier]]*$C$6</f>
        <v>3600</v>
      </c>
      <c r="I7" s="141">
        <f>missionsDragonRelativeMetrics[[#This Row],[Reward Multiplier]]*$C$7</f>
        <v>7200</v>
      </c>
      <c r="J7" s="1">
        <v>3</v>
      </c>
    </row>
    <row r="8" spans="1:10" x14ac:dyDescent="0.25">
      <c r="E8" s="147" t="s">
        <v>138</v>
      </c>
      <c r="F8" s="145">
        <v>18</v>
      </c>
      <c r="G8" s="141">
        <f>missionsDragonRelativeMetrics[[#This Row],[Reward Multiplier]]*$C$5</f>
        <v>3600</v>
      </c>
      <c r="H8" s="141">
        <f>missionsDragonRelativeMetrics[[#This Row],[Reward Multiplier]]*$C$6</f>
        <v>5400</v>
      </c>
      <c r="I8" s="141">
        <f>missionsDragonRelativeMetrics[[#This Row],[Reward Multiplier]]*$C$7</f>
        <v>10800</v>
      </c>
      <c r="J8" s="1">
        <v>3</v>
      </c>
    </row>
    <row r="9" spans="1:10" x14ac:dyDescent="0.25">
      <c r="E9" s="147" t="s">
        <v>139</v>
      </c>
      <c r="F9" s="145">
        <v>26</v>
      </c>
      <c r="G9" s="141">
        <f>missionsDragonRelativeMetrics[[#This Row],[Reward Multiplier]]*$C$5</f>
        <v>5200</v>
      </c>
      <c r="H9" s="141">
        <f>missionsDragonRelativeMetrics[[#This Row],[Reward Multiplier]]*$C$6</f>
        <v>7800</v>
      </c>
      <c r="I9" s="141">
        <f>missionsDragonRelativeMetrics[[#This Row],[Reward Multiplier]]*$C$7</f>
        <v>15600</v>
      </c>
      <c r="J9" s="1">
        <v>3</v>
      </c>
    </row>
    <row r="10" spans="1:10" x14ac:dyDescent="0.25">
      <c r="E10" s="147" t="s">
        <v>140</v>
      </c>
      <c r="F10" s="145">
        <v>35</v>
      </c>
      <c r="G10" s="141">
        <f>missionsDragonRelativeMetrics[[#This Row],[Reward Multiplier]]*$C$5</f>
        <v>7000</v>
      </c>
      <c r="H10" s="141">
        <f>missionsDragonRelativeMetrics[[#This Row],[Reward Multiplier]]*$C$6</f>
        <v>10500</v>
      </c>
      <c r="I10" s="141">
        <f>missionsDragonRelativeMetrics[[#This Row],[Reward Multiplier]]*$C$7</f>
        <v>21000</v>
      </c>
      <c r="J10" s="1">
        <v>3</v>
      </c>
    </row>
    <row r="11" spans="1:10" x14ac:dyDescent="0.25">
      <c r="E11" s="147" t="s">
        <v>141</v>
      </c>
      <c r="F11" s="145">
        <v>45</v>
      </c>
      <c r="G11" s="141">
        <f>missionsDragonRelativeMetrics[[#This Row],[Reward Multiplier]]*$C$5</f>
        <v>9000</v>
      </c>
      <c r="H11" s="141">
        <f>missionsDragonRelativeMetrics[[#This Row],[Reward Multiplier]]*$C$6</f>
        <v>13500</v>
      </c>
      <c r="I11" s="141">
        <f>missionsDragonRelativeMetrics[[#This Row],[Reward Multiplier]]*$C$7</f>
        <v>27000</v>
      </c>
      <c r="J11" s="1">
        <v>3</v>
      </c>
    </row>
    <row r="12" spans="1:10" x14ac:dyDescent="0.25">
      <c r="A12" s="7" t="s">
        <v>4</v>
      </c>
      <c r="B12" s="7" t="s">
        <v>192</v>
      </c>
      <c r="E12" s="147" t="s">
        <v>142</v>
      </c>
      <c r="F12" s="145">
        <v>56</v>
      </c>
      <c r="G12" s="141">
        <f>missionsDragonRelativeMetrics[[#This Row],[Reward Multiplier]]*$C$5</f>
        <v>11200</v>
      </c>
      <c r="H12" s="141">
        <f>missionsDragonRelativeMetrics[[#This Row],[Reward Multiplier]]*$C$6</f>
        <v>16800</v>
      </c>
      <c r="I12" s="141">
        <f>missionsDragonRelativeMetrics[[#This Row],[Reward Multiplier]]*$C$7</f>
        <v>33600</v>
      </c>
      <c r="J12" s="1">
        <v>3</v>
      </c>
    </row>
    <row r="13" spans="1:10" x14ac:dyDescent="0.25">
      <c r="A13" s="147" t="s">
        <v>135</v>
      </c>
      <c r="B13" s="149">
        <v>0.1</v>
      </c>
      <c r="E13" s="147" t="s">
        <v>197</v>
      </c>
      <c r="F13" s="145">
        <v>62</v>
      </c>
      <c r="G13" s="141">
        <f>missionsDragonRelativeMetrics[[#This Row],[Reward Multiplier]]*$C$5</f>
        <v>12400</v>
      </c>
      <c r="H13" s="141">
        <f>missionsDragonRelativeMetrics[[#This Row],[Reward Multiplier]]*$C$6</f>
        <v>18600</v>
      </c>
      <c r="I13" s="141">
        <f>missionsDragonRelativeMetrics[[#This Row],[Reward Multiplier]]*$C$7</f>
        <v>37200</v>
      </c>
      <c r="J13" s="1">
        <v>3</v>
      </c>
    </row>
    <row r="14" spans="1:10" x14ac:dyDescent="0.25">
      <c r="A14" s="147" t="s">
        <v>136</v>
      </c>
      <c r="B14" s="149">
        <v>0.7</v>
      </c>
      <c r="E14" s="147" t="s">
        <v>143</v>
      </c>
      <c r="F14" s="145">
        <v>67</v>
      </c>
      <c r="G14" s="141">
        <f>missionsDragonRelativeMetrics[[#This Row],[Reward Multiplier]]*$C$5</f>
        <v>13400</v>
      </c>
      <c r="H14" s="141">
        <f>missionsDragonRelativeMetrics[[#This Row],[Reward Multiplier]]*$C$6</f>
        <v>20100</v>
      </c>
      <c r="I14" s="141">
        <f>missionsDragonRelativeMetrics[[#This Row],[Reward Multiplier]]*$C$7</f>
        <v>40200</v>
      </c>
      <c r="J14" s="1">
        <v>3</v>
      </c>
    </row>
    <row r="15" spans="1:10" x14ac:dyDescent="0.25">
      <c r="A15" s="147" t="s">
        <v>137</v>
      </c>
      <c r="B15" s="149">
        <v>1</v>
      </c>
      <c r="E15" s="147" t="s">
        <v>144</v>
      </c>
      <c r="F15" s="145">
        <v>80</v>
      </c>
      <c r="G15" s="151">
        <f>missionsDragonRelativeMetrics[[#This Row],[Reward Multiplier]]*$C$5</f>
        <v>16000</v>
      </c>
      <c r="H15" s="151">
        <f>missionsDragonRelativeMetrics[[#This Row],[Reward Multiplier]]*$C$6</f>
        <v>24000</v>
      </c>
      <c r="I15" s="141">
        <f>missionsDragonRelativeMetrics[[#This Row],[Reward Multiplier]]*$C$7</f>
        <v>48000</v>
      </c>
      <c r="J15" s="10">
        <v>3</v>
      </c>
    </row>
    <row r="16" spans="1:10" x14ac:dyDescent="0.25">
      <c r="A16" s="147" t="s">
        <v>138</v>
      </c>
      <c r="B16" s="149">
        <v>1.5</v>
      </c>
      <c r="E16" s="147" t="s">
        <v>198</v>
      </c>
      <c r="F16" s="145">
        <v>85</v>
      </c>
      <c r="G16" s="152">
        <f>missionsDragonRelativeMetrics[[#This Row],[Reward Multiplier]]*$C$5</f>
        <v>17000</v>
      </c>
      <c r="H16" s="152">
        <f>missionsDragonRelativeMetrics[[#This Row],[Reward Multiplier]]*$C$6</f>
        <v>25500</v>
      </c>
      <c r="I16" s="153">
        <f>missionsDragonRelativeMetrics[[#This Row],[Reward Multiplier]]*$C$7</f>
        <v>51000</v>
      </c>
      <c r="J16" s="126">
        <v>3</v>
      </c>
    </row>
    <row r="17" spans="1:12" x14ac:dyDescent="0.25">
      <c r="A17" s="147" t="s">
        <v>139</v>
      </c>
      <c r="B17" s="149">
        <v>2</v>
      </c>
      <c r="E17" s="178" t="s">
        <v>276</v>
      </c>
      <c r="F17" s="145">
        <v>90</v>
      </c>
      <c r="G17" s="152">
        <f>missionsDragonRelativeMetrics[[#This Row],[Reward Multiplier]]*$C$5</f>
        <v>18000</v>
      </c>
      <c r="H17" s="152">
        <f>missionsDragonRelativeMetrics[[#This Row],[Reward Multiplier]]*$C$6</f>
        <v>27000</v>
      </c>
      <c r="I17" s="153">
        <f>missionsDragonRelativeMetrics[[#This Row],[Reward Multiplier]]*$C$7</f>
        <v>54000</v>
      </c>
      <c r="J17" s="126">
        <v>3</v>
      </c>
    </row>
    <row r="18" spans="1:12" x14ac:dyDescent="0.25">
      <c r="A18" s="147" t="s">
        <v>140</v>
      </c>
      <c r="B18" s="149">
        <v>2.5</v>
      </c>
    </row>
    <row r="19" spans="1:12" x14ac:dyDescent="0.25">
      <c r="A19" s="147" t="s">
        <v>141</v>
      </c>
      <c r="B19" s="149">
        <v>3</v>
      </c>
      <c r="C19" s="1"/>
    </row>
    <row r="20" spans="1:12" x14ac:dyDescent="0.25">
      <c r="A20" s="147" t="s">
        <v>142</v>
      </c>
      <c r="B20" s="149">
        <v>4</v>
      </c>
      <c r="C20" s="1"/>
      <c r="D20" s="1"/>
      <c r="E20" s="143" t="s">
        <v>181</v>
      </c>
    </row>
    <row r="21" spans="1:12" x14ac:dyDescent="0.25">
      <c r="A21" s="147" t="s">
        <v>197</v>
      </c>
      <c r="B21" s="149">
        <v>4.5</v>
      </c>
      <c r="D21" s="1"/>
    </row>
    <row r="22" spans="1:12" x14ac:dyDescent="0.25">
      <c r="A22" s="147" t="s">
        <v>143</v>
      </c>
      <c r="B22" s="149">
        <v>5</v>
      </c>
      <c r="E22" s="132" t="s">
        <v>145</v>
      </c>
      <c r="F22" s="133" t="s">
        <v>134</v>
      </c>
      <c r="G22" s="133" t="s">
        <v>134</v>
      </c>
      <c r="H22" s="133" t="s">
        <v>134</v>
      </c>
      <c r="I22" s="129" t="s">
        <v>146</v>
      </c>
    </row>
    <row r="23" spans="1:12" x14ac:dyDescent="0.25">
      <c r="A23" s="147" t="s">
        <v>144</v>
      </c>
      <c r="B23" s="154">
        <v>7</v>
      </c>
      <c r="E23" s="144" t="s">
        <v>139</v>
      </c>
      <c r="F23" s="131" t="s">
        <v>158</v>
      </c>
      <c r="G23" s="131" t="s">
        <v>159</v>
      </c>
      <c r="H23" s="131" t="s">
        <v>160</v>
      </c>
      <c r="I23" s="145" t="b">
        <v>0</v>
      </c>
    </row>
    <row r="24" spans="1:12" x14ac:dyDescent="0.25">
      <c r="A24" s="147" t="s">
        <v>198</v>
      </c>
      <c r="B24" s="154">
        <v>7.5</v>
      </c>
      <c r="E24" s="132" t="s">
        <v>147</v>
      </c>
      <c r="F24" s="133" t="s">
        <v>148</v>
      </c>
      <c r="G24" s="133" t="s">
        <v>148</v>
      </c>
      <c r="H24" s="133" t="s">
        <v>148</v>
      </c>
      <c r="I24" s="129" t="s">
        <v>149</v>
      </c>
    </row>
    <row r="25" spans="1:12" x14ac:dyDescent="0.25">
      <c r="A25" s="176" t="s">
        <v>276</v>
      </c>
      <c r="B25" s="177">
        <v>8</v>
      </c>
      <c r="E25" s="130">
        <f>INDEX(Table1[QuantityModifier],MATCH(E23,Table1[Dragon],0))</f>
        <v>2</v>
      </c>
      <c r="F25" s="150">
        <v>0.05</v>
      </c>
      <c r="G25" s="150">
        <v>0.1</v>
      </c>
      <c r="H25" s="150">
        <v>0.2</v>
      </c>
      <c r="I25" s="134">
        <f>IF(I23,B28,0)</f>
        <v>0</v>
      </c>
    </row>
    <row r="27" spans="1:12" x14ac:dyDescent="0.25">
      <c r="A27" s="7" t="s">
        <v>193</v>
      </c>
      <c r="B27" s="7" t="s">
        <v>192</v>
      </c>
      <c r="E27" s="132" t="s">
        <v>150</v>
      </c>
      <c r="F27" s="142">
        <f>$E$25+F25</f>
        <v>2.0499999999999998</v>
      </c>
      <c r="G27" s="142">
        <f>$E$25+G25</f>
        <v>2.1</v>
      </c>
      <c r="H27" s="142">
        <f>$E$25+H25</f>
        <v>2.2000000000000002</v>
      </c>
    </row>
    <row r="28" spans="1:12" x14ac:dyDescent="0.25">
      <c r="A28" s="148" t="b">
        <v>1</v>
      </c>
      <c r="B28" s="149">
        <v>0.7</v>
      </c>
    </row>
    <row r="32" spans="1:12" x14ac:dyDescent="0.25">
      <c r="G32" s="187" t="s">
        <v>189</v>
      </c>
      <c r="H32" s="187"/>
      <c r="I32" s="188" t="s">
        <v>190</v>
      </c>
      <c r="J32" s="189"/>
      <c r="K32" s="190" t="s">
        <v>191</v>
      </c>
      <c r="L32" s="191"/>
    </row>
    <row r="33" spans="2:12" x14ac:dyDescent="0.25">
      <c r="B33" s="161" t="s">
        <v>183</v>
      </c>
      <c r="C33" s="161" t="s">
        <v>184</v>
      </c>
      <c r="D33" s="161" t="s">
        <v>194</v>
      </c>
      <c r="E33" s="161" t="s">
        <v>187</v>
      </c>
      <c r="F33" s="161" t="s">
        <v>188</v>
      </c>
      <c r="G33" s="162" t="s">
        <v>195</v>
      </c>
      <c r="H33" s="163" t="s">
        <v>196</v>
      </c>
      <c r="I33" s="162" t="s">
        <v>227</v>
      </c>
      <c r="J33" s="163" t="s">
        <v>233</v>
      </c>
      <c r="K33" s="162" t="s">
        <v>234</v>
      </c>
      <c r="L33" s="163" t="s">
        <v>228</v>
      </c>
    </row>
    <row r="34" spans="2:12" x14ac:dyDescent="0.25">
      <c r="B34" t="s">
        <v>0</v>
      </c>
      <c r="C34" t="s">
        <v>185</v>
      </c>
      <c r="D34" t="s">
        <v>186</v>
      </c>
      <c r="E34" s="146">
        <v>700</v>
      </c>
      <c r="F34" s="146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200</v>
      </c>
      <c r="D35" t="s">
        <v>186</v>
      </c>
      <c r="E35" s="146">
        <v>25</v>
      </c>
      <c r="F35" s="146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201</v>
      </c>
      <c r="C36" t="s">
        <v>202</v>
      </c>
      <c r="D36" t="s">
        <v>203</v>
      </c>
      <c r="E36" s="146">
        <v>1000</v>
      </c>
      <c r="F36" s="146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186</v>
      </c>
      <c r="E37" s="158">
        <v>10</v>
      </c>
      <c r="F37" s="158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204</v>
      </c>
      <c r="C38" s="159" t="s">
        <v>205</v>
      </c>
      <c r="D38" t="s">
        <v>186</v>
      </c>
      <c r="E38" s="158">
        <v>5</v>
      </c>
      <c r="F38" s="158">
        <v>6</v>
      </c>
      <c r="G38" s="160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60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60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206</v>
      </c>
      <c r="C39" s="159" t="s">
        <v>205</v>
      </c>
      <c r="D39" t="s">
        <v>203</v>
      </c>
      <c r="E39" s="158">
        <v>350</v>
      </c>
      <c r="F39" s="158">
        <v>400</v>
      </c>
      <c r="G39" s="160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60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60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207</v>
      </c>
      <c r="C40" s="159" t="s">
        <v>205</v>
      </c>
      <c r="D40" t="s">
        <v>203</v>
      </c>
      <c r="E40" s="158">
        <v>300</v>
      </c>
      <c r="F40" s="158">
        <v>400</v>
      </c>
      <c r="G40" s="160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60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60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59" t="s">
        <v>205</v>
      </c>
      <c r="D41" t="s">
        <v>186</v>
      </c>
      <c r="E41" s="158">
        <v>400000</v>
      </c>
      <c r="F41" s="158">
        <v>500000</v>
      </c>
      <c r="G41" s="160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60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60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208</v>
      </c>
      <c r="D42" t="s">
        <v>186</v>
      </c>
      <c r="E42" s="158">
        <v>45</v>
      </c>
      <c r="F42" s="158">
        <v>55</v>
      </c>
      <c r="G42" s="160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60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60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209</v>
      </c>
      <c r="D43" t="s">
        <v>186</v>
      </c>
      <c r="E43" s="158">
        <v>40</v>
      </c>
      <c r="F43" s="158">
        <v>45</v>
      </c>
      <c r="G43" s="160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60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60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210</v>
      </c>
      <c r="D44" t="s">
        <v>186</v>
      </c>
      <c r="E44" s="158">
        <v>150</v>
      </c>
      <c r="F44" s="158">
        <v>200</v>
      </c>
      <c r="G44" s="160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60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60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211</v>
      </c>
      <c r="D45" t="s">
        <v>186</v>
      </c>
      <c r="E45" s="158">
        <v>5</v>
      </c>
      <c r="F45" s="158">
        <v>7</v>
      </c>
      <c r="G45" s="160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60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60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212</v>
      </c>
      <c r="D46" t="s">
        <v>186</v>
      </c>
      <c r="E46" s="158">
        <v>5</v>
      </c>
      <c r="F46" s="158">
        <v>7</v>
      </c>
      <c r="G46" s="160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60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60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213</v>
      </c>
      <c r="D47" t="s">
        <v>186</v>
      </c>
      <c r="E47" s="158">
        <v>3</v>
      </c>
      <c r="F47" s="158">
        <v>4</v>
      </c>
      <c r="G47" s="160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60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60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214</v>
      </c>
      <c r="D48" t="s">
        <v>186</v>
      </c>
      <c r="E48" s="158">
        <v>3</v>
      </c>
      <c r="F48" s="158">
        <v>3</v>
      </c>
      <c r="G48" s="160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60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60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215</v>
      </c>
      <c r="D49" t="s">
        <v>186</v>
      </c>
      <c r="E49" s="158">
        <v>8</v>
      </c>
      <c r="F49" s="158">
        <v>9</v>
      </c>
      <c r="G49" s="160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60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60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216</v>
      </c>
      <c r="D50" t="s">
        <v>186</v>
      </c>
      <c r="E50" s="158">
        <v>11</v>
      </c>
      <c r="F50" s="158">
        <v>12</v>
      </c>
      <c r="G50" s="160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60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60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217</v>
      </c>
      <c r="C51" s="159" t="s">
        <v>205</v>
      </c>
      <c r="D51" t="s">
        <v>186</v>
      </c>
      <c r="E51" s="158">
        <v>6000</v>
      </c>
      <c r="F51" s="158">
        <v>7000</v>
      </c>
      <c r="G51" s="160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60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60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218</v>
      </c>
      <c r="C52" s="159" t="s">
        <v>205</v>
      </c>
      <c r="D52" t="s">
        <v>186</v>
      </c>
      <c r="E52" s="158">
        <v>50</v>
      </c>
      <c r="F52" s="158">
        <v>55</v>
      </c>
      <c r="G52" s="160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60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60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218</v>
      </c>
      <c r="C53" t="s">
        <v>219</v>
      </c>
      <c r="D53" t="s">
        <v>186</v>
      </c>
      <c r="E53" s="158">
        <v>4</v>
      </c>
      <c r="F53" s="158">
        <v>4</v>
      </c>
      <c r="G53" s="160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60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60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218</v>
      </c>
      <c r="C54" t="s">
        <v>220</v>
      </c>
      <c r="D54" t="s">
        <v>186</v>
      </c>
      <c r="E54" s="158">
        <v>5</v>
      </c>
      <c r="F54" s="158">
        <v>5</v>
      </c>
      <c r="G54" s="160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60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60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218</v>
      </c>
      <c r="C55" t="s">
        <v>209</v>
      </c>
      <c r="D55" t="s">
        <v>186</v>
      </c>
      <c r="E55" s="158">
        <v>17</v>
      </c>
      <c r="F55" s="158">
        <v>18</v>
      </c>
      <c r="G55" s="160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60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60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221</v>
      </c>
      <c r="D56" t="s">
        <v>203</v>
      </c>
      <c r="E56" s="158">
        <v>10</v>
      </c>
      <c r="F56" s="158">
        <v>12</v>
      </c>
      <c r="G56" s="160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60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60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218</v>
      </c>
      <c r="C57" t="s">
        <v>222</v>
      </c>
      <c r="D57" t="s">
        <v>186</v>
      </c>
      <c r="E57" s="158">
        <v>3</v>
      </c>
      <c r="F57" s="158">
        <v>4</v>
      </c>
      <c r="G57" s="160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60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60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218</v>
      </c>
      <c r="C58" t="s">
        <v>185</v>
      </c>
      <c r="D58" t="s">
        <v>186</v>
      </c>
      <c r="E58" s="158">
        <v>25</v>
      </c>
      <c r="F58" s="158">
        <v>27</v>
      </c>
      <c r="G58" s="160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60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60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223</v>
      </c>
      <c r="D59" t="s">
        <v>186</v>
      </c>
      <c r="E59" s="158">
        <v>10</v>
      </c>
      <c r="F59" s="158">
        <v>12</v>
      </c>
      <c r="G59" s="160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60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60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218</v>
      </c>
      <c r="C60" t="s">
        <v>224</v>
      </c>
      <c r="D60" t="s">
        <v>186</v>
      </c>
      <c r="E60" s="158">
        <v>3</v>
      </c>
      <c r="F60" s="158">
        <v>3</v>
      </c>
      <c r="G60" s="160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60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60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201</v>
      </c>
      <c r="C61" t="s">
        <v>225</v>
      </c>
      <c r="D61" t="s">
        <v>203</v>
      </c>
      <c r="E61" s="158">
        <v>1</v>
      </c>
      <c r="F61" s="158">
        <v>2</v>
      </c>
      <c r="G61" s="160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60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60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226</v>
      </c>
      <c r="D62" t="s">
        <v>186</v>
      </c>
      <c r="E62" s="158">
        <v>5</v>
      </c>
      <c r="F62" s="158">
        <v>6</v>
      </c>
      <c r="G62" s="160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60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60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C24" sqref="C24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53" t="s">
        <v>80</v>
      </c>
      <c r="B1" s="52"/>
      <c r="C1" s="52"/>
    </row>
    <row r="3" spans="1:4" x14ac:dyDescent="0.25">
      <c r="A3" s="7" t="s">
        <v>22</v>
      </c>
      <c r="B3" s="7" t="s">
        <v>100</v>
      </c>
      <c r="C3" s="7" t="s">
        <v>132</v>
      </c>
      <c r="D3" s="7"/>
    </row>
    <row r="4" spans="1:4" x14ac:dyDescent="0.25">
      <c r="A4" s="74">
        <v>1</v>
      </c>
      <c r="B4" s="74">
        <v>3</v>
      </c>
      <c r="C4" s="74">
        <f t="array" ref="C4:D4">LINEST(B4:B5,A4:A5,TRUE)</f>
        <v>0.54545454545454541</v>
      </c>
      <c r="D4" s="74">
        <v>2.454545454545455</v>
      </c>
    </row>
    <row r="5" spans="1:4" x14ac:dyDescent="0.25">
      <c r="A5" s="74">
        <v>12</v>
      </c>
      <c r="B5" s="74">
        <v>9</v>
      </c>
    </row>
    <row r="6" spans="1:4" x14ac:dyDescent="0.25">
      <c r="A6" s="1" t="s">
        <v>46</v>
      </c>
      <c r="B6" s="1" t="s">
        <v>47</v>
      </c>
      <c r="C6" s="1" t="s">
        <v>92</v>
      </c>
    </row>
    <row r="7" spans="1:4" x14ac:dyDescent="0.25">
      <c r="A7" s="106">
        <v>1</v>
      </c>
      <c r="B7" s="107">
        <v>8</v>
      </c>
      <c r="C7" s="108">
        <f>$C$4*RunDuration[[#This Row],[Dragon ID / Level]]+$D$4</f>
        <v>3.0000000000000004</v>
      </c>
    </row>
    <row r="8" spans="1:4" x14ac:dyDescent="0.25">
      <c r="A8" s="104">
        <v>2</v>
      </c>
      <c r="B8" s="105">
        <v>10</v>
      </c>
      <c r="C8" s="108">
        <f>$C$4*RunDuration[[#This Row],[Dragon ID / Level]]+$D$4</f>
        <v>3.5454545454545459</v>
      </c>
    </row>
    <row r="9" spans="1:4" x14ac:dyDescent="0.25">
      <c r="A9" s="104">
        <v>3</v>
      </c>
      <c r="B9" s="105">
        <v>10</v>
      </c>
      <c r="C9" s="108">
        <f>$C$4*RunDuration[[#This Row],[Dragon ID / Level]]+$D$4</f>
        <v>4.0909090909090917</v>
      </c>
    </row>
    <row r="10" spans="1:4" x14ac:dyDescent="0.25">
      <c r="A10" s="26">
        <v>4</v>
      </c>
      <c r="B10" s="33">
        <v>10</v>
      </c>
      <c r="C10" s="108">
        <f>$C$4*RunDuration[[#This Row],[Dragon ID / Level]]+$D$4</f>
        <v>4.6363636363636367</v>
      </c>
    </row>
    <row r="11" spans="1:4" x14ac:dyDescent="0.25">
      <c r="A11" s="26">
        <v>5</v>
      </c>
      <c r="B11" s="33">
        <v>15</v>
      </c>
      <c r="C11" s="108">
        <f>$C$4*RunDuration[[#This Row],[Dragon ID / Level]]+$D$4</f>
        <v>5.1818181818181817</v>
      </c>
    </row>
    <row r="12" spans="1:4" x14ac:dyDescent="0.25">
      <c r="A12" s="26">
        <v>6</v>
      </c>
      <c r="B12" s="33">
        <v>15</v>
      </c>
      <c r="C12" s="108">
        <f>$C$4*RunDuration[[#This Row],[Dragon ID / Level]]+$D$4</f>
        <v>5.7272727272727275</v>
      </c>
    </row>
    <row r="13" spans="1:4" x14ac:dyDescent="0.25">
      <c r="A13" s="24">
        <v>7</v>
      </c>
      <c r="B13" s="32">
        <v>15</v>
      </c>
      <c r="C13" s="108">
        <f>$C$4*RunDuration[[#This Row],[Dragon ID / Level]]+$D$4</f>
        <v>6.2727272727272734</v>
      </c>
    </row>
    <row r="14" spans="1:4" x14ac:dyDescent="0.25">
      <c r="A14" s="24">
        <v>8</v>
      </c>
      <c r="B14" s="32">
        <v>20</v>
      </c>
      <c r="C14" s="108">
        <f>$C$4*RunDuration[[#This Row],[Dragon ID / Level]]+$D$4</f>
        <v>6.8181818181818183</v>
      </c>
    </row>
    <row r="15" spans="1:4" x14ac:dyDescent="0.25">
      <c r="A15" s="24">
        <v>9</v>
      </c>
      <c r="B15" s="32">
        <v>20</v>
      </c>
      <c r="C15" s="108">
        <f>$C$4*RunDuration[[#This Row],[Dragon ID / Level]]+$D$4</f>
        <v>7.3636363636363633</v>
      </c>
    </row>
    <row r="16" spans="1:4" x14ac:dyDescent="0.25">
      <c r="A16" s="30">
        <v>10</v>
      </c>
      <c r="B16" s="34">
        <v>20</v>
      </c>
      <c r="C16" s="108">
        <f>$C$4*RunDuration[[#This Row],[Dragon ID / Level]]+$D$4</f>
        <v>7.9090909090909092</v>
      </c>
    </row>
    <row r="17" spans="1:3" x14ac:dyDescent="0.25">
      <c r="A17" s="30">
        <v>11</v>
      </c>
      <c r="B17" s="34">
        <v>20</v>
      </c>
      <c r="C17" s="108">
        <f>$C$4*RunDuration[[#This Row],[Dragon ID / Level]]+$D$4</f>
        <v>8.454545454545455</v>
      </c>
    </row>
    <row r="18" spans="1:3" x14ac:dyDescent="0.25">
      <c r="A18" s="30">
        <v>12</v>
      </c>
      <c r="B18" s="34">
        <v>20</v>
      </c>
      <c r="C18" s="108">
        <f>$C$4*RunDuration[[#This Row],[Dragon ID / Level]]+$D$4</f>
        <v>9</v>
      </c>
    </row>
    <row r="19" spans="1:3" x14ac:dyDescent="0.25">
      <c r="A19" s="173">
        <v>13</v>
      </c>
      <c r="B19" s="174">
        <v>20</v>
      </c>
      <c r="C19" s="108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>
    <tabColor rgb="FF00B050"/>
  </sheetPr>
  <dimension ref="A1:C31"/>
  <sheetViews>
    <sheetView workbookViewId="0">
      <selection activeCell="J23" sqref="J23"/>
    </sheetView>
  </sheetViews>
  <sheetFormatPr defaultRowHeight="15" x14ac:dyDescent="0.25"/>
  <cols>
    <col min="1" max="1" width="15.7109375" customWidth="1"/>
    <col min="2" max="2" width="22.140625" bestFit="1" customWidth="1"/>
    <col min="3" max="3" width="15.7109375" customWidth="1"/>
  </cols>
  <sheetData>
    <row r="1" spans="1:3" ht="18.75" x14ac:dyDescent="0.3">
      <c r="A1" s="53" t="s">
        <v>104</v>
      </c>
      <c r="B1" s="53"/>
      <c r="C1" s="53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9" spans="1:3" x14ac:dyDescent="0.25">
      <c r="A9" s="7" t="s">
        <v>87</v>
      </c>
      <c r="B9" s="5">
        <v>0.2</v>
      </c>
    </row>
    <row r="10" spans="1:3" x14ac:dyDescent="0.25">
      <c r="A10" s="7" t="s">
        <v>88</v>
      </c>
      <c r="B10" s="5">
        <v>0.2</v>
      </c>
    </row>
    <row r="11" spans="1:3" x14ac:dyDescent="0.25">
      <c r="A11" s="1" t="s">
        <v>105</v>
      </c>
      <c r="B11" s="1" t="s">
        <v>106</v>
      </c>
      <c r="C11" s="1" t="s">
        <v>232</v>
      </c>
    </row>
    <row r="12" spans="1:3" x14ac:dyDescent="0.25">
      <c r="A12" s="1">
        <v>1</v>
      </c>
      <c r="B12" s="3">
        <f>ROUND($B$9*POWER(Table96[[#This Row],[Time (min)]],$B$10),2)</f>
        <v>0.2</v>
      </c>
      <c r="C12" s="1"/>
    </row>
    <row r="13" spans="1:3" x14ac:dyDescent="0.25">
      <c r="A13" s="1">
        <v>2</v>
      </c>
      <c r="B13" s="3">
        <f>ROUND($B$9*POWER(Table96[[#This Row],[Time (min)]],$B$10),2)</f>
        <v>0.23</v>
      </c>
      <c r="C13" s="1"/>
    </row>
    <row r="14" spans="1:3" x14ac:dyDescent="0.25">
      <c r="A14" s="1">
        <v>3</v>
      </c>
      <c r="B14" s="3">
        <f>ROUND($B$9*POWER(Table96[[#This Row],[Time (min)]],$B$10),2)</f>
        <v>0.25</v>
      </c>
      <c r="C14" s="1"/>
    </row>
    <row r="15" spans="1:3" x14ac:dyDescent="0.25">
      <c r="A15" s="1">
        <v>4</v>
      </c>
      <c r="B15" s="3">
        <f>ROUND($B$9*POWER(Table96[[#This Row],[Time (min)]],$B$10),2)</f>
        <v>0.26</v>
      </c>
      <c r="C15" s="1"/>
    </row>
    <row r="16" spans="1:3" x14ac:dyDescent="0.25">
      <c r="A16" s="1">
        <v>5</v>
      </c>
      <c r="B16" s="3">
        <f>ROUND($B$9*POWER(Table96[[#This Row],[Time (min)]],$B$10),2)</f>
        <v>0.28000000000000003</v>
      </c>
      <c r="C16" s="1"/>
    </row>
    <row r="17" spans="1:3" x14ac:dyDescent="0.25">
      <c r="A17" s="1">
        <v>6</v>
      </c>
      <c r="B17" s="3">
        <f>ROUND($B$9*POWER(Table96[[#This Row],[Time (min)]],$B$10),2)</f>
        <v>0.28999999999999998</v>
      </c>
      <c r="C17" s="1"/>
    </row>
    <row r="18" spans="1:3" x14ac:dyDescent="0.25">
      <c r="A18" s="1">
        <v>7</v>
      </c>
      <c r="B18" s="3">
        <f>ROUND($B$9*POWER(Table96[[#This Row],[Time (min)]],$B$10),2)</f>
        <v>0.3</v>
      </c>
      <c r="C18" s="1"/>
    </row>
    <row r="19" spans="1:3" x14ac:dyDescent="0.25">
      <c r="A19" s="1">
        <v>8</v>
      </c>
      <c r="B19" s="3">
        <f>ROUND($B$9*POWER(Table96[[#This Row],[Time (min)]],$B$10),2)</f>
        <v>0.3</v>
      </c>
      <c r="C19" s="1"/>
    </row>
    <row r="20" spans="1:3" x14ac:dyDescent="0.25">
      <c r="A20" s="1">
        <v>9</v>
      </c>
      <c r="B20" s="3">
        <f>ROUND($B$9*POWER(Table96[[#This Row],[Time (min)]],$B$10),2)</f>
        <v>0.31</v>
      </c>
      <c r="C20" s="1"/>
    </row>
    <row r="21" spans="1:3" x14ac:dyDescent="0.25">
      <c r="A21" s="1">
        <v>10</v>
      </c>
      <c r="B21" s="3">
        <f>ROUND($B$9*POWER(Table96[[#This Row],[Time (min)]],$B$10),2)</f>
        <v>0.32</v>
      </c>
      <c r="C21" s="1"/>
    </row>
    <row r="22" spans="1:3" x14ac:dyDescent="0.25">
      <c r="A22" s="1">
        <v>11</v>
      </c>
      <c r="B22" s="3">
        <f>ROUND($B$9*POWER(Table96[[#This Row],[Time (min)]],$B$10),2)</f>
        <v>0.32</v>
      </c>
      <c r="C22" s="1" t="s">
        <v>231</v>
      </c>
    </row>
    <row r="23" spans="1:3" x14ac:dyDescent="0.25">
      <c r="A23" s="1">
        <v>12</v>
      </c>
      <c r="B23" s="3">
        <f>ROUND($B$9*POWER(Table96[[#This Row],[Time (min)]],$B$10),2)</f>
        <v>0.33</v>
      </c>
      <c r="C23" s="1"/>
    </row>
    <row r="24" spans="1:3" x14ac:dyDescent="0.25">
      <c r="A24" s="1">
        <v>13</v>
      </c>
      <c r="B24" s="3">
        <f>ROUND($B$9*POWER(Table96[[#This Row],[Time (min)]],$B$10),2)</f>
        <v>0.33</v>
      </c>
      <c r="C24" s="1"/>
    </row>
    <row r="25" spans="1:3" x14ac:dyDescent="0.25">
      <c r="A25" s="1">
        <v>14</v>
      </c>
      <c r="B25" s="3">
        <f>ROUND($B$9*POWER(Table96[[#This Row],[Time (min)]],$B$10),2)</f>
        <v>0.34</v>
      </c>
      <c r="C25" s="1"/>
    </row>
    <row r="26" spans="1:3" x14ac:dyDescent="0.25">
      <c r="A26" s="1">
        <v>15</v>
      </c>
      <c r="B26" s="3">
        <f>ROUND($B$9*POWER(Table96[[#This Row],[Time (min)]],$B$10),2)</f>
        <v>0.34</v>
      </c>
      <c r="C26" s="1"/>
    </row>
    <row r="27" spans="1:3" x14ac:dyDescent="0.25">
      <c r="A27" s="1">
        <v>16</v>
      </c>
      <c r="B27" s="3">
        <f>ROUND($B$9*POWER(Table96[[#This Row],[Time (min)]],$B$10),2)</f>
        <v>0.35</v>
      </c>
      <c r="C27" s="1"/>
    </row>
    <row r="28" spans="1:3" x14ac:dyDescent="0.25">
      <c r="A28" s="1">
        <v>17</v>
      </c>
      <c r="B28" s="3">
        <f>ROUND($B$9*POWER(Table96[[#This Row],[Time (min)]],$B$10),2)</f>
        <v>0.35</v>
      </c>
      <c r="C28" s="1"/>
    </row>
    <row r="29" spans="1:3" x14ac:dyDescent="0.25">
      <c r="A29" s="1">
        <v>18</v>
      </c>
      <c r="B29" s="3">
        <f>ROUND($B$9*POWER(Table96[[#This Row],[Time (min)]],$B$10),2)</f>
        <v>0.36</v>
      </c>
      <c r="C29" s="1"/>
    </row>
    <row r="30" spans="1:3" x14ac:dyDescent="0.25">
      <c r="A30" s="1">
        <v>19</v>
      </c>
      <c r="B30" s="3">
        <f>ROUND($B$9*POWER(Table96[[#This Row],[Time (min)]],$B$10),2)</f>
        <v>0.36</v>
      </c>
      <c r="C30" s="1"/>
    </row>
    <row r="31" spans="1:3" x14ac:dyDescent="0.25">
      <c r="A31" s="1">
        <v>20</v>
      </c>
      <c r="B31" s="3">
        <f>ROUND($B$9*POWER(Table96[[#This Row],[Time (min)]],$B$10),2)</f>
        <v>0.36</v>
      </c>
      <c r="C31" s="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>
    <tabColor rgb="FF00B050"/>
  </sheetPr>
  <dimension ref="A1:F10"/>
  <sheetViews>
    <sheetView topLeftCell="A7" workbookViewId="0">
      <selection activeCell="E16" sqref="E16"/>
    </sheetView>
  </sheetViews>
  <sheetFormatPr defaultRowHeight="15" x14ac:dyDescent="0.25"/>
  <cols>
    <col min="1" max="1" width="23.85546875" customWidth="1"/>
    <col min="2" max="2" width="18.28515625" bestFit="1" customWidth="1"/>
    <col min="3" max="3" width="23.140625" bestFit="1" customWidth="1"/>
    <col min="4" max="4" width="16.7109375" customWidth="1"/>
    <col min="5" max="6" width="20.85546875" bestFit="1" customWidth="1"/>
  </cols>
  <sheetData>
    <row r="1" spans="1:6" ht="18.75" x14ac:dyDescent="0.3">
      <c r="A1" s="53" t="s">
        <v>133</v>
      </c>
      <c r="B1" s="53"/>
      <c r="C1" s="53"/>
    </row>
    <row r="2" spans="1:6" x14ac:dyDescent="0.25">
      <c r="A2" s="2"/>
      <c r="B2" s="2"/>
      <c r="C2" s="2"/>
    </row>
    <row r="3" spans="1:6" x14ac:dyDescent="0.25">
      <c r="A3" s="2"/>
      <c r="B3" s="2"/>
      <c r="C3" s="2"/>
    </row>
    <row r="4" spans="1:6" x14ac:dyDescent="0.25">
      <c r="A4" s="2"/>
      <c r="B4" s="2"/>
      <c r="C4" s="2"/>
    </row>
    <row r="5" spans="1:6" x14ac:dyDescent="0.25">
      <c r="A5" s="2"/>
      <c r="B5" s="2"/>
      <c r="C5" s="2"/>
    </row>
    <row r="6" spans="1:6" x14ac:dyDescent="0.25">
      <c r="A6" s="2"/>
      <c r="B6" s="2"/>
      <c r="C6" s="2"/>
    </row>
    <row r="8" spans="1:6" x14ac:dyDescent="0.25">
      <c r="A8" s="7" t="s">
        <v>110</v>
      </c>
      <c r="B8" s="7"/>
      <c r="C8" s="7"/>
    </row>
    <row r="9" spans="1:6" x14ac:dyDescent="0.25">
      <c r="A9" t="s">
        <v>20</v>
      </c>
      <c r="B9" t="s">
        <v>171</v>
      </c>
      <c r="C9" t="s">
        <v>54</v>
      </c>
      <c r="D9" t="s">
        <v>111</v>
      </c>
      <c r="E9" t="s">
        <v>81</v>
      </c>
      <c r="F9" t="s">
        <v>172</v>
      </c>
    </row>
    <row r="10" spans="1:6" x14ac:dyDescent="0.25">
      <c r="A10" s="1">
        <v>1</v>
      </c>
      <c r="B10" s="1">
        <v>1</v>
      </c>
      <c r="C10" s="1">
        <v>10</v>
      </c>
      <c r="D10" s="1">
        <v>0</v>
      </c>
      <c r="E10" s="1">
        <v>0</v>
      </c>
      <c r="F10" s="1">
        <f>24*60</f>
        <v>1440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>
    <tabColor rgb="FF00B050"/>
  </sheetPr>
  <dimension ref="A1:D11"/>
  <sheetViews>
    <sheetView workbookViewId="0">
      <selection activeCell="R35" sqref="R35"/>
    </sheetView>
  </sheetViews>
  <sheetFormatPr defaultRowHeight="15" x14ac:dyDescent="0.25"/>
  <cols>
    <col min="1" max="1" width="20.140625" customWidth="1"/>
    <col min="2" max="2" width="14.28515625" customWidth="1"/>
  </cols>
  <sheetData>
    <row r="1" spans="1:4" ht="18.75" x14ac:dyDescent="0.3">
      <c r="A1" s="53" t="s">
        <v>112</v>
      </c>
      <c r="B1" s="52"/>
      <c r="C1" s="52"/>
      <c r="D1" s="52"/>
    </row>
    <row r="5" spans="1:4" x14ac:dyDescent="0.25">
      <c r="A5" s="1" t="s">
        <v>113</v>
      </c>
      <c r="B5" s="1" t="s">
        <v>54</v>
      </c>
    </row>
    <row r="6" spans="1:4" x14ac:dyDescent="0.25">
      <c r="A6" s="1">
        <v>1</v>
      </c>
      <c r="B6" s="1">
        <f t="shared" ref="B6:B8" si="0">IFERROR(B5*2,1)</f>
        <v>1</v>
      </c>
    </row>
    <row r="7" spans="1:4" x14ac:dyDescent="0.25">
      <c r="A7" s="1">
        <v>2</v>
      </c>
      <c r="B7" s="1">
        <f t="shared" si="0"/>
        <v>2</v>
      </c>
    </row>
    <row r="8" spans="1:4" x14ac:dyDescent="0.25">
      <c r="A8" s="1">
        <v>3</v>
      </c>
      <c r="B8" s="1">
        <f t="shared" si="0"/>
        <v>4</v>
      </c>
    </row>
    <row r="9" spans="1:4" x14ac:dyDescent="0.25">
      <c r="A9" s="1">
        <v>4</v>
      </c>
      <c r="B9" s="10">
        <f>IFERROR(B8*2,1)</f>
        <v>8</v>
      </c>
    </row>
    <row r="10" spans="1:4" x14ac:dyDescent="0.25">
      <c r="A10" s="1">
        <v>5</v>
      </c>
      <c r="B10" s="10">
        <f>IFERROR(B9*2,1)</f>
        <v>16</v>
      </c>
    </row>
    <row r="11" spans="1:4" x14ac:dyDescent="0.25">
      <c r="A11" s="1">
        <v>6</v>
      </c>
      <c r="B11" s="10">
        <f>IFERROR(B10*2,1)</f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>
    <tabColor theme="5"/>
  </sheetPr>
  <dimension ref="A1:HK21"/>
  <sheetViews>
    <sheetView showGridLines="0" showWhiteSpace="0" zoomScaleNormal="100" workbookViewId="0">
      <selection activeCell="H25" sqref="H25"/>
    </sheetView>
  </sheetViews>
  <sheetFormatPr defaultRowHeight="15" x14ac:dyDescent="0.25"/>
  <cols>
    <col min="1" max="1" width="22.28515625" customWidth="1"/>
    <col min="2" max="2" width="13.5703125" customWidth="1"/>
    <col min="3" max="6" width="9.5703125" bestFit="1" customWidth="1"/>
    <col min="7" max="7" width="24.5703125" bestFit="1" customWidth="1"/>
    <col min="8" max="22" width="10.5703125" bestFit="1" customWidth="1"/>
    <col min="24" max="25" width="13.5703125" bestFit="1" customWidth="1"/>
  </cols>
  <sheetData>
    <row r="1" spans="1:219" ht="18.75" x14ac:dyDescent="0.3">
      <c r="A1" s="13" t="s">
        <v>24</v>
      </c>
      <c r="B1" s="12"/>
      <c r="C1" s="12"/>
      <c r="D1" s="12"/>
      <c r="G1" s="45" t="s">
        <v>118</v>
      </c>
      <c r="H1" s="43">
        <v>1</v>
      </c>
      <c r="I1" s="43">
        <v>143</v>
      </c>
      <c r="J1" s="43" t="s">
        <v>116</v>
      </c>
      <c r="K1" s="43" t="s">
        <v>117</v>
      </c>
    </row>
    <row r="2" spans="1:219" x14ac:dyDescent="0.25">
      <c r="H2" s="44">
        <v>22</v>
      </c>
      <c r="I2" s="44">
        <v>75</v>
      </c>
      <c r="J2" s="44">
        <f t="array" ref="J2:K2">LINEST($H$2:$I$2,$H$1:$I$1,TRUE)</f>
        <v>0.37323943661971826</v>
      </c>
      <c r="K2" s="44">
        <v>21.626760563380287</v>
      </c>
    </row>
    <row r="4" spans="1:219" s="9" customFormat="1" x14ac:dyDescent="0.25">
      <c r="A4" s="43" t="s">
        <v>49</v>
      </c>
      <c r="B4" s="43">
        <v>1</v>
      </c>
      <c r="C4" s="43">
        <v>2</v>
      </c>
      <c r="D4" s="43">
        <v>3</v>
      </c>
      <c r="E4" s="43">
        <v>4</v>
      </c>
      <c r="F4" s="43">
        <v>5</v>
      </c>
      <c r="G4" s="43">
        <v>6</v>
      </c>
      <c r="H4" s="43">
        <v>7</v>
      </c>
      <c r="I4" s="43">
        <v>8</v>
      </c>
      <c r="J4" s="43">
        <v>9</v>
      </c>
      <c r="K4" s="43">
        <v>10</v>
      </c>
      <c r="L4" s="43">
        <v>11</v>
      </c>
      <c r="M4" s="43">
        <v>12</v>
      </c>
      <c r="N4" s="43">
        <v>13</v>
      </c>
      <c r="O4" s="43">
        <v>14</v>
      </c>
      <c r="P4" s="43">
        <v>15</v>
      </c>
      <c r="Q4" s="43">
        <v>16</v>
      </c>
      <c r="R4" s="43">
        <v>17</v>
      </c>
      <c r="S4" s="43">
        <v>18</v>
      </c>
      <c r="T4" s="43">
        <v>19</v>
      </c>
      <c r="U4" s="43">
        <v>20</v>
      </c>
      <c r="V4" s="43">
        <v>21</v>
      </c>
      <c r="W4" s="43">
        <v>22</v>
      </c>
      <c r="X4" s="43">
        <v>23</v>
      </c>
      <c r="Y4" s="43">
        <v>24</v>
      </c>
      <c r="Z4" s="43">
        <v>25</v>
      </c>
      <c r="AA4" s="43">
        <v>26</v>
      </c>
      <c r="AB4" s="43">
        <v>27</v>
      </c>
      <c r="AC4" s="43">
        <v>28</v>
      </c>
      <c r="AD4" s="43">
        <v>29</v>
      </c>
      <c r="AE4" s="43">
        <v>30</v>
      </c>
      <c r="AF4" s="43">
        <v>31</v>
      </c>
      <c r="AG4" s="43">
        <v>32</v>
      </c>
      <c r="AH4" s="43">
        <v>33</v>
      </c>
      <c r="AI4" s="43">
        <v>34</v>
      </c>
      <c r="AJ4" s="43">
        <v>35</v>
      </c>
      <c r="AK4" s="43">
        <v>36</v>
      </c>
      <c r="AL4" s="43">
        <v>37</v>
      </c>
      <c r="AM4" s="43">
        <v>38</v>
      </c>
      <c r="AN4" s="43">
        <v>39</v>
      </c>
      <c r="AO4" s="43">
        <v>40</v>
      </c>
      <c r="AP4" s="43">
        <v>41</v>
      </c>
      <c r="AQ4" s="43">
        <v>42</v>
      </c>
      <c r="AR4" s="43">
        <v>43</v>
      </c>
      <c r="AS4" s="43">
        <v>44</v>
      </c>
      <c r="AT4" s="43">
        <v>45</v>
      </c>
      <c r="AU4" s="43">
        <v>46</v>
      </c>
      <c r="AV4" s="43">
        <v>47</v>
      </c>
      <c r="AW4" s="43">
        <v>48</v>
      </c>
      <c r="AX4" s="43">
        <v>49</v>
      </c>
      <c r="AY4" s="43">
        <v>50</v>
      </c>
      <c r="AZ4" s="43">
        <v>51</v>
      </c>
      <c r="BA4" s="43">
        <v>52</v>
      </c>
      <c r="BB4" s="43">
        <v>53</v>
      </c>
      <c r="BC4" s="43">
        <v>54</v>
      </c>
      <c r="BD4" s="43">
        <v>55</v>
      </c>
      <c r="BE4" s="43">
        <v>56</v>
      </c>
      <c r="BF4" s="43">
        <v>57</v>
      </c>
      <c r="BG4" s="43">
        <v>58</v>
      </c>
      <c r="BH4" s="43">
        <v>59</v>
      </c>
      <c r="BI4" s="43">
        <v>60</v>
      </c>
      <c r="BJ4" s="43">
        <v>61</v>
      </c>
      <c r="BK4" s="43">
        <v>62</v>
      </c>
      <c r="BL4" s="43">
        <v>63</v>
      </c>
      <c r="BM4" s="43">
        <v>64</v>
      </c>
      <c r="BN4" s="43">
        <v>65</v>
      </c>
      <c r="BO4" s="43">
        <v>66</v>
      </c>
      <c r="BP4" s="43">
        <v>67</v>
      </c>
      <c r="BQ4" s="43">
        <v>68</v>
      </c>
      <c r="BR4" s="43">
        <v>69</v>
      </c>
      <c r="BS4" s="43">
        <v>70</v>
      </c>
      <c r="BT4" s="43">
        <v>71</v>
      </c>
      <c r="BU4" s="43">
        <v>72</v>
      </c>
      <c r="BV4" s="43">
        <v>73</v>
      </c>
      <c r="BW4" s="43">
        <v>74</v>
      </c>
      <c r="BX4" s="43">
        <v>75</v>
      </c>
      <c r="BY4" s="43">
        <v>76</v>
      </c>
      <c r="BZ4" s="43">
        <v>77</v>
      </c>
      <c r="CA4" s="43">
        <v>78</v>
      </c>
      <c r="CB4" s="43">
        <v>79</v>
      </c>
      <c r="CC4" s="43">
        <v>80</v>
      </c>
      <c r="CD4" s="43">
        <v>81</v>
      </c>
      <c r="CE4" s="43">
        <v>82</v>
      </c>
      <c r="CF4" s="43">
        <v>83</v>
      </c>
      <c r="CG4" s="43">
        <v>84</v>
      </c>
      <c r="CH4" s="43">
        <v>85</v>
      </c>
      <c r="CI4" s="43">
        <v>86</v>
      </c>
      <c r="CJ4" s="43">
        <v>87</v>
      </c>
      <c r="CK4" s="43">
        <v>88</v>
      </c>
      <c r="CL4" s="43">
        <v>89</v>
      </c>
      <c r="CM4" s="43">
        <v>90</v>
      </c>
      <c r="CN4" s="43">
        <v>91</v>
      </c>
      <c r="CO4" s="43">
        <v>92</v>
      </c>
      <c r="CP4" s="43">
        <v>93</v>
      </c>
      <c r="CQ4" s="43">
        <v>94</v>
      </c>
      <c r="CR4" s="43">
        <v>95</v>
      </c>
      <c r="CS4" s="43">
        <v>96</v>
      </c>
      <c r="CT4" s="43">
        <v>97</v>
      </c>
      <c r="CU4" s="43">
        <v>98</v>
      </c>
      <c r="CV4" s="43">
        <v>99</v>
      </c>
      <c r="CW4" s="43">
        <v>100</v>
      </c>
      <c r="CX4" s="43">
        <v>101</v>
      </c>
      <c r="CY4" s="43">
        <v>102</v>
      </c>
      <c r="CZ4" s="43">
        <v>103</v>
      </c>
      <c r="DA4" s="43">
        <v>104</v>
      </c>
      <c r="DB4" s="43">
        <v>105</v>
      </c>
      <c r="DC4" s="43">
        <v>106</v>
      </c>
      <c r="DD4" s="43">
        <v>107</v>
      </c>
      <c r="DE4" s="43">
        <v>108</v>
      </c>
      <c r="DF4" s="43">
        <v>109</v>
      </c>
      <c r="DG4" s="43">
        <v>110</v>
      </c>
      <c r="DH4" s="43">
        <v>111</v>
      </c>
      <c r="DI4" s="43">
        <v>112</v>
      </c>
      <c r="DJ4" s="43">
        <v>113</v>
      </c>
      <c r="DK4" s="43">
        <v>114</v>
      </c>
      <c r="DL4" s="43">
        <v>115</v>
      </c>
      <c r="DM4" s="43">
        <v>116</v>
      </c>
      <c r="DN4" s="43">
        <v>117</v>
      </c>
      <c r="DO4" s="43">
        <v>118</v>
      </c>
      <c r="DP4" s="43">
        <v>119</v>
      </c>
      <c r="DQ4" s="43">
        <v>120</v>
      </c>
      <c r="DR4" s="43">
        <v>121</v>
      </c>
      <c r="DS4" s="43">
        <v>122</v>
      </c>
      <c r="DT4" s="43">
        <v>123</v>
      </c>
      <c r="DU4" s="43">
        <v>124</v>
      </c>
      <c r="DV4" s="43">
        <v>125</v>
      </c>
      <c r="DW4" s="43">
        <v>126</v>
      </c>
      <c r="DX4" s="43">
        <v>127</v>
      </c>
      <c r="DY4" s="43">
        <v>128</v>
      </c>
      <c r="DZ4" s="43">
        <v>129</v>
      </c>
      <c r="EA4" s="43">
        <v>130</v>
      </c>
      <c r="EB4" s="43">
        <v>131</v>
      </c>
      <c r="EC4" s="43">
        <v>132</v>
      </c>
      <c r="ED4" s="43">
        <v>133</v>
      </c>
      <c r="EE4" s="43">
        <v>134</v>
      </c>
      <c r="EF4" s="43">
        <v>135</v>
      </c>
      <c r="EG4" s="43">
        <v>136</v>
      </c>
      <c r="EH4" s="43">
        <v>137</v>
      </c>
      <c r="EI4" s="43">
        <v>138</v>
      </c>
      <c r="EJ4" s="43">
        <v>139</v>
      </c>
      <c r="EK4" s="43">
        <v>140</v>
      </c>
      <c r="EL4" s="43">
        <v>141</v>
      </c>
      <c r="EM4" s="43">
        <v>142</v>
      </c>
      <c r="EN4" s="43">
        <v>143</v>
      </c>
      <c r="EO4" s="43">
        <v>144</v>
      </c>
      <c r="EP4" s="43">
        <v>145</v>
      </c>
      <c r="EQ4" s="43">
        <v>146</v>
      </c>
      <c r="ER4" s="43">
        <v>147</v>
      </c>
      <c r="ES4" s="43">
        <v>148</v>
      </c>
      <c r="ET4" s="43">
        <v>149</v>
      </c>
      <c r="EU4" s="43">
        <v>150</v>
      </c>
      <c r="EV4" s="43">
        <v>151</v>
      </c>
      <c r="EW4" s="43">
        <v>152</v>
      </c>
      <c r="EX4" s="43">
        <v>153</v>
      </c>
      <c r="EY4" s="43">
        <v>154</v>
      </c>
      <c r="EZ4" s="43">
        <v>155</v>
      </c>
      <c r="FA4" s="43">
        <v>156</v>
      </c>
      <c r="FB4" s="43">
        <v>157</v>
      </c>
      <c r="FC4" s="43">
        <v>158</v>
      </c>
      <c r="FD4" s="43">
        <v>159</v>
      </c>
      <c r="FE4" s="43">
        <v>160</v>
      </c>
      <c r="FF4" s="43">
        <v>161</v>
      </c>
      <c r="FG4" s="43">
        <v>162</v>
      </c>
      <c r="FH4" s="43">
        <v>163</v>
      </c>
      <c r="FI4" s="43">
        <v>164</v>
      </c>
      <c r="FJ4" s="43">
        <v>165</v>
      </c>
      <c r="FK4" s="43">
        <v>166</v>
      </c>
      <c r="FL4" s="43">
        <v>167</v>
      </c>
      <c r="FM4" s="43">
        <v>168</v>
      </c>
      <c r="FN4" s="43">
        <v>169</v>
      </c>
      <c r="FO4" s="43">
        <v>170</v>
      </c>
      <c r="FP4" s="43">
        <v>171</v>
      </c>
      <c r="FQ4" s="43">
        <v>172</v>
      </c>
      <c r="FR4" s="43">
        <v>173</v>
      </c>
      <c r="FS4" s="43">
        <v>174</v>
      </c>
      <c r="FT4" s="43">
        <v>175</v>
      </c>
      <c r="FU4" s="43">
        <v>176</v>
      </c>
      <c r="FV4" s="43">
        <v>177</v>
      </c>
      <c r="FW4" s="43">
        <v>178</v>
      </c>
      <c r="FX4" s="43">
        <v>179</v>
      </c>
      <c r="FY4" s="43">
        <v>180</v>
      </c>
      <c r="FZ4" s="43">
        <v>181</v>
      </c>
      <c r="GA4" s="43">
        <v>182</v>
      </c>
      <c r="GB4" s="43">
        <v>183</v>
      </c>
      <c r="GC4" s="43">
        <v>184</v>
      </c>
      <c r="GD4" s="43">
        <v>185</v>
      </c>
      <c r="GE4" s="43">
        <v>186</v>
      </c>
      <c r="GF4" s="43">
        <v>187</v>
      </c>
      <c r="GG4" s="43">
        <v>188</v>
      </c>
      <c r="GH4" s="43">
        <v>189</v>
      </c>
      <c r="GI4" s="43">
        <v>190</v>
      </c>
      <c r="GJ4" s="43">
        <v>191</v>
      </c>
      <c r="GK4" s="43">
        <v>192</v>
      </c>
      <c r="GL4" s="43">
        <v>193</v>
      </c>
      <c r="GM4" s="43">
        <v>194</v>
      </c>
      <c r="GN4" s="43">
        <v>195</v>
      </c>
      <c r="GO4" s="43">
        <v>196</v>
      </c>
      <c r="GP4" s="43">
        <v>197</v>
      </c>
      <c r="GQ4" s="43">
        <v>198</v>
      </c>
      <c r="GR4" s="43">
        <v>199</v>
      </c>
      <c r="GS4" s="43">
        <v>200</v>
      </c>
      <c r="GT4" s="43">
        <v>201</v>
      </c>
      <c r="GU4" s="43">
        <v>202</v>
      </c>
      <c r="GV4" s="43">
        <v>203</v>
      </c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</row>
    <row r="5" spans="1:219" x14ac:dyDescent="0.25">
      <c r="A5" s="44" t="s">
        <v>45</v>
      </c>
      <c r="B5" s="44">
        <f>ROUND($J$2*B4+$K$2,0)</f>
        <v>22</v>
      </c>
      <c r="C5" s="44">
        <f t="shared" ref="C5:BN5" si="0">ROUND($J$2*C4+$K$2,0)</f>
        <v>22</v>
      </c>
      <c r="D5" s="44">
        <f t="shared" si="0"/>
        <v>23</v>
      </c>
      <c r="E5" s="44">
        <f t="shared" si="0"/>
        <v>23</v>
      </c>
      <c r="F5" s="44">
        <f t="shared" si="0"/>
        <v>23</v>
      </c>
      <c r="G5" s="44">
        <f t="shared" si="0"/>
        <v>24</v>
      </c>
      <c r="H5" s="44">
        <f t="shared" si="0"/>
        <v>24</v>
      </c>
      <c r="I5" s="44">
        <f t="shared" si="0"/>
        <v>25</v>
      </c>
      <c r="J5" s="44">
        <f t="shared" si="0"/>
        <v>25</v>
      </c>
      <c r="K5" s="44">
        <f t="shared" si="0"/>
        <v>25</v>
      </c>
      <c r="L5" s="44">
        <f t="shared" si="0"/>
        <v>26</v>
      </c>
      <c r="M5" s="44">
        <f t="shared" si="0"/>
        <v>26</v>
      </c>
      <c r="N5" s="44">
        <f t="shared" si="0"/>
        <v>26</v>
      </c>
      <c r="O5" s="44">
        <f t="shared" si="0"/>
        <v>27</v>
      </c>
      <c r="P5" s="44">
        <f t="shared" si="0"/>
        <v>27</v>
      </c>
      <c r="Q5" s="44">
        <f t="shared" si="0"/>
        <v>28</v>
      </c>
      <c r="R5" s="44">
        <f t="shared" si="0"/>
        <v>28</v>
      </c>
      <c r="S5" s="44">
        <f t="shared" si="0"/>
        <v>28</v>
      </c>
      <c r="T5" s="44">
        <f t="shared" si="0"/>
        <v>29</v>
      </c>
      <c r="U5" s="44">
        <f t="shared" si="0"/>
        <v>29</v>
      </c>
      <c r="V5" s="44">
        <f t="shared" si="0"/>
        <v>29</v>
      </c>
      <c r="W5" s="44">
        <f t="shared" si="0"/>
        <v>30</v>
      </c>
      <c r="X5" s="44">
        <f t="shared" si="0"/>
        <v>30</v>
      </c>
      <c r="Y5" s="44">
        <f t="shared" si="0"/>
        <v>31</v>
      </c>
      <c r="Z5" s="44">
        <f t="shared" si="0"/>
        <v>31</v>
      </c>
      <c r="AA5" s="44">
        <f t="shared" si="0"/>
        <v>31</v>
      </c>
      <c r="AB5" s="44">
        <f t="shared" si="0"/>
        <v>32</v>
      </c>
      <c r="AC5" s="44">
        <f t="shared" si="0"/>
        <v>32</v>
      </c>
      <c r="AD5" s="44">
        <f t="shared" si="0"/>
        <v>32</v>
      </c>
      <c r="AE5" s="44">
        <f t="shared" si="0"/>
        <v>33</v>
      </c>
      <c r="AF5" s="44">
        <f t="shared" si="0"/>
        <v>33</v>
      </c>
      <c r="AG5" s="44">
        <f t="shared" si="0"/>
        <v>34</v>
      </c>
      <c r="AH5" s="44">
        <f t="shared" si="0"/>
        <v>34</v>
      </c>
      <c r="AI5" s="44">
        <f t="shared" si="0"/>
        <v>34</v>
      </c>
      <c r="AJ5" s="44">
        <f t="shared" si="0"/>
        <v>35</v>
      </c>
      <c r="AK5" s="44">
        <f t="shared" si="0"/>
        <v>35</v>
      </c>
      <c r="AL5" s="44">
        <f t="shared" si="0"/>
        <v>35</v>
      </c>
      <c r="AM5" s="44">
        <f t="shared" si="0"/>
        <v>36</v>
      </c>
      <c r="AN5" s="44">
        <f t="shared" si="0"/>
        <v>36</v>
      </c>
      <c r="AO5" s="44">
        <f t="shared" si="0"/>
        <v>37</v>
      </c>
      <c r="AP5" s="44">
        <f t="shared" si="0"/>
        <v>37</v>
      </c>
      <c r="AQ5" s="44">
        <f t="shared" si="0"/>
        <v>37</v>
      </c>
      <c r="AR5" s="44">
        <f t="shared" si="0"/>
        <v>38</v>
      </c>
      <c r="AS5" s="44">
        <f t="shared" si="0"/>
        <v>38</v>
      </c>
      <c r="AT5" s="44">
        <f t="shared" si="0"/>
        <v>38</v>
      </c>
      <c r="AU5" s="44">
        <f t="shared" si="0"/>
        <v>39</v>
      </c>
      <c r="AV5" s="44">
        <f t="shared" si="0"/>
        <v>39</v>
      </c>
      <c r="AW5" s="44">
        <f t="shared" si="0"/>
        <v>40</v>
      </c>
      <c r="AX5" s="44">
        <f t="shared" si="0"/>
        <v>40</v>
      </c>
      <c r="AY5" s="44">
        <f t="shared" si="0"/>
        <v>40</v>
      </c>
      <c r="AZ5" s="44">
        <f t="shared" si="0"/>
        <v>41</v>
      </c>
      <c r="BA5" s="44">
        <f t="shared" si="0"/>
        <v>41</v>
      </c>
      <c r="BB5" s="44">
        <f t="shared" si="0"/>
        <v>41</v>
      </c>
      <c r="BC5" s="44">
        <f t="shared" si="0"/>
        <v>42</v>
      </c>
      <c r="BD5" s="44">
        <f t="shared" si="0"/>
        <v>42</v>
      </c>
      <c r="BE5" s="44">
        <f t="shared" si="0"/>
        <v>43</v>
      </c>
      <c r="BF5" s="44">
        <f t="shared" si="0"/>
        <v>43</v>
      </c>
      <c r="BG5" s="44">
        <f t="shared" si="0"/>
        <v>43</v>
      </c>
      <c r="BH5" s="44">
        <f t="shared" si="0"/>
        <v>44</v>
      </c>
      <c r="BI5" s="44">
        <f t="shared" si="0"/>
        <v>44</v>
      </c>
      <c r="BJ5" s="44">
        <f t="shared" si="0"/>
        <v>44</v>
      </c>
      <c r="BK5" s="44">
        <f t="shared" si="0"/>
        <v>45</v>
      </c>
      <c r="BL5" s="44">
        <f t="shared" si="0"/>
        <v>45</v>
      </c>
      <c r="BM5" s="44">
        <f t="shared" si="0"/>
        <v>46</v>
      </c>
      <c r="BN5" s="44">
        <f t="shared" si="0"/>
        <v>46</v>
      </c>
      <c r="BO5" s="44">
        <f t="shared" ref="BO5:DZ5" si="1">ROUND($J$2*BO4+$K$2,0)</f>
        <v>46</v>
      </c>
      <c r="BP5" s="44">
        <f t="shared" si="1"/>
        <v>47</v>
      </c>
      <c r="BQ5" s="44">
        <f t="shared" si="1"/>
        <v>47</v>
      </c>
      <c r="BR5" s="44">
        <f t="shared" si="1"/>
        <v>47</v>
      </c>
      <c r="BS5" s="44">
        <f t="shared" si="1"/>
        <v>48</v>
      </c>
      <c r="BT5" s="44">
        <f t="shared" si="1"/>
        <v>48</v>
      </c>
      <c r="BU5" s="44">
        <f t="shared" si="1"/>
        <v>49</v>
      </c>
      <c r="BV5" s="44">
        <f t="shared" si="1"/>
        <v>49</v>
      </c>
      <c r="BW5" s="44">
        <f t="shared" si="1"/>
        <v>49</v>
      </c>
      <c r="BX5" s="44">
        <f t="shared" si="1"/>
        <v>50</v>
      </c>
      <c r="BY5" s="44">
        <f t="shared" si="1"/>
        <v>50</v>
      </c>
      <c r="BZ5" s="44">
        <f t="shared" si="1"/>
        <v>50</v>
      </c>
      <c r="CA5" s="44">
        <f t="shared" si="1"/>
        <v>51</v>
      </c>
      <c r="CB5" s="44">
        <f t="shared" si="1"/>
        <v>51</v>
      </c>
      <c r="CC5" s="44">
        <f t="shared" si="1"/>
        <v>51</v>
      </c>
      <c r="CD5" s="44">
        <f t="shared" si="1"/>
        <v>52</v>
      </c>
      <c r="CE5" s="44">
        <f t="shared" si="1"/>
        <v>52</v>
      </c>
      <c r="CF5" s="44">
        <f t="shared" si="1"/>
        <v>53</v>
      </c>
      <c r="CG5" s="44">
        <f t="shared" si="1"/>
        <v>53</v>
      </c>
      <c r="CH5" s="44">
        <f t="shared" si="1"/>
        <v>53</v>
      </c>
      <c r="CI5" s="44">
        <f t="shared" si="1"/>
        <v>54</v>
      </c>
      <c r="CJ5" s="44">
        <f t="shared" si="1"/>
        <v>54</v>
      </c>
      <c r="CK5" s="44">
        <f t="shared" si="1"/>
        <v>54</v>
      </c>
      <c r="CL5" s="44">
        <f t="shared" si="1"/>
        <v>55</v>
      </c>
      <c r="CM5" s="44">
        <f t="shared" si="1"/>
        <v>55</v>
      </c>
      <c r="CN5" s="44">
        <f t="shared" si="1"/>
        <v>56</v>
      </c>
      <c r="CO5" s="44">
        <f t="shared" si="1"/>
        <v>56</v>
      </c>
      <c r="CP5" s="44">
        <f t="shared" si="1"/>
        <v>56</v>
      </c>
      <c r="CQ5" s="44">
        <f t="shared" si="1"/>
        <v>57</v>
      </c>
      <c r="CR5" s="44">
        <f t="shared" si="1"/>
        <v>57</v>
      </c>
      <c r="CS5" s="44">
        <f t="shared" si="1"/>
        <v>57</v>
      </c>
      <c r="CT5" s="44">
        <f t="shared" si="1"/>
        <v>58</v>
      </c>
      <c r="CU5" s="44">
        <f t="shared" si="1"/>
        <v>58</v>
      </c>
      <c r="CV5" s="44">
        <f t="shared" si="1"/>
        <v>59</v>
      </c>
      <c r="CW5" s="44">
        <f t="shared" si="1"/>
        <v>59</v>
      </c>
      <c r="CX5" s="44">
        <f t="shared" si="1"/>
        <v>59</v>
      </c>
      <c r="CY5" s="44">
        <f t="shared" si="1"/>
        <v>60</v>
      </c>
      <c r="CZ5" s="44">
        <f t="shared" si="1"/>
        <v>60</v>
      </c>
      <c r="DA5" s="44">
        <f t="shared" si="1"/>
        <v>60</v>
      </c>
      <c r="DB5" s="44">
        <f t="shared" si="1"/>
        <v>61</v>
      </c>
      <c r="DC5" s="44">
        <f t="shared" si="1"/>
        <v>61</v>
      </c>
      <c r="DD5" s="44">
        <f t="shared" si="1"/>
        <v>62</v>
      </c>
      <c r="DE5" s="44">
        <f t="shared" si="1"/>
        <v>62</v>
      </c>
      <c r="DF5" s="44">
        <f t="shared" si="1"/>
        <v>62</v>
      </c>
      <c r="DG5" s="44">
        <f t="shared" si="1"/>
        <v>63</v>
      </c>
      <c r="DH5" s="44">
        <f t="shared" si="1"/>
        <v>63</v>
      </c>
      <c r="DI5" s="44">
        <f t="shared" si="1"/>
        <v>63</v>
      </c>
      <c r="DJ5" s="44">
        <f t="shared" si="1"/>
        <v>64</v>
      </c>
      <c r="DK5" s="44">
        <f t="shared" si="1"/>
        <v>64</v>
      </c>
      <c r="DL5" s="44">
        <f t="shared" si="1"/>
        <v>65</v>
      </c>
      <c r="DM5" s="44">
        <f t="shared" si="1"/>
        <v>65</v>
      </c>
      <c r="DN5" s="44">
        <f t="shared" si="1"/>
        <v>65</v>
      </c>
      <c r="DO5" s="44">
        <f t="shared" si="1"/>
        <v>66</v>
      </c>
      <c r="DP5" s="44">
        <f t="shared" si="1"/>
        <v>66</v>
      </c>
      <c r="DQ5" s="44">
        <f t="shared" si="1"/>
        <v>66</v>
      </c>
      <c r="DR5" s="44">
        <f t="shared" si="1"/>
        <v>67</v>
      </c>
      <c r="DS5" s="44">
        <f t="shared" si="1"/>
        <v>67</v>
      </c>
      <c r="DT5" s="44">
        <f t="shared" si="1"/>
        <v>68</v>
      </c>
      <c r="DU5" s="44">
        <f t="shared" si="1"/>
        <v>68</v>
      </c>
      <c r="DV5" s="44">
        <f t="shared" si="1"/>
        <v>68</v>
      </c>
      <c r="DW5" s="44">
        <f t="shared" si="1"/>
        <v>69</v>
      </c>
      <c r="DX5" s="44">
        <f t="shared" si="1"/>
        <v>69</v>
      </c>
      <c r="DY5" s="44">
        <f t="shared" si="1"/>
        <v>69</v>
      </c>
      <c r="DZ5" s="44">
        <f t="shared" si="1"/>
        <v>70</v>
      </c>
      <c r="EA5" s="44">
        <f t="shared" ref="EA5:GB5" si="2">ROUND($J$2*EA4+$K$2,0)</f>
        <v>70</v>
      </c>
      <c r="EB5" s="44">
        <f t="shared" si="2"/>
        <v>71</v>
      </c>
      <c r="EC5" s="44">
        <f t="shared" si="2"/>
        <v>71</v>
      </c>
      <c r="ED5" s="44">
        <f t="shared" si="2"/>
        <v>71</v>
      </c>
      <c r="EE5" s="44">
        <f t="shared" si="2"/>
        <v>72</v>
      </c>
      <c r="EF5" s="44">
        <f t="shared" si="2"/>
        <v>72</v>
      </c>
      <c r="EG5" s="44">
        <f t="shared" si="2"/>
        <v>72</v>
      </c>
      <c r="EH5" s="44">
        <f t="shared" si="2"/>
        <v>73</v>
      </c>
      <c r="EI5" s="44">
        <f t="shared" si="2"/>
        <v>73</v>
      </c>
      <c r="EJ5" s="44">
        <f t="shared" si="2"/>
        <v>74</v>
      </c>
      <c r="EK5" s="44">
        <f t="shared" si="2"/>
        <v>74</v>
      </c>
      <c r="EL5" s="44">
        <f>ROUND($J$2*EL4+$K$2,0)</f>
        <v>74</v>
      </c>
      <c r="EM5" s="44">
        <f t="shared" si="2"/>
        <v>75</v>
      </c>
      <c r="EN5" s="44">
        <f t="shared" si="2"/>
        <v>75</v>
      </c>
      <c r="EO5" s="44">
        <f t="shared" si="2"/>
        <v>75</v>
      </c>
      <c r="EP5" s="44">
        <f t="shared" si="2"/>
        <v>76</v>
      </c>
      <c r="EQ5" s="44">
        <f t="shared" si="2"/>
        <v>76</v>
      </c>
      <c r="ER5" s="44">
        <f t="shared" si="2"/>
        <v>76</v>
      </c>
      <c r="ES5" s="44">
        <f t="shared" si="2"/>
        <v>77</v>
      </c>
      <c r="ET5" s="44">
        <f t="shared" si="2"/>
        <v>77</v>
      </c>
      <c r="EU5" s="44">
        <f t="shared" si="2"/>
        <v>78</v>
      </c>
      <c r="EV5" s="44">
        <f t="shared" si="2"/>
        <v>78</v>
      </c>
      <c r="EW5" s="44">
        <f t="shared" si="2"/>
        <v>78</v>
      </c>
      <c r="EX5" s="44">
        <f t="shared" si="2"/>
        <v>79</v>
      </c>
      <c r="EY5" s="44">
        <f t="shared" si="2"/>
        <v>79</v>
      </c>
      <c r="EZ5" s="44">
        <f t="shared" si="2"/>
        <v>79</v>
      </c>
      <c r="FA5" s="44">
        <f t="shared" si="2"/>
        <v>80</v>
      </c>
      <c r="FB5" s="44">
        <f t="shared" si="2"/>
        <v>80</v>
      </c>
      <c r="FC5" s="44">
        <f t="shared" si="2"/>
        <v>81</v>
      </c>
      <c r="FD5" s="44">
        <f t="shared" si="2"/>
        <v>81</v>
      </c>
      <c r="FE5" s="44">
        <f t="shared" si="2"/>
        <v>81</v>
      </c>
      <c r="FF5" s="44">
        <f t="shared" si="2"/>
        <v>82</v>
      </c>
      <c r="FG5" s="44">
        <f t="shared" si="2"/>
        <v>82</v>
      </c>
      <c r="FH5" s="44">
        <f t="shared" si="2"/>
        <v>82</v>
      </c>
      <c r="FI5" s="44">
        <f t="shared" si="2"/>
        <v>83</v>
      </c>
      <c r="FJ5" s="44">
        <f t="shared" si="2"/>
        <v>83</v>
      </c>
      <c r="FK5" s="44">
        <f t="shared" si="2"/>
        <v>84</v>
      </c>
      <c r="FL5" s="44">
        <f t="shared" si="2"/>
        <v>84</v>
      </c>
      <c r="FM5" s="44">
        <f t="shared" si="2"/>
        <v>84</v>
      </c>
      <c r="FN5" s="44">
        <f t="shared" si="2"/>
        <v>85</v>
      </c>
      <c r="FO5" s="44">
        <f t="shared" si="2"/>
        <v>85</v>
      </c>
      <c r="FP5" s="44">
        <f t="shared" si="2"/>
        <v>85</v>
      </c>
      <c r="FQ5" s="44">
        <f t="shared" si="2"/>
        <v>86</v>
      </c>
      <c r="FR5" s="44">
        <f t="shared" si="2"/>
        <v>86</v>
      </c>
      <c r="FS5" s="44">
        <f t="shared" si="2"/>
        <v>87</v>
      </c>
      <c r="FT5" s="44">
        <f t="shared" si="2"/>
        <v>87</v>
      </c>
      <c r="FU5" s="44">
        <f t="shared" si="2"/>
        <v>87</v>
      </c>
      <c r="FV5" s="44">
        <f t="shared" si="2"/>
        <v>88</v>
      </c>
      <c r="FW5" s="44">
        <f t="shared" si="2"/>
        <v>88</v>
      </c>
      <c r="FX5" s="44">
        <f t="shared" si="2"/>
        <v>88</v>
      </c>
      <c r="FY5" s="44">
        <f t="shared" si="2"/>
        <v>89</v>
      </c>
      <c r="FZ5" s="44">
        <f t="shared" si="2"/>
        <v>89</v>
      </c>
      <c r="GA5" s="44">
        <f t="shared" si="2"/>
        <v>90</v>
      </c>
      <c r="GB5" s="44">
        <f t="shared" si="2"/>
        <v>90</v>
      </c>
      <c r="GC5" s="44">
        <f t="shared" ref="GC5:GV5" si="3">ROUND($J$2*GC4+$K$2,0)</f>
        <v>90</v>
      </c>
      <c r="GD5" s="44">
        <f t="shared" si="3"/>
        <v>91</v>
      </c>
      <c r="GE5" s="44">
        <f t="shared" si="3"/>
        <v>91</v>
      </c>
      <c r="GF5" s="44">
        <f t="shared" si="3"/>
        <v>91</v>
      </c>
      <c r="GG5" s="44">
        <f t="shared" si="3"/>
        <v>92</v>
      </c>
      <c r="GH5" s="44">
        <f t="shared" si="3"/>
        <v>92</v>
      </c>
      <c r="GI5" s="44">
        <f t="shared" si="3"/>
        <v>93</v>
      </c>
      <c r="GJ5" s="44">
        <f t="shared" si="3"/>
        <v>93</v>
      </c>
      <c r="GK5" s="44">
        <f t="shared" si="3"/>
        <v>93</v>
      </c>
      <c r="GL5" s="44">
        <f t="shared" si="3"/>
        <v>94</v>
      </c>
      <c r="GM5" s="44">
        <f t="shared" si="3"/>
        <v>94</v>
      </c>
      <c r="GN5" s="44">
        <f t="shared" si="3"/>
        <v>94</v>
      </c>
      <c r="GO5" s="44">
        <f t="shared" si="3"/>
        <v>95</v>
      </c>
      <c r="GP5" s="44">
        <f t="shared" si="3"/>
        <v>95</v>
      </c>
      <c r="GQ5" s="44">
        <f t="shared" si="3"/>
        <v>96</v>
      </c>
      <c r="GR5" s="44">
        <f t="shared" si="3"/>
        <v>96</v>
      </c>
      <c r="GS5" s="44">
        <f t="shared" si="3"/>
        <v>96</v>
      </c>
      <c r="GT5" s="44">
        <f t="shared" si="3"/>
        <v>97</v>
      </c>
      <c r="GU5" s="44">
        <f t="shared" si="3"/>
        <v>97</v>
      </c>
      <c r="GV5" s="44">
        <f t="shared" si="3"/>
        <v>97</v>
      </c>
    </row>
    <row r="7" spans="1:219" ht="16.5" thickBot="1" x14ac:dyDescent="0.3">
      <c r="A7" s="11" t="s">
        <v>91</v>
      </c>
      <c r="B7" s="11"/>
    </row>
    <row r="8" spans="1:219" ht="15.75" thickTop="1" x14ac:dyDescent="0.25">
      <c r="A8" s="7" t="s">
        <v>46</v>
      </c>
      <c r="B8" s="1" t="s">
        <v>47</v>
      </c>
      <c r="C8" s="35" t="s">
        <v>25</v>
      </c>
      <c r="D8" s="35" t="s">
        <v>26</v>
      </c>
      <c r="E8" s="1" t="s">
        <v>27</v>
      </c>
      <c r="F8" s="1" t="s">
        <v>28</v>
      </c>
      <c r="G8" s="1" t="s">
        <v>29</v>
      </c>
      <c r="H8" s="1" t="s">
        <v>30</v>
      </c>
      <c r="I8" s="1" t="s">
        <v>31</v>
      </c>
      <c r="J8" s="1" t="s">
        <v>32</v>
      </c>
      <c r="K8" s="1" t="s">
        <v>33</v>
      </c>
      <c r="L8" s="1" t="s">
        <v>34</v>
      </c>
      <c r="M8" s="1" t="s">
        <v>35</v>
      </c>
      <c r="N8" s="1" t="s">
        <v>36</v>
      </c>
      <c r="O8" s="1" t="s">
        <v>37</v>
      </c>
      <c r="P8" s="1" t="s">
        <v>38</v>
      </c>
      <c r="Q8" s="1" t="s">
        <v>39</v>
      </c>
      <c r="R8" s="1" t="s">
        <v>40</v>
      </c>
      <c r="S8" s="1" t="s">
        <v>41</v>
      </c>
      <c r="T8" s="1" t="s">
        <v>42</v>
      </c>
      <c r="U8" s="1" t="s">
        <v>43</v>
      </c>
      <c r="V8" s="1" t="s">
        <v>44</v>
      </c>
      <c r="X8" s="7" t="s">
        <v>119</v>
      </c>
      <c r="Y8" s="7" t="s">
        <v>119</v>
      </c>
    </row>
    <row r="9" spans="1:219" x14ac:dyDescent="0.25">
      <c r="A9" s="15">
        <v>1</v>
      </c>
      <c r="B9" s="36">
        <f>HLOOKUP(Table10[[#This Row],[Dragon ID / Level]],Table86[],2,FALSE)</f>
        <v>8</v>
      </c>
      <c r="C9" s="25">
        <f>_xlfn.IFNA(ROUND(HLOOKUP('Link table'!B4,'Progression - Gold rate'!$B$4:$GV$5,2,FALSE),0),"")</f>
        <v>22</v>
      </c>
      <c r="D9" s="25">
        <f>_xlfn.IFNA(ROUND(HLOOKUP('Link table'!C4,'Progression - Gold rate'!$B$4:$GV$5,2,FALSE),0),"")</f>
        <v>22</v>
      </c>
      <c r="E9" s="25">
        <f>_xlfn.IFNA(ROUND(HLOOKUP('Link table'!D4,'Progression - Gold rate'!$B$4:$GV$5,2,FALSE),0),"")</f>
        <v>23</v>
      </c>
      <c r="F9" s="25">
        <f>_xlfn.IFNA(ROUND(HLOOKUP('Link table'!E4,'Progression - Gold rate'!$B$4:$GV$5,2,FALSE),0),"")</f>
        <v>23</v>
      </c>
      <c r="G9" s="25">
        <f>_xlfn.IFNA(ROUND(HLOOKUP('Link table'!F4,'Progression - Gold rate'!$B$4:$GV$5,2,FALSE),0),"")</f>
        <v>23</v>
      </c>
      <c r="H9" s="25">
        <f>_xlfn.IFNA(ROUND(HLOOKUP('Link table'!G4,'Progression - Gold rate'!$B$4:$GV$5,2,FALSE),0),"")</f>
        <v>24</v>
      </c>
      <c r="I9" s="25">
        <f>_xlfn.IFNA(ROUND(HLOOKUP('Link table'!H4,'Progression - Gold rate'!$B$4:$GV$5,2,FALSE),0),"")</f>
        <v>24</v>
      </c>
      <c r="J9" s="25">
        <f>_xlfn.IFNA(ROUND(HLOOKUP('Link table'!I4,'Progression - Gold rate'!$B$4:$GV$5,2,FALSE),0),"")</f>
        <v>25</v>
      </c>
      <c r="K9" s="25" t="str">
        <f>_xlfn.IFNA(ROUND(HLOOKUP('Link table'!J4,'Progression - Gold rate'!$B$4:$GV$5,2,FALSE),0),"")</f>
        <v/>
      </c>
      <c r="L9" s="25" t="str">
        <f>_xlfn.IFNA(ROUND(HLOOKUP('Link table'!K4,'Progression - Gold rate'!$B$4:$GV$5,2,FALSE),0),"")</f>
        <v/>
      </c>
      <c r="M9" s="25" t="str">
        <f>_xlfn.IFNA(ROUND(HLOOKUP('Link table'!L4,'Progression - Gold rate'!$B$4:$GV$5,2,FALSE),0),"")</f>
        <v/>
      </c>
      <c r="N9" s="25" t="str">
        <f>_xlfn.IFNA(ROUND(HLOOKUP('Link table'!M4,'Progression - Gold rate'!$B$4:$GV$5,2,FALSE),0),"")</f>
        <v/>
      </c>
      <c r="O9" s="25" t="str">
        <f>_xlfn.IFNA(ROUND(HLOOKUP('Link table'!N4,'Progression - Gold rate'!$B$4:$GV$5,2,FALSE),0),"")</f>
        <v/>
      </c>
      <c r="P9" s="25" t="str">
        <f>_xlfn.IFNA(ROUND(HLOOKUP('Link table'!O4,'Progression - Gold rate'!$B$4:$GV$5,2,FALSE),0),"")</f>
        <v/>
      </c>
      <c r="Q9" s="25" t="str">
        <f>_xlfn.IFNA(ROUND(HLOOKUP('Link table'!P4,'Progression - Gold rate'!$B$4:$GV$5,2,FALSE),0),"")</f>
        <v/>
      </c>
      <c r="R9" s="25" t="str">
        <f>_xlfn.IFNA(ROUND(HLOOKUP('Link table'!Q4,'Progression - Gold rate'!$B$4:$GV$5,2,FALSE),0),"")</f>
        <v/>
      </c>
      <c r="S9" s="25" t="str">
        <f>_xlfn.IFNA(ROUND(HLOOKUP('Link table'!R4,'Progression - Gold rate'!$B$4:$GV$5,2,FALSE),0),"")</f>
        <v/>
      </c>
      <c r="T9" s="25" t="str">
        <f>_xlfn.IFNA(ROUND(HLOOKUP('Link table'!S4,'Progression - Gold rate'!$B$4:$GV$5,2,FALSE),0),"")</f>
        <v/>
      </c>
      <c r="U9" s="25" t="str">
        <f>_xlfn.IFNA(ROUND(HLOOKUP('Link table'!T4,'Progression - Gold rate'!$B$4:$GV$5,2,FALSE),0),"")</f>
        <v/>
      </c>
      <c r="V9" s="25" t="str">
        <f>_xlfn.IFNA(ROUND(HLOOKUP('Link table'!U4,'Progression - Gold rate'!$B$4:$GV$5,2,FALSE),0),"")</f>
        <v/>
      </c>
      <c r="X9" s="25">
        <v>23.3</v>
      </c>
      <c r="Y9" s="25">
        <f>ROUND(AVERAGE(Table10[[#This Row],[1]:[20]]),1)</f>
        <v>23.3</v>
      </c>
    </row>
    <row r="10" spans="1:219" x14ac:dyDescent="0.25">
      <c r="A10" s="14">
        <v>2</v>
      </c>
      <c r="B10" s="37">
        <f>HLOOKUP(Table10[[#This Row],[Dragon ID / Level]],Table86[],2,FALSE)</f>
        <v>10</v>
      </c>
      <c r="C10" s="25">
        <f>_xlfn.IFNA(ROUND(HLOOKUP('Link table'!B5,'Progression - Gold rate'!$B$4:$GV$5,2,FALSE),0),"")</f>
        <v>25</v>
      </c>
      <c r="D10" s="25">
        <f>_xlfn.IFNA(ROUND(HLOOKUP('Link table'!C5,'Progression - Gold rate'!$B$4:$GV$5,2,FALSE),0),"")</f>
        <v>25</v>
      </c>
      <c r="E10" s="25">
        <f>_xlfn.IFNA(ROUND(HLOOKUP('Link table'!D5,'Progression - Gold rate'!$B$4:$GV$5,2,FALSE),0),"")</f>
        <v>26</v>
      </c>
      <c r="F10" s="25">
        <f>_xlfn.IFNA(ROUND(HLOOKUP('Link table'!E5,'Progression - Gold rate'!$B$4:$GV$5,2,FALSE),0),"")</f>
        <v>26</v>
      </c>
      <c r="G10" s="25">
        <f>_xlfn.IFNA(ROUND(HLOOKUP('Link table'!F5,'Progression - Gold rate'!$B$4:$GV$5,2,FALSE),0),"")</f>
        <v>26</v>
      </c>
      <c r="H10" s="25">
        <f>_xlfn.IFNA(ROUND(HLOOKUP('Link table'!G5,'Progression - Gold rate'!$B$4:$GV$5,2,FALSE),0),"")</f>
        <v>27</v>
      </c>
      <c r="I10" s="25">
        <f>_xlfn.IFNA(ROUND(HLOOKUP('Link table'!H5,'Progression - Gold rate'!$B$4:$GV$5,2,FALSE),0),"")</f>
        <v>27</v>
      </c>
      <c r="J10" s="25">
        <f>_xlfn.IFNA(ROUND(HLOOKUP('Link table'!I5,'Progression - Gold rate'!$B$4:$GV$5,2,FALSE),0),"")</f>
        <v>28</v>
      </c>
      <c r="K10" s="25">
        <f>_xlfn.IFNA(ROUND(HLOOKUP('Link table'!J5,'Progression - Gold rate'!$B$4:$GV$5,2,FALSE),0),"")</f>
        <v>28</v>
      </c>
      <c r="L10" s="25">
        <f>_xlfn.IFNA(ROUND(HLOOKUP('Link table'!K5,'Progression - Gold rate'!$B$4:$GV$5,2,FALSE),0),"")</f>
        <v>28</v>
      </c>
      <c r="M10" s="25" t="str">
        <f>_xlfn.IFNA(ROUND(HLOOKUP('Link table'!L5,'Progression - Gold rate'!$B$4:$GV$5,2,FALSE),0),"")</f>
        <v/>
      </c>
      <c r="N10" s="25" t="str">
        <f>_xlfn.IFNA(ROUND(HLOOKUP('Link table'!M5,'Progression - Gold rate'!$B$4:$GV$5,2,FALSE),0),"")</f>
        <v/>
      </c>
      <c r="O10" s="25" t="str">
        <f>_xlfn.IFNA(ROUND(HLOOKUP('Link table'!N5,'Progression - Gold rate'!$B$4:$GV$5,2,FALSE),0),"")</f>
        <v/>
      </c>
      <c r="P10" s="25" t="str">
        <f>_xlfn.IFNA(ROUND(HLOOKUP('Link table'!O5,'Progression - Gold rate'!$B$4:$GV$5,2,FALSE),0),"")</f>
        <v/>
      </c>
      <c r="Q10" s="25" t="str">
        <f>_xlfn.IFNA(ROUND(HLOOKUP('Link table'!P5,'Progression - Gold rate'!$B$4:$GV$5,2,FALSE),0),"")</f>
        <v/>
      </c>
      <c r="R10" s="25" t="str">
        <f>_xlfn.IFNA(ROUND(HLOOKUP('Link table'!Q5,'Progression - Gold rate'!$B$4:$GV$5,2,FALSE),0),"")</f>
        <v/>
      </c>
      <c r="S10" s="25" t="str">
        <f>_xlfn.IFNA(ROUND(HLOOKUP('Link table'!R5,'Progression - Gold rate'!$B$4:$GV$5,2,FALSE),0),"")</f>
        <v/>
      </c>
      <c r="T10" s="25" t="str">
        <f>_xlfn.IFNA(ROUND(HLOOKUP('Link table'!S5,'Progression - Gold rate'!$B$4:$GV$5,2,FALSE),0),"")</f>
        <v/>
      </c>
      <c r="U10" s="25" t="str">
        <f>_xlfn.IFNA(ROUND(HLOOKUP('Link table'!T5,'Progression - Gold rate'!$B$4:$GV$5,2,FALSE),0),"")</f>
        <v/>
      </c>
      <c r="V10" s="25" t="str">
        <f>_xlfn.IFNA(ROUND(HLOOKUP('Link table'!U5,'Progression - Gold rate'!$B$4:$GV$5,2,FALSE),0),"")</f>
        <v/>
      </c>
      <c r="X10" s="25">
        <v>50</v>
      </c>
      <c r="Y10" s="25">
        <f>ROUND(AVERAGE(Table10[[#This Row],[1]:[20]]),1)</f>
        <v>26.6</v>
      </c>
    </row>
    <row r="11" spans="1:219" x14ac:dyDescent="0.25">
      <c r="A11" s="14">
        <v>3</v>
      </c>
      <c r="B11" s="37">
        <f>HLOOKUP(Table10[[#This Row],[Dragon ID / Level]],Table86[],2,FALSE)</f>
        <v>10</v>
      </c>
      <c r="C11" s="25">
        <f>_xlfn.IFNA(ROUND(HLOOKUP('Link table'!B6,'Progression - Gold rate'!$B$4:$GV$5,2,FALSE),0),"")</f>
        <v>29</v>
      </c>
      <c r="D11" s="25">
        <f>_xlfn.IFNA(ROUND(HLOOKUP('Link table'!C6,'Progression - Gold rate'!$B$4:$GV$5,2,FALSE),0),"")</f>
        <v>29</v>
      </c>
      <c r="E11" s="25">
        <f>_xlfn.IFNA(ROUND(HLOOKUP('Link table'!D6,'Progression - Gold rate'!$B$4:$GV$5,2,FALSE),0),"")</f>
        <v>29</v>
      </c>
      <c r="F11" s="25">
        <f>_xlfn.IFNA(ROUND(HLOOKUP('Link table'!E6,'Progression - Gold rate'!$B$4:$GV$5,2,FALSE),0),"")</f>
        <v>30</v>
      </c>
      <c r="G11" s="25">
        <f>_xlfn.IFNA(ROUND(HLOOKUP('Link table'!F6,'Progression - Gold rate'!$B$4:$GV$5,2,FALSE),0),"")</f>
        <v>30</v>
      </c>
      <c r="H11" s="25">
        <f>_xlfn.IFNA(ROUND(HLOOKUP('Link table'!G6,'Progression - Gold rate'!$B$4:$GV$5,2,FALSE),0),"")</f>
        <v>31</v>
      </c>
      <c r="I11" s="25">
        <f>_xlfn.IFNA(ROUND(HLOOKUP('Link table'!H6,'Progression - Gold rate'!$B$4:$GV$5,2,FALSE),0),"")</f>
        <v>31</v>
      </c>
      <c r="J11" s="25">
        <f>_xlfn.IFNA(ROUND(HLOOKUP('Link table'!I6,'Progression - Gold rate'!$B$4:$GV$5,2,FALSE),0),"")</f>
        <v>31</v>
      </c>
      <c r="K11" s="25">
        <f>_xlfn.IFNA(ROUND(HLOOKUP('Link table'!J6,'Progression - Gold rate'!$B$4:$GV$5,2,FALSE),0),"")</f>
        <v>32</v>
      </c>
      <c r="L11" s="25">
        <f>_xlfn.IFNA(ROUND(HLOOKUP('Link table'!K6,'Progression - Gold rate'!$B$4:$GV$5,2,FALSE),0),"")</f>
        <v>32</v>
      </c>
      <c r="M11" s="25" t="str">
        <f>_xlfn.IFNA(ROUND(HLOOKUP('Link table'!L6,'Progression - Gold rate'!$B$4:$GV$5,2,FALSE),0),"")</f>
        <v/>
      </c>
      <c r="N11" s="25" t="str">
        <f>_xlfn.IFNA(ROUND(HLOOKUP('Link table'!M6,'Progression - Gold rate'!$B$4:$GV$5,2,FALSE),0),"")</f>
        <v/>
      </c>
      <c r="O11" s="25" t="str">
        <f>_xlfn.IFNA(ROUND(HLOOKUP('Link table'!N6,'Progression - Gold rate'!$B$4:$GV$5,2,FALSE),0),"")</f>
        <v/>
      </c>
      <c r="P11" s="25" t="str">
        <f>_xlfn.IFNA(ROUND(HLOOKUP('Link table'!O6,'Progression - Gold rate'!$B$4:$GV$5,2,FALSE),0),"")</f>
        <v/>
      </c>
      <c r="Q11" s="25" t="str">
        <f>_xlfn.IFNA(ROUND(HLOOKUP('Link table'!P6,'Progression - Gold rate'!$B$4:$GV$5,2,FALSE),0),"")</f>
        <v/>
      </c>
      <c r="R11" s="25" t="str">
        <f>_xlfn.IFNA(ROUND(HLOOKUP('Link table'!Q6,'Progression - Gold rate'!$B$4:$GV$5,2,FALSE),0),"")</f>
        <v/>
      </c>
      <c r="S11" s="25" t="str">
        <f>_xlfn.IFNA(ROUND(HLOOKUP('Link table'!R6,'Progression - Gold rate'!$B$4:$GV$5,2,FALSE),0),"")</f>
        <v/>
      </c>
      <c r="T11" s="25" t="str">
        <f>_xlfn.IFNA(ROUND(HLOOKUP('Link table'!S6,'Progression - Gold rate'!$B$4:$GV$5,2,FALSE),0),"")</f>
        <v/>
      </c>
      <c r="U11" s="25" t="str">
        <f>_xlfn.IFNA(ROUND(HLOOKUP('Link table'!T6,'Progression - Gold rate'!$B$4:$GV$5,2,FALSE),0),"")</f>
        <v/>
      </c>
      <c r="V11" s="25" t="str">
        <f>_xlfn.IFNA(ROUND(HLOOKUP('Link table'!U6,'Progression - Gold rate'!$B$4:$GV$5,2,FALSE),0),"")</f>
        <v/>
      </c>
      <c r="X11" s="25">
        <v>100</v>
      </c>
      <c r="Y11" s="25">
        <f>ROUND(AVERAGE(Table10[[#This Row],[1]:[20]]),1)</f>
        <v>30.4</v>
      </c>
    </row>
    <row r="12" spans="1:219" x14ac:dyDescent="0.25">
      <c r="A12" s="18">
        <v>4</v>
      </c>
      <c r="B12" s="38">
        <f>HLOOKUP(Table10[[#This Row],[Dragon ID / Level]],Table86[],2,FALSE)</f>
        <v>10</v>
      </c>
      <c r="C12" s="25">
        <f>_xlfn.IFNA(ROUND(HLOOKUP('Link table'!B7,'Progression - Gold rate'!$B$4:$GV$5,2,FALSE),0),"")</f>
        <v>32</v>
      </c>
      <c r="D12" s="25">
        <f>_xlfn.IFNA(ROUND(HLOOKUP('Link table'!C7,'Progression - Gold rate'!$B$4:$GV$5,2,FALSE),0),"")</f>
        <v>33</v>
      </c>
      <c r="E12" s="25">
        <f>_xlfn.IFNA(ROUND(HLOOKUP('Link table'!D7,'Progression - Gold rate'!$B$4:$GV$5,2,FALSE),0),"")</f>
        <v>33</v>
      </c>
      <c r="F12" s="25">
        <f>_xlfn.IFNA(ROUND(HLOOKUP('Link table'!E7,'Progression - Gold rate'!$B$4:$GV$5,2,FALSE),0),"")</f>
        <v>34</v>
      </c>
      <c r="G12" s="25">
        <f>_xlfn.IFNA(ROUND(HLOOKUP('Link table'!F7,'Progression - Gold rate'!$B$4:$GV$5,2,FALSE),0),"")</f>
        <v>34</v>
      </c>
      <c r="H12" s="25">
        <f>_xlfn.IFNA(ROUND(HLOOKUP('Link table'!G7,'Progression - Gold rate'!$B$4:$GV$5,2,FALSE),0),"")</f>
        <v>34</v>
      </c>
      <c r="I12" s="25">
        <f>_xlfn.IFNA(ROUND(HLOOKUP('Link table'!H7,'Progression - Gold rate'!$B$4:$GV$5,2,FALSE),0),"")</f>
        <v>35</v>
      </c>
      <c r="J12" s="25">
        <f>_xlfn.IFNA(ROUND(HLOOKUP('Link table'!I7,'Progression - Gold rate'!$B$4:$GV$5,2,FALSE),0),"")</f>
        <v>35</v>
      </c>
      <c r="K12" s="25">
        <f>_xlfn.IFNA(ROUND(HLOOKUP('Link table'!J7,'Progression - Gold rate'!$B$4:$GV$5,2,FALSE),0),"")</f>
        <v>35</v>
      </c>
      <c r="L12" s="25">
        <f>_xlfn.IFNA(ROUND(HLOOKUP('Link table'!K7,'Progression - Gold rate'!$B$4:$GV$5,2,FALSE),0),"")</f>
        <v>36</v>
      </c>
      <c r="M12" s="25" t="str">
        <f>_xlfn.IFNA(ROUND(HLOOKUP('Link table'!L7,'Progression - Gold rate'!$B$4:$GV$5,2,FALSE),0),"")</f>
        <v/>
      </c>
      <c r="N12" s="25" t="str">
        <f>_xlfn.IFNA(ROUND(HLOOKUP('Link table'!M7,'Progression - Gold rate'!$B$4:$GV$5,2,FALSE),0),"")</f>
        <v/>
      </c>
      <c r="O12" s="25" t="str">
        <f>_xlfn.IFNA(ROUND(HLOOKUP('Link table'!N7,'Progression - Gold rate'!$B$4:$GV$5,2,FALSE),0),"")</f>
        <v/>
      </c>
      <c r="P12" s="25" t="str">
        <f>_xlfn.IFNA(ROUND(HLOOKUP('Link table'!O7,'Progression - Gold rate'!$B$4:$GV$5,2,FALSE),0),"")</f>
        <v/>
      </c>
      <c r="Q12" s="25" t="str">
        <f>_xlfn.IFNA(ROUND(HLOOKUP('Link table'!P7,'Progression - Gold rate'!$B$4:$GV$5,2,FALSE),0),"")</f>
        <v/>
      </c>
      <c r="R12" s="25" t="str">
        <f>_xlfn.IFNA(ROUND(HLOOKUP('Link table'!Q7,'Progression - Gold rate'!$B$4:$GV$5,2,FALSE),0),"")</f>
        <v/>
      </c>
      <c r="S12" s="25" t="str">
        <f>_xlfn.IFNA(ROUND(HLOOKUP('Link table'!R7,'Progression - Gold rate'!$B$4:$GV$5,2,FALSE),0),"")</f>
        <v/>
      </c>
      <c r="T12" s="25" t="str">
        <f>_xlfn.IFNA(ROUND(HLOOKUP('Link table'!S7,'Progression - Gold rate'!$B$4:$GV$5,2,FALSE),0),"")</f>
        <v/>
      </c>
      <c r="U12" s="25" t="str">
        <f>_xlfn.IFNA(ROUND(HLOOKUP('Link table'!T7,'Progression - Gold rate'!$B$4:$GV$5,2,FALSE),0),"")</f>
        <v/>
      </c>
      <c r="V12" s="25" t="str">
        <f>_xlfn.IFNA(ROUND(HLOOKUP('Link table'!U7,'Progression - Gold rate'!$B$4:$GV$5,2,FALSE),0),"")</f>
        <v/>
      </c>
      <c r="X12" s="25">
        <v>150</v>
      </c>
      <c r="Y12" s="25">
        <f>ROUND(AVERAGE(Table10[[#This Row],[1]:[20]]),1)</f>
        <v>34.1</v>
      </c>
    </row>
    <row r="13" spans="1:219" x14ac:dyDescent="0.25">
      <c r="A13" s="18">
        <v>5</v>
      </c>
      <c r="B13" s="38">
        <f>HLOOKUP(Table10[[#This Row],[Dragon ID / Level]],Table86[],2,FALSE)</f>
        <v>15</v>
      </c>
      <c r="C13" s="25">
        <f>_xlfn.IFNA(ROUND(HLOOKUP('Link table'!B8,'Progression - Gold rate'!$B$4:$GV$5,2,FALSE),0),"")</f>
        <v>36</v>
      </c>
      <c r="D13" s="25">
        <f>_xlfn.IFNA(ROUND(HLOOKUP('Link table'!C8,'Progression - Gold rate'!$B$4:$GV$5,2,FALSE),0),"")</f>
        <v>37</v>
      </c>
      <c r="E13" s="25">
        <f>_xlfn.IFNA(ROUND(HLOOKUP('Link table'!D8,'Progression - Gold rate'!$B$4:$GV$5,2,FALSE),0),"")</f>
        <v>37</v>
      </c>
      <c r="F13" s="25">
        <f>_xlfn.IFNA(ROUND(HLOOKUP('Link table'!E8,'Progression - Gold rate'!$B$4:$GV$5,2,FALSE),0),"")</f>
        <v>37</v>
      </c>
      <c r="G13" s="25">
        <f>_xlfn.IFNA(ROUND(HLOOKUP('Link table'!F8,'Progression - Gold rate'!$B$4:$GV$5,2,FALSE),0),"")</f>
        <v>38</v>
      </c>
      <c r="H13" s="25">
        <f>_xlfn.IFNA(ROUND(HLOOKUP('Link table'!G8,'Progression - Gold rate'!$B$4:$GV$5,2,FALSE),0),"")</f>
        <v>38</v>
      </c>
      <c r="I13" s="25">
        <f>_xlfn.IFNA(ROUND(HLOOKUP('Link table'!H8,'Progression - Gold rate'!$B$4:$GV$5,2,FALSE),0),"")</f>
        <v>38</v>
      </c>
      <c r="J13" s="25">
        <f>_xlfn.IFNA(ROUND(HLOOKUP('Link table'!I8,'Progression - Gold rate'!$B$4:$GV$5,2,FALSE),0),"")</f>
        <v>39</v>
      </c>
      <c r="K13" s="25">
        <f>_xlfn.IFNA(ROUND(HLOOKUP('Link table'!J8,'Progression - Gold rate'!$B$4:$GV$5,2,FALSE),0),"")</f>
        <v>39</v>
      </c>
      <c r="L13" s="25">
        <f>_xlfn.IFNA(ROUND(HLOOKUP('Link table'!K8,'Progression - Gold rate'!$B$4:$GV$5,2,FALSE),0),"")</f>
        <v>40</v>
      </c>
      <c r="M13" s="25">
        <f>_xlfn.IFNA(ROUND(HLOOKUP('Link table'!L8,'Progression - Gold rate'!$B$4:$GV$5,2,FALSE),0),"")</f>
        <v>40</v>
      </c>
      <c r="N13" s="25">
        <f>_xlfn.IFNA(ROUND(HLOOKUP('Link table'!M8,'Progression - Gold rate'!$B$4:$GV$5,2,FALSE),0),"")</f>
        <v>40</v>
      </c>
      <c r="O13" s="25">
        <f>_xlfn.IFNA(ROUND(HLOOKUP('Link table'!N8,'Progression - Gold rate'!$B$4:$GV$5,2,FALSE),0),"")</f>
        <v>41</v>
      </c>
      <c r="P13" s="25">
        <f>_xlfn.IFNA(ROUND(HLOOKUP('Link table'!O8,'Progression - Gold rate'!$B$4:$GV$5,2,FALSE),0),"")</f>
        <v>41</v>
      </c>
      <c r="Q13" s="25">
        <f>_xlfn.IFNA(ROUND(HLOOKUP('Link table'!P8,'Progression - Gold rate'!$B$4:$GV$5,2,FALSE),0),"")</f>
        <v>41</v>
      </c>
      <c r="R13" s="25" t="str">
        <f>_xlfn.IFNA(ROUND(HLOOKUP('Link table'!Q8,'Progression - Gold rate'!$B$4:$GV$5,2,FALSE),0),"")</f>
        <v/>
      </c>
      <c r="S13" s="25" t="str">
        <f>_xlfn.IFNA(ROUND(HLOOKUP('Link table'!R8,'Progression - Gold rate'!$B$4:$GV$5,2,FALSE),0),"")</f>
        <v/>
      </c>
      <c r="T13" s="25" t="str">
        <f>_xlfn.IFNA(ROUND(HLOOKUP('Link table'!S8,'Progression - Gold rate'!$B$4:$GV$5,2,FALSE),0),"")</f>
        <v/>
      </c>
      <c r="U13" s="25" t="str">
        <f>_xlfn.IFNA(ROUND(HLOOKUP('Link table'!T8,'Progression - Gold rate'!$B$4:$GV$5,2,FALSE),0),"")</f>
        <v/>
      </c>
      <c r="V13" s="25" t="str">
        <f>_xlfn.IFNA(ROUND(HLOOKUP('Link table'!U8,'Progression - Gold rate'!$B$4:$GV$5,2,FALSE),0),"")</f>
        <v/>
      </c>
      <c r="X13" s="25">
        <v>200</v>
      </c>
      <c r="Y13" s="25">
        <f>ROUND(AVERAGE(Table10[[#This Row],[1]:[20]]),1)</f>
        <v>38.799999999999997</v>
      </c>
    </row>
    <row r="14" spans="1:219" x14ac:dyDescent="0.25">
      <c r="A14" s="18">
        <v>6</v>
      </c>
      <c r="B14" s="38">
        <f>HLOOKUP(Table10[[#This Row],[Dragon ID / Level]],Table86[],2,FALSE)</f>
        <v>15</v>
      </c>
      <c r="C14" s="25">
        <f>_xlfn.IFNA(ROUND(HLOOKUP('Link table'!B9,'Progression - Gold rate'!$B$4:$GV$5,2,FALSE),0),"")</f>
        <v>42</v>
      </c>
      <c r="D14" s="25">
        <f>_xlfn.IFNA(ROUND(HLOOKUP('Link table'!C9,'Progression - Gold rate'!$B$4:$GV$5,2,FALSE),0),"")</f>
        <v>42</v>
      </c>
      <c r="E14" s="25">
        <f>_xlfn.IFNA(ROUND(HLOOKUP('Link table'!D9,'Progression - Gold rate'!$B$4:$GV$5,2,FALSE),0),"")</f>
        <v>43</v>
      </c>
      <c r="F14" s="25">
        <f>_xlfn.IFNA(ROUND(HLOOKUP('Link table'!E9,'Progression - Gold rate'!$B$4:$GV$5,2,FALSE),0),"")</f>
        <v>43</v>
      </c>
      <c r="G14" s="25">
        <f>_xlfn.IFNA(ROUND(HLOOKUP('Link table'!F9,'Progression - Gold rate'!$B$4:$GV$5,2,FALSE),0),"")</f>
        <v>43</v>
      </c>
      <c r="H14" s="25">
        <f>_xlfn.IFNA(ROUND(HLOOKUP('Link table'!G9,'Progression - Gold rate'!$B$4:$GV$5,2,FALSE),0),"")</f>
        <v>44</v>
      </c>
      <c r="I14" s="25">
        <f>_xlfn.IFNA(ROUND(HLOOKUP('Link table'!H9,'Progression - Gold rate'!$B$4:$GV$5,2,FALSE),0),"")</f>
        <v>44</v>
      </c>
      <c r="J14" s="25">
        <f>_xlfn.IFNA(ROUND(HLOOKUP('Link table'!I9,'Progression - Gold rate'!$B$4:$GV$5,2,FALSE),0),"")</f>
        <v>44</v>
      </c>
      <c r="K14" s="25">
        <f>_xlfn.IFNA(ROUND(HLOOKUP('Link table'!J9,'Progression - Gold rate'!$B$4:$GV$5,2,FALSE),0),"")</f>
        <v>45</v>
      </c>
      <c r="L14" s="25">
        <f>_xlfn.IFNA(ROUND(HLOOKUP('Link table'!K9,'Progression - Gold rate'!$B$4:$GV$5,2,FALSE),0),"")</f>
        <v>45</v>
      </c>
      <c r="M14" s="25">
        <f>_xlfn.IFNA(ROUND(HLOOKUP('Link table'!L9,'Progression - Gold rate'!$B$4:$GV$5,2,FALSE),0),"")</f>
        <v>46</v>
      </c>
      <c r="N14" s="25">
        <f>_xlfn.IFNA(ROUND(HLOOKUP('Link table'!M9,'Progression - Gold rate'!$B$4:$GV$5,2,FALSE),0),"")</f>
        <v>46</v>
      </c>
      <c r="O14" s="25">
        <f>_xlfn.IFNA(ROUND(HLOOKUP('Link table'!N9,'Progression - Gold rate'!$B$4:$GV$5,2,FALSE),0),"")</f>
        <v>46</v>
      </c>
      <c r="P14" s="25">
        <f>_xlfn.IFNA(ROUND(HLOOKUP('Link table'!O9,'Progression - Gold rate'!$B$4:$GV$5,2,FALSE),0),"")</f>
        <v>47</v>
      </c>
      <c r="Q14" s="25">
        <f>_xlfn.IFNA(ROUND(HLOOKUP('Link table'!P9,'Progression - Gold rate'!$B$4:$GV$5,2,FALSE),0),"")</f>
        <v>47</v>
      </c>
      <c r="R14" s="25" t="str">
        <f>_xlfn.IFNA(ROUND(HLOOKUP('Link table'!Q9,'Progression - Gold rate'!$B$4:$GV$5,2,FALSE),0),"")</f>
        <v/>
      </c>
      <c r="S14" s="25" t="str">
        <f>_xlfn.IFNA(ROUND(HLOOKUP('Link table'!R9,'Progression - Gold rate'!$B$4:$GV$5,2,FALSE),0),"")</f>
        <v/>
      </c>
      <c r="T14" s="25" t="str">
        <f>_xlfn.IFNA(ROUND(HLOOKUP('Link table'!S9,'Progression - Gold rate'!$B$4:$GV$5,2,FALSE),0),"")</f>
        <v/>
      </c>
      <c r="U14" s="25" t="str">
        <f>_xlfn.IFNA(ROUND(HLOOKUP('Link table'!T9,'Progression - Gold rate'!$B$4:$GV$5,2,FALSE),0),"")</f>
        <v/>
      </c>
      <c r="V14" s="25" t="str">
        <f>_xlfn.IFNA(ROUND(HLOOKUP('Link table'!U9,'Progression - Gold rate'!$B$4:$GV$5,2,FALSE),0),"")</f>
        <v/>
      </c>
      <c r="X14" s="25">
        <v>250</v>
      </c>
      <c r="Y14" s="25">
        <f>ROUND(AVERAGE(Table10[[#This Row],[1]:[20]]),1)</f>
        <v>44.5</v>
      </c>
    </row>
    <row r="15" spans="1:219" x14ac:dyDescent="0.25">
      <c r="A15" s="20">
        <v>7</v>
      </c>
      <c r="B15" s="39">
        <f>HLOOKUP(Table10[[#This Row],[Dragon ID / Level]],Table86[],2,FALSE)</f>
        <v>15</v>
      </c>
      <c r="C15" s="25">
        <f>_xlfn.IFNA(ROUND(HLOOKUP('Link table'!B10,'Progression - Gold rate'!$B$4:$GV$5,2,FALSE),0),"")</f>
        <v>47</v>
      </c>
      <c r="D15" s="25">
        <f>_xlfn.IFNA(ROUND(HLOOKUP('Link table'!C10,'Progression - Gold rate'!$B$4:$GV$5,2,FALSE),0),"")</f>
        <v>48</v>
      </c>
      <c r="E15" s="25">
        <f>_xlfn.IFNA(ROUND(HLOOKUP('Link table'!D10,'Progression - Gold rate'!$B$4:$GV$5,2,FALSE),0),"")</f>
        <v>48</v>
      </c>
      <c r="F15" s="25">
        <f>_xlfn.IFNA(ROUND(HLOOKUP('Link table'!E10,'Progression - Gold rate'!$B$4:$GV$5,2,FALSE),0),"")</f>
        <v>49</v>
      </c>
      <c r="G15" s="25">
        <f>_xlfn.IFNA(ROUND(HLOOKUP('Link table'!F10,'Progression - Gold rate'!$B$4:$GV$5,2,FALSE),0),"")</f>
        <v>49</v>
      </c>
      <c r="H15" s="25">
        <f>_xlfn.IFNA(ROUND(HLOOKUP('Link table'!G10,'Progression - Gold rate'!$B$4:$GV$5,2,FALSE),0),"")</f>
        <v>49</v>
      </c>
      <c r="I15" s="25">
        <f>_xlfn.IFNA(ROUND(HLOOKUP('Link table'!H10,'Progression - Gold rate'!$B$4:$GV$5,2,FALSE),0),"")</f>
        <v>50</v>
      </c>
      <c r="J15" s="25">
        <f>_xlfn.IFNA(ROUND(HLOOKUP('Link table'!I10,'Progression - Gold rate'!$B$4:$GV$5,2,FALSE),0),"")</f>
        <v>50</v>
      </c>
      <c r="K15" s="25">
        <f>_xlfn.IFNA(ROUND(HLOOKUP('Link table'!J10,'Progression - Gold rate'!$B$4:$GV$5,2,FALSE),0),"")</f>
        <v>50</v>
      </c>
      <c r="L15" s="25">
        <f>_xlfn.IFNA(ROUND(HLOOKUP('Link table'!K10,'Progression - Gold rate'!$B$4:$GV$5,2,FALSE),0),"")</f>
        <v>51</v>
      </c>
      <c r="M15" s="25">
        <f>_xlfn.IFNA(ROUND(HLOOKUP('Link table'!L10,'Progression - Gold rate'!$B$4:$GV$5,2,FALSE),0),"")</f>
        <v>51</v>
      </c>
      <c r="N15" s="25">
        <f>_xlfn.IFNA(ROUND(HLOOKUP('Link table'!M10,'Progression - Gold rate'!$B$4:$GV$5,2,FALSE),0),"")</f>
        <v>51</v>
      </c>
      <c r="O15" s="25">
        <f>_xlfn.IFNA(ROUND(HLOOKUP('Link table'!N10,'Progression - Gold rate'!$B$4:$GV$5,2,FALSE),0),"")</f>
        <v>52</v>
      </c>
      <c r="P15" s="25">
        <f>_xlfn.IFNA(ROUND(HLOOKUP('Link table'!O10,'Progression - Gold rate'!$B$4:$GV$5,2,FALSE),0),"")</f>
        <v>52</v>
      </c>
      <c r="Q15" s="25">
        <f>_xlfn.IFNA(ROUND(HLOOKUP('Link table'!P10,'Progression - Gold rate'!$B$4:$GV$5,2,FALSE),0),"")</f>
        <v>53</v>
      </c>
      <c r="R15" s="25" t="str">
        <f>_xlfn.IFNA(ROUND(HLOOKUP('Link table'!Q10,'Progression - Gold rate'!$B$4:$GV$5,2,FALSE),0),"")</f>
        <v/>
      </c>
      <c r="S15" s="25" t="str">
        <f>_xlfn.IFNA(ROUND(HLOOKUP('Link table'!R10,'Progression - Gold rate'!$B$4:$GV$5,2,FALSE),0),"")</f>
        <v/>
      </c>
      <c r="T15" s="25" t="str">
        <f>_xlfn.IFNA(ROUND(HLOOKUP('Link table'!S10,'Progression - Gold rate'!$B$4:$GV$5,2,FALSE),0),"")</f>
        <v/>
      </c>
      <c r="U15" s="25" t="str">
        <f>_xlfn.IFNA(ROUND(HLOOKUP('Link table'!T10,'Progression - Gold rate'!$B$4:$GV$5,2,FALSE),0),"")</f>
        <v/>
      </c>
      <c r="V15" s="25" t="str">
        <f>_xlfn.IFNA(ROUND(HLOOKUP('Link table'!U10,'Progression - Gold rate'!$B$4:$GV$5,2,FALSE),0),"")</f>
        <v/>
      </c>
      <c r="X15" s="25">
        <v>300</v>
      </c>
      <c r="Y15" s="25">
        <f>ROUND(AVERAGE(Table10[[#This Row],[1]:[20]]),1)</f>
        <v>50</v>
      </c>
    </row>
    <row r="16" spans="1:219" x14ac:dyDescent="0.25">
      <c r="A16" s="20">
        <v>8</v>
      </c>
      <c r="B16" s="39">
        <f>HLOOKUP(Table10[[#This Row],[Dragon ID / Level]],Table86[],2,FALSE)</f>
        <v>20</v>
      </c>
      <c r="C16" s="25">
        <f>_xlfn.IFNA(ROUND(HLOOKUP('Link table'!B11,'Progression - Gold rate'!$B$4:$GV$5,2,FALSE),0),"")</f>
        <v>53</v>
      </c>
      <c r="D16" s="25">
        <f>_xlfn.IFNA(ROUND(HLOOKUP('Link table'!C11,'Progression - Gold rate'!$B$4:$GV$5,2,FALSE),0),"")</f>
        <v>53</v>
      </c>
      <c r="E16" s="25">
        <f>_xlfn.IFNA(ROUND(HLOOKUP('Link table'!D11,'Progression - Gold rate'!$B$4:$GV$5,2,FALSE),0),"")</f>
        <v>54</v>
      </c>
      <c r="F16" s="25">
        <f>_xlfn.IFNA(ROUND(HLOOKUP('Link table'!E11,'Progression - Gold rate'!$B$4:$GV$5,2,FALSE),0),"")</f>
        <v>54</v>
      </c>
      <c r="G16" s="25">
        <f>_xlfn.IFNA(ROUND(HLOOKUP('Link table'!F11,'Progression - Gold rate'!$B$4:$GV$5,2,FALSE),0),"")</f>
        <v>54</v>
      </c>
      <c r="H16" s="25">
        <f>_xlfn.IFNA(ROUND(HLOOKUP('Link table'!G11,'Progression - Gold rate'!$B$4:$GV$5,2,FALSE),0),"")</f>
        <v>55</v>
      </c>
      <c r="I16" s="25">
        <f>_xlfn.IFNA(ROUND(HLOOKUP('Link table'!H11,'Progression - Gold rate'!$B$4:$GV$5,2,FALSE),0),"")</f>
        <v>55</v>
      </c>
      <c r="J16" s="25">
        <f>_xlfn.IFNA(ROUND(HLOOKUP('Link table'!I11,'Progression - Gold rate'!$B$4:$GV$5,2,FALSE),0),"")</f>
        <v>56</v>
      </c>
      <c r="K16" s="25">
        <f>_xlfn.IFNA(ROUND(HLOOKUP('Link table'!J11,'Progression - Gold rate'!$B$4:$GV$5,2,FALSE),0),"")</f>
        <v>56</v>
      </c>
      <c r="L16" s="25">
        <f>_xlfn.IFNA(ROUND(HLOOKUP('Link table'!K11,'Progression - Gold rate'!$B$4:$GV$5,2,FALSE),0),"")</f>
        <v>56</v>
      </c>
      <c r="M16" s="25">
        <f>_xlfn.IFNA(ROUND(HLOOKUP('Link table'!L11,'Progression - Gold rate'!$B$4:$GV$5,2,FALSE),0),"")</f>
        <v>57</v>
      </c>
      <c r="N16" s="25">
        <f>_xlfn.IFNA(ROUND(HLOOKUP('Link table'!M11,'Progression - Gold rate'!$B$4:$GV$5,2,FALSE),0),"")</f>
        <v>57</v>
      </c>
      <c r="O16" s="25">
        <f>_xlfn.IFNA(ROUND(HLOOKUP('Link table'!N11,'Progression - Gold rate'!$B$4:$GV$5,2,FALSE),0),"")</f>
        <v>57</v>
      </c>
      <c r="P16" s="25">
        <f>_xlfn.IFNA(ROUND(HLOOKUP('Link table'!O11,'Progression - Gold rate'!$B$4:$GV$5,2,FALSE),0),"")</f>
        <v>58</v>
      </c>
      <c r="Q16" s="25">
        <f>_xlfn.IFNA(ROUND(HLOOKUP('Link table'!P11,'Progression - Gold rate'!$B$4:$GV$5,2,FALSE),0),"")</f>
        <v>58</v>
      </c>
      <c r="R16" s="25">
        <f>_xlfn.IFNA(ROUND(HLOOKUP('Link table'!Q11,'Progression - Gold rate'!$B$4:$GV$5,2,FALSE),0),"")</f>
        <v>59</v>
      </c>
      <c r="S16" s="25">
        <f>_xlfn.IFNA(ROUND(HLOOKUP('Link table'!R11,'Progression - Gold rate'!$B$4:$GV$5,2,FALSE),0),"")</f>
        <v>59</v>
      </c>
      <c r="T16" s="25">
        <f>_xlfn.IFNA(ROUND(HLOOKUP('Link table'!S11,'Progression - Gold rate'!$B$4:$GV$5,2,FALSE),0),"")</f>
        <v>59</v>
      </c>
      <c r="U16" s="25">
        <f>_xlfn.IFNA(ROUND(HLOOKUP('Link table'!T11,'Progression - Gold rate'!$B$4:$GV$5,2,FALSE),0),"")</f>
        <v>60</v>
      </c>
      <c r="V16" s="25">
        <f>_xlfn.IFNA(ROUND(HLOOKUP('Link table'!U11,'Progression - Gold rate'!$B$4:$GV$5,2,FALSE),0),"")</f>
        <v>60</v>
      </c>
      <c r="X16" s="25">
        <v>400</v>
      </c>
      <c r="Y16" s="25">
        <f>ROUND(AVERAGE(Table10[[#This Row],[1]:[20]]),1)</f>
        <v>56.5</v>
      </c>
    </row>
    <row r="17" spans="1:25" x14ac:dyDescent="0.25">
      <c r="A17" s="20">
        <v>9</v>
      </c>
      <c r="B17" s="39">
        <f>HLOOKUP(Table10[[#This Row],[Dragon ID / Level]],Table86[],2,FALSE)</f>
        <v>20</v>
      </c>
      <c r="C17" s="25">
        <f>_xlfn.IFNA(ROUND(HLOOKUP('Link table'!B12,'Progression - Gold rate'!$B$4:$GV$5,2,FALSE),0),"")</f>
        <v>60</v>
      </c>
      <c r="D17" s="25">
        <f>_xlfn.IFNA(ROUND(HLOOKUP('Link table'!C12,'Progression - Gold rate'!$B$4:$GV$5,2,FALSE),0),"")</f>
        <v>61</v>
      </c>
      <c r="E17" s="25">
        <f>_xlfn.IFNA(ROUND(HLOOKUP('Link table'!D12,'Progression - Gold rate'!$B$4:$GV$5,2,FALSE),0),"")</f>
        <v>61</v>
      </c>
      <c r="F17" s="25">
        <f>_xlfn.IFNA(ROUND(HLOOKUP('Link table'!E12,'Progression - Gold rate'!$B$4:$GV$5,2,FALSE),0),"")</f>
        <v>62</v>
      </c>
      <c r="G17" s="25">
        <f>_xlfn.IFNA(ROUND(HLOOKUP('Link table'!F12,'Progression - Gold rate'!$B$4:$GV$5,2,FALSE),0),"")</f>
        <v>62</v>
      </c>
      <c r="H17" s="25">
        <f>_xlfn.IFNA(ROUND(HLOOKUP('Link table'!G12,'Progression - Gold rate'!$B$4:$GV$5,2,FALSE),0),"")</f>
        <v>62</v>
      </c>
      <c r="I17" s="25">
        <f>_xlfn.IFNA(ROUND(HLOOKUP('Link table'!H12,'Progression - Gold rate'!$B$4:$GV$5,2,FALSE),0),"")</f>
        <v>63</v>
      </c>
      <c r="J17" s="25">
        <f>_xlfn.IFNA(ROUND(HLOOKUP('Link table'!I12,'Progression - Gold rate'!$B$4:$GV$5,2,FALSE),0),"")</f>
        <v>63</v>
      </c>
      <c r="K17" s="25">
        <f>_xlfn.IFNA(ROUND(HLOOKUP('Link table'!J12,'Progression - Gold rate'!$B$4:$GV$5,2,FALSE),0),"")</f>
        <v>63</v>
      </c>
      <c r="L17" s="25">
        <f>_xlfn.IFNA(ROUND(HLOOKUP('Link table'!K12,'Progression - Gold rate'!$B$4:$GV$5,2,FALSE),0),"")</f>
        <v>64</v>
      </c>
      <c r="M17" s="25">
        <f>_xlfn.IFNA(ROUND(HLOOKUP('Link table'!L12,'Progression - Gold rate'!$B$4:$GV$5,2,FALSE),0),"")</f>
        <v>64</v>
      </c>
      <c r="N17" s="25">
        <f>_xlfn.IFNA(ROUND(HLOOKUP('Link table'!M12,'Progression - Gold rate'!$B$4:$GV$5,2,FALSE),0),"")</f>
        <v>65</v>
      </c>
      <c r="O17" s="25">
        <f>_xlfn.IFNA(ROUND(HLOOKUP('Link table'!N12,'Progression - Gold rate'!$B$4:$GV$5,2,FALSE),0),"")</f>
        <v>65</v>
      </c>
      <c r="P17" s="25">
        <f>_xlfn.IFNA(ROUND(HLOOKUP('Link table'!O12,'Progression - Gold rate'!$B$4:$GV$5,2,FALSE),0),"")</f>
        <v>65</v>
      </c>
      <c r="Q17" s="25">
        <f>_xlfn.IFNA(ROUND(HLOOKUP('Link table'!P12,'Progression - Gold rate'!$B$4:$GV$5,2,FALSE),0),"")</f>
        <v>66</v>
      </c>
      <c r="R17" s="25">
        <f>_xlfn.IFNA(ROUND(HLOOKUP('Link table'!Q12,'Progression - Gold rate'!$B$4:$GV$5,2,FALSE),0),"")</f>
        <v>66</v>
      </c>
      <c r="S17" s="25">
        <f>_xlfn.IFNA(ROUND(HLOOKUP('Link table'!R12,'Progression - Gold rate'!$B$4:$GV$5,2,FALSE),0),"")</f>
        <v>66</v>
      </c>
      <c r="T17" s="25">
        <f>_xlfn.IFNA(ROUND(HLOOKUP('Link table'!S12,'Progression - Gold rate'!$B$4:$GV$5,2,FALSE),0),"")</f>
        <v>67</v>
      </c>
      <c r="U17" s="25">
        <f>_xlfn.IFNA(ROUND(HLOOKUP('Link table'!T12,'Progression - Gold rate'!$B$4:$GV$5,2,FALSE),0),"")</f>
        <v>67</v>
      </c>
      <c r="V17" s="25">
        <f>_xlfn.IFNA(ROUND(HLOOKUP('Link table'!U12,'Progression - Gold rate'!$B$4:$GV$5,2,FALSE),0),"")</f>
        <v>68</v>
      </c>
      <c r="X17" s="25">
        <v>500</v>
      </c>
      <c r="Y17" s="25">
        <f>ROUND(AVERAGE(Table10[[#This Row],[1]:[20]]),1)</f>
        <v>64</v>
      </c>
    </row>
    <row r="18" spans="1:25" x14ac:dyDescent="0.25">
      <c r="A18" s="23">
        <v>10</v>
      </c>
      <c r="B18" s="40">
        <f>HLOOKUP(Table10[[#This Row],[Dragon ID / Level]],Table86[],2,FALSE)</f>
        <v>20</v>
      </c>
      <c r="C18" s="25">
        <f>_xlfn.IFNA(ROUND(HLOOKUP('Link table'!B13,'Progression - Gold rate'!$B$4:$GV$5,2,FALSE),0),"")</f>
        <v>68</v>
      </c>
      <c r="D18" s="25">
        <f>_xlfn.IFNA(ROUND(HLOOKUP('Link table'!C13,'Progression - Gold rate'!$B$4:$GV$5,2,FALSE),0),"")</f>
        <v>68</v>
      </c>
      <c r="E18" s="25">
        <f>_xlfn.IFNA(ROUND(HLOOKUP('Link table'!D13,'Progression - Gold rate'!$B$4:$GV$5,2,FALSE),0),"")</f>
        <v>69</v>
      </c>
      <c r="F18" s="25">
        <f>_xlfn.IFNA(ROUND(HLOOKUP('Link table'!E13,'Progression - Gold rate'!$B$4:$GV$5,2,FALSE),0),"")</f>
        <v>69</v>
      </c>
      <c r="G18" s="25">
        <f>_xlfn.IFNA(ROUND(HLOOKUP('Link table'!F13,'Progression - Gold rate'!$B$4:$GV$5,2,FALSE),0),"")</f>
        <v>69</v>
      </c>
      <c r="H18" s="25">
        <f>_xlfn.IFNA(ROUND(HLOOKUP('Link table'!G13,'Progression - Gold rate'!$B$4:$GV$5,2,FALSE),0),"")</f>
        <v>70</v>
      </c>
      <c r="I18" s="25">
        <f>_xlfn.IFNA(ROUND(HLOOKUP('Link table'!H13,'Progression - Gold rate'!$B$4:$GV$5,2,FALSE),0),"")</f>
        <v>70</v>
      </c>
      <c r="J18" s="25">
        <f>_xlfn.IFNA(ROUND(HLOOKUP('Link table'!I13,'Progression - Gold rate'!$B$4:$GV$5,2,FALSE),0),"")</f>
        <v>71</v>
      </c>
      <c r="K18" s="25">
        <f>_xlfn.IFNA(ROUND(HLOOKUP('Link table'!J13,'Progression - Gold rate'!$B$4:$GV$5,2,FALSE),0),"")</f>
        <v>71</v>
      </c>
      <c r="L18" s="25">
        <f>_xlfn.IFNA(ROUND(HLOOKUP('Link table'!K13,'Progression - Gold rate'!$B$4:$GV$5,2,FALSE),0),"")</f>
        <v>71</v>
      </c>
      <c r="M18" s="25">
        <f>_xlfn.IFNA(ROUND(HLOOKUP('Link table'!L13,'Progression - Gold rate'!$B$4:$GV$5,2,FALSE),0),"")</f>
        <v>72</v>
      </c>
      <c r="N18" s="25">
        <f>_xlfn.IFNA(ROUND(HLOOKUP('Link table'!M13,'Progression - Gold rate'!$B$4:$GV$5,2,FALSE),0),"")</f>
        <v>72</v>
      </c>
      <c r="O18" s="25">
        <f>_xlfn.IFNA(ROUND(HLOOKUP('Link table'!N13,'Progression - Gold rate'!$B$4:$GV$5,2,FALSE),0),"")</f>
        <v>72</v>
      </c>
      <c r="P18" s="25">
        <f>_xlfn.IFNA(ROUND(HLOOKUP('Link table'!O13,'Progression - Gold rate'!$B$4:$GV$5,2,FALSE),0),"")</f>
        <v>73</v>
      </c>
      <c r="Q18" s="25">
        <f>_xlfn.IFNA(ROUND(HLOOKUP('Link table'!P13,'Progression - Gold rate'!$B$4:$GV$5,2,FALSE),0),"")</f>
        <v>73</v>
      </c>
      <c r="R18" s="25">
        <f>_xlfn.IFNA(ROUND(HLOOKUP('Link table'!Q13,'Progression - Gold rate'!$B$4:$GV$5,2,FALSE),0),"")</f>
        <v>74</v>
      </c>
      <c r="S18" s="25">
        <f>_xlfn.IFNA(ROUND(HLOOKUP('Link table'!R13,'Progression - Gold rate'!$B$4:$GV$5,2,FALSE),0),"")</f>
        <v>74</v>
      </c>
      <c r="T18" s="25">
        <f>_xlfn.IFNA(ROUND(HLOOKUP('Link table'!S13,'Progression - Gold rate'!$B$4:$GV$5,2,FALSE),0),"")</f>
        <v>74</v>
      </c>
      <c r="U18" s="25">
        <f>_xlfn.IFNA(ROUND(HLOOKUP('Link table'!T13,'Progression - Gold rate'!$B$4:$GV$5,2,FALSE),0),"")</f>
        <v>75</v>
      </c>
      <c r="V18" s="25">
        <f>_xlfn.IFNA(ROUND(HLOOKUP('Link table'!U13,'Progression - Gold rate'!$B$4:$GV$5,2,FALSE),0),"")</f>
        <v>75</v>
      </c>
      <c r="X18" s="25">
        <v>600</v>
      </c>
      <c r="Y18" s="25">
        <f>ROUND(AVERAGE(Table10[[#This Row],[1]:[20]]),1)</f>
        <v>71.5</v>
      </c>
    </row>
    <row r="19" spans="1:25" x14ac:dyDescent="0.25">
      <c r="A19" s="23">
        <v>11</v>
      </c>
      <c r="B19" s="164">
        <f>HLOOKUP(Table10[[#This Row],[Dragon ID / Level]],Table86[],2,FALSE)</f>
        <v>20</v>
      </c>
      <c r="C19" s="25">
        <f>_xlfn.IFNA(ROUND(HLOOKUP('Link table'!B14,'Progression - Gold rate'!$B$4:$GV$5,2,FALSE),0),"")</f>
        <v>75</v>
      </c>
      <c r="D19" s="25">
        <f>_xlfn.IFNA(ROUND(HLOOKUP('Link table'!C14,'Progression - Gold rate'!$B$4:$GV$5,2,FALSE),0),"")</f>
        <v>76</v>
      </c>
      <c r="E19" s="25">
        <f>_xlfn.IFNA(ROUND(HLOOKUP('Link table'!D14,'Progression - Gold rate'!$B$4:$GV$5,2,FALSE),0),"")</f>
        <v>76</v>
      </c>
      <c r="F19" s="25">
        <f>_xlfn.IFNA(ROUND(HLOOKUP('Link table'!E14,'Progression - Gold rate'!$B$4:$GV$5,2,FALSE),0),"")</f>
        <v>76</v>
      </c>
      <c r="G19" s="25">
        <f>_xlfn.IFNA(ROUND(HLOOKUP('Link table'!F14,'Progression - Gold rate'!$B$4:$GV$5,2,FALSE),0),"")</f>
        <v>77</v>
      </c>
      <c r="H19" s="25">
        <f>_xlfn.IFNA(ROUND(HLOOKUP('Link table'!G14,'Progression - Gold rate'!$B$4:$GV$5,2,FALSE),0),"")</f>
        <v>77</v>
      </c>
      <c r="I19" s="25">
        <f>_xlfn.IFNA(ROUND(HLOOKUP('Link table'!H14,'Progression - Gold rate'!$B$4:$GV$5,2,FALSE),0),"")</f>
        <v>78</v>
      </c>
      <c r="J19" s="25">
        <f>_xlfn.IFNA(ROUND(HLOOKUP('Link table'!I14,'Progression - Gold rate'!$B$4:$GV$5,2,FALSE),0),"")</f>
        <v>78</v>
      </c>
      <c r="K19" s="25">
        <f>_xlfn.IFNA(ROUND(HLOOKUP('Link table'!J14,'Progression - Gold rate'!$B$4:$GV$5,2,FALSE),0),"")</f>
        <v>78</v>
      </c>
      <c r="L19" s="25">
        <f>_xlfn.IFNA(ROUND(HLOOKUP('Link table'!K14,'Progression - Gold rate'!$B$4:$GV$5,2,FALSE),0),"")</f>
        <v>79</v>
      </c>
      <c r="M19" s="25">
        <f>_xlfn.IFNA(ROUND(HLOOKUP('Link table'!L14,'Progression - Gold rate'!$B$4:$GV$5,2,FALSE),0),"")</f>
        <v>79</v>
      </c>
      <c r="N19" s="25">
        <f>_xlfn.IFNA(ROUND(HLOOKUP('Link table'!M14,'Progression - Gold rate'!$B$4:$GV$5,2,FALSE),0),"")</f>
        <v>79</v>
      </c>
      <c r="O19" s="25">
        <f>_xlfn.IFNA(ROUND(HLOOKUP('Link table'!N14,'Progression - Gold rate'!$B$4:$GV$5,2,FALSE),0),"")</f>
        <v>80</v>
      </c>
      <c r="P19" s="25">
        <f>_xlfn.IFNA(ROUND(HLOOKUP('Link table'!O14,'Progression - Gold rate'!$B$4:$GV$5,2,FALSE),0),"")</f>
        <v>80</v>
      </c>
      <c r="Q19" s="25">
        <f>_xlfn.IFNA(ROUND(HLOOKUP('Link table'!P14,'Progression - Gold rate'!$B$4:$GV$5,2,FALSE),0),"")</f>
        <v>81</v>
      </c>
      <c r="R19" s="25">
        <f>_xlfn.IFNA(ROUND(HLOOKUP('Link table'!Q14,'Progression - Gold rate'!$B$4:$GV$5,2,FALSE),0),"")</f>
        <v>81</v>
      </c>
      <c r="S19" s="25">
        <f>_xlfn.IFNA(ROUND(HLOOKUP('Link table'!R14,'Progression - Gold rate'!$B$4:$GV$5,2,FALSE),0),"")</f>
        <v>81</v>
      </c>
      <c r="T19" s="67">
        <f>_xlfn.IFNA(ROUND(HLOOKUP('Link table'!S14,'Progression - Gold rate'!$B$4:$GV$5,2,FALSE),0),"")</f>
        <v>82</v>
      </c>
      <c r="U19" s="67">
        <f>_xlfn.IFNA(ROUND(HLOOKUP('Link table'!T14,'Progression - Gold rate'!$B$4:$GV$5,2,FALSE),0),"")</f>
        <v>82</v>
      </c>
      <c r="V19" s="25">
        <f>_xlfn.IFNA(ROUND(HLOOKUP('Link table'!U14,'Progression - Gold rate'!$B$4:$GV$5,2,FALSE),0),"")</f>
        <v>82</v>
      </c>
      <c r="X19" s="25"/>
      <c r="Y19" s="25"/>
    </row>
    <row r="20" spans="1:25" x14ac:dyDescent="0.25">
      <c r="A20" s="23">
        <v>12</v>
      </c>
      <c r="B20" s="164">
        <f>HLOOKUP(Table10[[#This Row],[Dragon ID / Level]],Table86[],2,FALSE)</f>
        <v>20</v>
      </c>
      <c r="C20" s="25">
        <f>_xlfn.IFNA(ROUND(HLOOKUP('Link table'!B15,'Progression - Gold rate'!$B$4:$GV$5,2,FALSE),0),"")</f>
        <v>83</v>
      </c>
      <c r="D20" s="25">
        <f>_xlfn.IFNA(ROUND(HLOOKUP('Link table'!C15,'Progression - Gold rate'!$B$4:$GV$5,2,FALSE),0),"")</f>
        <v>83</v>
      </c>
      <c r="E20" s="25">
        <f>_xlfn.IFNA(ROUND(HLOOKUP('Link table'!D15,'Progression - Gold rate'!$B$4:$GV$5,2,FALSE),0),"")</f>
        <v>84</v>
      </c>
      <c r="F20" s="25">
        <f>_xlfn.IFNA(ROUND(HLOOKUP('Link table'!E15,'Progression - Gold rate'!$B$4:$GV$5,2,FALSE),0),"")</f>
        <v>84</v>
      </c>
      <c r="G20" s="25">
        <f>_xlfn.IFNA(ROUND(HLOOKUP('Link table'!F15,'Progression - Gold rate'!$B$4:$GV$5,2,FALSE),0),"")</f>
        <v>84</v>
      </c>
      <c r="H20" s="25">
        <f>_xlfn.IFNA(ROUND(HLOOKUP('Link table'!G15,'Progression - Gold rate'!$B$4:$GV$5,2,FALSE),0),"")</f>
        <v>85</v>
      </c>
      <c r="I20" s="25">
        <f>_xlfn.IFNA(ROUND(HLOOKUP('Link table'!H15,'Progression - Gold rate'!$B$4:$GV$5,2,FALSE),0),"")</f>
        <v>85</v>
      </c>
      <c r="J20" s="25">
        <f>_xlfn.IFNA(ROUND(HLOOKUP('Link table'!I15,'Progression - Gold rate'!$B$4:$GV$5,2,FALSE),0),"")</f>
        <v>85</v>
      </c>
      <c r="K20" s="25">
        <f>_xlfn.IFNA(ROUND(HLOOKUP('Link table'!J15,'Progression - Gold rate'!$B$4:$GV$5,2,FALSE),0),"")</f>
        <v>86</v>
      </c>
      <c r="L20" s="25">
        <f>_xlfn.IFNA(ROUND(HLOOKUP('Link table'!K15,'Progression - Gold rate'!$B$4:$GV$5,2,FALSE),0),"")</f>
        <v>86</v>
      </c>
      <c r="M20" s="25">
        <f>_xlfn.IFNA(ROUND(HLOOKUP('Link table'!L15,'Progression - Gold rate'!$B$4:$GV$5,2,FALSE),0),"")</f>
        <v>87</v>
      </c>
      <c r="N20" s="25">
        <f>_xlfn.IFNA(ROUND(HLOOKUP('Link table'!M15,'Progression - Gold rate'!$B$4:$GV$5,2,FALSE),0),"")</f>
        <v>87</v>
      </c>
      <c r="O20" s="25">
        <f>_xlfn.IFNA(ROUND(HLOOKUP('Link table'!N15,'Progression - Gold rate'!$B$4:$GV$5,2,FALSE),0),"")</f>
        <v>87</v>
      </c>
      <c r="P20" s="25">
        <f>_xlfn.IFNA(ROUND(HLOOKUP('Link table'!O15,'Progression - Gold rate'!$B$4:$GV$5,2,FALSE),0),"")</f>
        <v>88</v>
      </c>
      <c r="Q20" s="25">
        <f>_xlfn.IFNA(ROUND(HLOOKUP('Link table'!P15,'Progression - Gold rate'!$B$4:$GV$5,2,FALSE),0),"")</f>
        <v>88</v>
      </c>
      <c r="R20" s="25">
        <f>_xlfn.IFNA(ROUND(HLOOKUP('Link table'!Q15,'Progression - Gold rate'!$B$4:$GV$5,2,FALSE),0),"")</f>
        <v>88</v>
      </c>
      <c r="S20" s="25">
        <f>_xlfn.IFNA(ROUND(HLOOKUP('Link table'!R15,'Progression - Gold rate'!$B$4:$GV$5,2,FALSE),0),"")</f>
        <v>89</v>
      </c>
      <c r="T20" s="25">
        <f>_xlfn.IFNA(ROUND(HLOOKUP('Link table'!S15,'Progression - Gold rate'!$B$4:$GV$5,2,FALSE),0),"")</f>
        <v>89</v>
      </c>
      <c r="U20" s="25">
        <f>_xlfn.IFNA(ROUND(HLOOKUP('Link table'!T15,'Progression - Gold rate'!$B$4:$GV$5,2,FALSE),0),"")</f>
        <v>90</v>
      </c>
      <c r="V20" s="25">
        <f>_xlfn.IFNA(ROUND(HLOOKUP('Link table'!U15,'Progression - Gold rate'!$B$4:$GV$5,2,FALSE),0),"")</f>
        <v>90</v>
      </c>
      <c r="X20" s="25"/>
      <c r="Y20" s="25"/>
    </row>
    <row r="21" spans="1:25" x14ac:dyDescent="0.25">
      <c r="A21" s="1">
        <v>13</v>
      </c>
      <c r="B21" s="179">
        <f>HLOOKUP(Table10[[#This Row],[Dragon ID / Level]],Table86[],2,FALSE)</f>
        <v>20</v>
      </c>
      <c r="C21" s="25">
        <f>_xlfn.IFNA(ROUND(HLOOKUP('Link table'!B16,'Progression - Gold rate'!$B$4:$GV$5,2,FALSE),0),"")</f>
        <v>90</v>
      </c>
      <c r="D21" s="25">
        <f>_xlfn.IFNA(ROUND(HLOOKUP('Link table'!C16,'Progression - Gold rate'!$B$4:$GV$5,2,FALSE),0),"")</f>
        <v>91</v>
      </c>
      <c r="E21" s="25">
        <f>_xlfn.IFNA(ROUND(HLOOKUP('Link table'!D16,'Progression - Gold rate'!$B$4:$GV$5,2,FALSE),0),"")</f>
        <v>91</v>
      </c>
      <c r="F21" s="25">
        <f>_xlfn.IFNA(ROUND(HLOOKUP('Link table'!E16,'Progression - Gold rate'!$B$4:$GV$5,2,FALSE),0),"")</f>
        <v>91</v>
      </c>
      <c r="G21" s="25">
        <f>_xlfn.IFNA(ROUND(HLOOKUP('Link table'!F16,'Progression - Gold rate'!$B$4:$GV$5,2,FALSE),0),"")</f>
        <v>92</v>
      </c>
      <c r="H21" s="25">
        <f>_xlfn.IFNA(ROUND(HLOOKUP('Link table'!G16,'Progression - Gold rate'!$B$4:$GV$5,2,FALSE),0),"")</f>
        <v>92</v>
      </c>
      <c r="I21" s="25">
        <f>_xlfn.IFNA(ROUND(HLOOKUP('Link table'!H16,'Progression - Gold rate'!$B$4:$GV$5,2,FALSE),0),"")</f>
        <v>93</v>
      </c>
      <c r="J21" s="25">
        <f>_xlfn.IFNA(ROUND(HLOOKUP('Link table'!I16,'Progression - Gold rate'!$B$4:$GV$5,2,FALSE),0),"")</f>
        <v>93</v>
      </c>
      <c r="K21" s="25">
        <f>_xlfn.IFNA(ROUND(HLOOKUP('Link table'!J16,'Progression - Gold rate'!$B$4:$GV$5,2,FALSE),0),"")</f>
        <v>93</v>
      </c>
      <c r="L21" s="25">
        <f>_xlfn.IFNA(ROUND(HLOOKUP('Link table'!K16,'Progression - Gold rate'!$B$4:$GV$5,2,FALSE),0),"")</f>
        <v>94</v>
      </c>
      <c r="M21" s="25">
        <f>_xlfn.IFNA(ROUND(HLOOKUP('Link table'!L16,'Progression - Gold rate'!$B$4:$GV$5,2,FALSE),0),"")</f>
        <v>94</v>
      </c>
      <c r="N21" s="25">
        <f>_xlfn.IFNA(ROUND(HLOOKUP('Link table'!M16,'Progression - Gold rate'!$B$4:$GV$5,2,FALSE),0),"")</f>
        <v>94</v>
      </c>
      <c r="O21" s="25">
        <f>_xlfn.IFNA(ROUND(HLOOKUP('Link table'!N16,'Progression - Gold rate'!$B$4:$GV$5,2,FALSE),0),"")</f>
        <v>95</v>
      </c>
      <c r="P21" s="25">
        <f>_xlfn.IFNA(ROUND(HLOOKUP('Link table'!O16,'Progression - Gold rate'!$B$4:$GV$5,2,FALSE),0),"")</f>
        <v>95</v>
      </c>
      <c r="Q21" s="25">
        <f>_xlfn.IFNA(ROUND(HLOOKUP('Link table'!P16,'Progression - Gold rate'!$B$4:$GV$5,2,FALSE),0),"")</f>
        <v>96</v>
      </c>
      <c r="R21" s="25">
        <f>_xlfn.IFNA(ROUND(HLOOKUP('Link table'!Q16,'Progression - Gold rate'!$B$4:$GV$5,2,FALSE),0),"")</f>
        <v>96</v>
      </c>
      <c r="S21" s="25">
        <f>_xlfn.IFNA(ROUND(HLOOKUP('Link table'!R16,'Progression - Gold rate'!$B$4:$GV$5,2,FALSE),0),"")</f>
        <v>96</v>
      </c>
      <c r="T21" s="25">
        <f>_xlfn.IFNA(ROUND(HLOOKUP('Link table'!S16,'Progression - Gold rate'!$B$4:$GV$5,2,FALSE),0),"")</f>
        <v>97</v>
      </c>
      <c r="U21" s="25">
        <f>_xlfn.IFNA(ROUND(HLOOKUP('Link table'!T16,'Progression - Gold rate'!$B$4:$GV$5,2,FALSE),0),"")</f>
        <v>97</v>
      </c>
      <c r="V21" s="25">
        <f>_xlfn.IFNA(ROUND(HLOOKUP('Link table'!U16,'Progression - Gold rate'!$B$4:$GV$5,2,FALSE),0),"")</f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G25" sqref="G25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13" t="s">
        <v>50</v>
      </c>
      <c r="B1" s="13"/>
      <c r="C1" s="13"/>
    </row>
    <row r="3" spans="1:21" x14ac:dyDescent="0.25">
      <c r="A3" s="7" t="s">
        <v>46</v>
      </c>
      <c r="B3" s="35" t="s">
        <v>25</v>
      </c>
      <c r="C3" s="35" t="s">
        <v>26</v>
      </c>
      <c r="D3" s="1" t="s">
        <v>27</v>
      </c>
      <c r="E3" s="1" t="s">
        <v>28</v>
      </c>
      <c r="F3" s="1" t="s">
        <v>29</v>
      </c>
      <c r="G3" s="1" t="s">
        <v>30</v>
      </c>
      <c r="H3" s="1" t="s">
        <v>31</v>
      </c>
      <c r="I3" s="1" t="s">
        <v>32</v>
      </c>
      <c r="J3" s="1" t="s">
        <v>33</v>
      </c>
      <c r="K3" s="1" t="s">
        <v>34</v>
      </c>
      <c r="L3" s="1" t="s">
        <v>35</v>
      </c>
      <c r="M3" s="1" t="s">
        <v>36</v>
      </c>
      <c r="N3" s="1" t="s">
        <v>37</v>
      </c>
      <c r="O3" s="1" t="s">
        <v>38</v>
      </c>
      <c r="P3" s="1" t="s">
        <v>39</v>
      </c>
      <c r="Q3" s="1" t="s">
        <v>40</v>
      </c>
      <c r="R3" s="1" t="s">
        <v>41</v>
      </c>
      <c r="S3" s="1" t="s">
        <v>42</v>
      </c>
      <c r="T3" s="1" t="s">
        <v>43</v>
      </c>
      <c r="U3" s="1" t="s">
        <v>44</v>
      </c>
    </row>
    <row r="4" spans="1:21" x14ac:dyDescent="0.25">
      <c r="A4" s="15">
        <v>1</v>
      </c>
      <c r="B4" s="25">
        <v>1</v>
      </c>
      <c r="C4" s="25">
        <v>2</v>
      </c>
      <c r="D4" s="17">
        <v>3</v>
      </c>
      <c r="E4" s="17">
        <v>4</v>
      </c>
      <c r="F4" s="17">
        <v>5</v>
      </c>
      <c r="G4" s="17">
        <v>6</v>
      </c>
      <c r="H4" s="17">
        <v>7</v>
      </c>
      <c r="I4" s="17">
        <v>8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25">
      <c r="A5" s="14">
        <v>2</v>
      </c>
      <c r="B5" s="27">
        <v>9</v>
      </c>
      <c r="C5" s="27">
        <v>10</v>
      </c>
      <c r="D5" s="27">
        <v>11</v>
      </c>
      <c r="E5" s="27">
        <v>12</v>
      </c>
      <c r="F5" s="27">
        <v>13</v>
      </c>
      <c r="G5" s="27">
        <v>14</v>
      </c>
      <c r="H5" s="27">
        <v>15</v>
      </c>
      <c r="I5" s="27">
        <v>16</v>
      </c>
      <c r="J5" s="27">
        <v>17</v>
      </c>
      <c r="K5" s="27">
        <v>18</v>
      </c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1" x14ac:dyDescent="0.25">
      <c r="A6" s="14">
        <v>3</v>
      </c>
      <c r="B6" s="27">
        <v>19</v>
      </c>
      <c r="C6" s="27">
        <v>20</v>
      </c>
      <c r="D6" s="27">
        <v>21</v>
      </c>
      <c r="E6" s="27">
        <v>22</v>
      </c>
      <c r="F6" s="27">
        <v>23</v>
      </c>
      <c r="G6" s="27">
        <v>24</v>
      </c>
      <c r="H6" s="27">
        <v>25</v>
      </c>
      <c r="I6" s="27">
        <v>26</v>
      </c>
      <c r="J6" s="27">
        <v>27</v>
      </c>
      <c r="K6" s="27">
        <v>28</v>
      </c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1" x14ac:dyDescent="0.25">
      <c r="A7" s="18">
        <v>4</v>
      </c>
      <c r="B7" s="28">
        <v>29</v>
      </c>
      <c r="C7" s="28">
        <v>30</v>
      </c>
      <c r="D7" s="28">
        <v>31</v>
      </c>
      <c r="E7" s="28">
        <v>32</v>
      </c>
      <c r="F7" s="28">
        <v>33</v>
      </c>
      <c r="G7" s="28">
        <v>34</v>
      </c>
      <c r="H7" s="28">
        <v>35</v>
      </c>
      <c r="I7" s="28">
        <v>36</v>
      </c>
      <c r="J7" s="28">
        <v>37</v>
      </c>
      <c r="K7" s="28">
        <v>38</v>
      </c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8">
        <v>5</v>
      </c>
      <c r="B8" s="28">
        <v>39</v>
      </c>
      <c r="C8" s="28">
        <v>40</v>
      </c>
      <c r="D8" s="28">
        <v>41</v>
      </c>
      <c r="E8" s="28">
        <v>42</v>
      </c>
      <c r="F8" s="28">
        <v>43</v>
      </c>
      <c r="G8" s="28">
        <v>44</v>
      </c>
      <c r="H8" s="28">
        <v>45</v>
      </c>
      <c r="I8" s="28">
        <v>46</v>
      </c>
      <c r="J8" s="28">
        <v>47</v>
      </c>
      <c r="K8" s="28">
        <v>48</v>
      </c>
      <c r="L8" s="19">
        <v>49</v>
      </c>
      <c r="M8" s="19">
        <v>50</v>
      </c>
      <c r="N8" s="19">
        <v>51</v>
      </c>
      <c r="O8" s="19">
        <v>52</v>
      </c>
      <c r="P8" s="19">
        <v>53</v>
      </c>
      <c r="Q8" s="19"/>
      <c r="R8" s="19"/>
      <c r="S8" s="19"/>
      <c r="T8" s="19"/>
      <c r="U8" s="19"/>
    </row>
    <row r="9" spans="1:21" x14ac:dyDescent="0.25">
      <c r="A9" s="18">
        <v>6</v>
      </c>
      <c r="B9" s="28">
        <v>54</v>
      </c>
      <c r="C9" s="28">
        <v>55</v>
      </c>
      <c r="D9" s="28">
        <v>56</v>
      </c>
      <c r="E9" s="28">
        <v>57</v>
      </c>
      <c r="F9" s="28">
        <v>58</v>
      </c>
      <c r="G9" s="28">
        <v>59</v>
      </c>
      <c r="H9" s="28">
        <v>60</v>
      </c>
      <c r="I9" s="28">
        <v>61</v>
      </c>
      <c r="J9" s="28">
        <v>62</v>
      </c>
      <c r="K9" s="28">
        <v>63</v>
      </c>
      <c r="L9" s="19">
        <v>64</v>
      </c>
      <c r="M9" s="19">
        <v>65</v>
      </c>
      <c r="N9" s="19">
        <v>66</v>
      </c>
      <c r="O9" s="19">
        <v>67</v>
      </c>
      <c r="P9" s="19">
        <v>68</v>
      </c>
      <c r="Q9" s="19"/>
      <c r="R9" s="19"/>
      <c r="S9" s="19"/>
      <c r="T9" s="19"/>
      <c r="U9" s="19"/>
    </row>
    <row r="10" spans="1:21" x14ac:dyDescent="0.25">
      <c r="A10" s="20">
        <v>7</v>
      </c>
      <c r="B10" s="29">
        <v>69</v>
      </c>
      <c r="C10" s="29">
        <v>70</v>
      </c>
      <c r="D10" s="29">
        <v>71</v>
      </c>
      <c r="E10" s="29">
        <v>72</v>
      </c>
      <c r="F10" s="29">
        <v>73</v>
      </c>
      <c r="G10" s="29">
        <v>74</v>
      </c>
      <c r="H10" s="29">
        <v>75</v>
      </c>
      <c r="I10" s="29">
        <v>76</v>
      </c>
      <c r="J10" s="29">
        <v>77</v>
      </c>
      <c r="K10" s="29">
        <v>78</v>
      </c>
      <c r="L10" s="29">
        <v>79</v>
      </c>
      <c r="M10" s="29">
        <v>80</v>
      </c>
      <c r="N10" s="29">
        <v>81</v>
      </c>
      <c r="O10" s="29">
        <v>82</v>
      </c>
      <c r="P10" s="29">
        <v>83</v>
      </c>
      <c r="Q10" s="21"/>
      <c r="R10" s="21"/>
      <c r="S10" s="21"/>
      <c r="T10" s="21"/>
      <c r="U10" s="21"/>
    </row>
    <row r="11" spans="1:21" x14ac:dyDescent="0.25">
      <c r="A11" s="20">
        <v>8</v>
      </c>
      <c r="B11" s="29">
        <v>84</v>
      </c>
      <c r="C11" s="29">
        <v>85</v>
      </c>
      <c r="D11" s="29">
        <v>86</v>
      </c>
      <c r="E11" s="29">
        <v>87</v>
      </c>
      <c r="F11" s="29">
        <v>88</v>
      </c>
      <c r="G11" s="29">
        <v>89</v>
      </c>
      <c r="H11" s="29">
        <v>90</v>
      </c>
      <c r="I11" s="29">
        <v>91</v>
      </c>
      <c r="J11" s="29">
        <v>92</v>
      </c>
      <c r="K11" s="29">
        <v>93</v>
      </c>
      <c r="L11" s="29">
        <v>94</v>
      </c>
      <c r="M11" s="29">
        <v>95</v>
      </c>
      <c r="N11" s="29">
        <v>96</v>
      </c>
      <c r="O11" s="29">
        <v>97</v>
      </c>
      <c r="P11" s="29">
        <v>98</v>
      </c>
      <c r="Q11" s="29">
        <v>99</v>
      </c>
      <c r="R11" s="29">
        <v>100</v>
      </c>
      <c r="S11" s="29">
        <v>101</v>
      </c>
      <c r="T11" s="29">
        <v>102</v>
      </c>
      <c r="U11" s="29">
        <v>103</v>
      </c>
    </row>
    <row r="12" spans="1:21" x14ac:dyDescent="0.25">
      <c r="A12" s="20">
        <v>9</v>
      </c>
      <c r="B12" s="29">
        <v>104</v>
      </c>
      <c r="C12" s="29">
        <v>105</v>
      </c>
      <c r="D12" s="29">
        <v>106</v>
      </c>
      <c r="E12" s="29">
        <v>107</v>
      </c>
      <c r="F12" s="29">
        <v>108</v>
      </c>
      <c r="G12" s="29">
        <v>109</v>
      </c>
      <c r="H12" s="29">
        <v>110</v>
      </c>
      <c r="I12" s="29">
        <v>111</v>
      </c>
      <c r="J12" s="29">
        <v>112</v>
      </c>
      <c r="K12" s="29">
        <v>113</v>
      </c>
      <c r="L12" s="29">
        <v>114</v>
      </c>
      <c r="M12" s="29">
        <v>115</v>
      </c>
      <c r="N12" s="29">
        <v>116</v>
      </c>
      <c r="O12" s="29">
        <v>117</v>
      </c>
      <c r="P12" s="29">
        <v>118</v>
      </c>
      <c r="Q12" s="29">
        <v>119</v>
      </c>
      <c r="R12" s="29">
        <v>120</v>
      </c>
      <c r="S12" s="29">
        <v>121</v>
      </c>
      <c r="T12" s="29">
        <v>122</v>
      </c>
      <c r="U12" s="29">
        <v>123</v>
      </c>
    </row>
    <row r="13" spans="1:21" x14ac:dyDescent="0.25">
      <c r="A13" s="23">
        <v>10</v>
      </c>
      <c r="B13" s="31">
        <v>124</v>
      </c>
      <c r="C13" s="31">
        <v>125</v>
      </c>
      <c r="D13" s="31">
        <v>126</v>
      </c>
      <c r="E13" s="31">
        <v>127</v>
      </c>
      <c r="F13" s="31">
        <v>128</v>
      </c>
      <c r="G13" s="31">
        <v>129</v>
      </c>
      <c r="H13" s="31">
        <v>130</v>
      </c>
      <c r="I13" s="31">
        <v>131</v>
      </c>
      <c r="J13" s="31">
        <v>132</v>
      </c>
      <c r="K13" s="31">
        <v>133</v>
      </c>
      <c r="L13" s="31">
        <v>134</v>
      </c>
      <c r="M13" s="31">
        <v>135</v>
      </c>
      <c r="N13" s="31">
        <v>136</v>
      </c>
      <c r="O13" s="31">
        <v>137</v>
      </c>
      <c r="P13" s="31">
        <v>138</v>
      </c>
      <c r="Q13" s="31">
        <v>139</v>
      </c>
      <c r="R13" s="31">
        <v>140</v>
      </c>
      <c r="S13" s="31">
        <v>141</v>
      </c>
      <c r="T13" s="31">
        <v>142</v>
      </c>
      <c r="U13" s="31">
        <v>143</v>
      </c>
    </row>
    <row r="14" spans="1:21" x14ac:dyDescent="0.25">
      <c r="A14" s="23">
        <v>11</v>
      </c>
      <c r="B14" s="31">
        <v>144</v>
      </c>
      <c r="C14" s="31">
        <v>145</v>
      </c>
      <c r="D14" s="31">
        <v>146</v>
      </c>
      <c r="E14" s="31">
        <v>147</v>
      </c>
      <c r="F14" s="31">
        <v>148</v>
      </c>
      <c r="G14" s="31">
        <v>149</v>
      </c>
      <c r="H14" s="31">
        <v>150</v>
      </c>
      <c r="I14" s="31">
        <v>151</v>
      </c>
      <c r="J14" s="31">
        <v>152</v>
      </c>
      <c r="K14" s="31">
        <v>153</v>
      </c>
      <c r="L14" s="31">
        <v>154</v>
      </c>
      <c r="M14" s="31">
        <v>155</v>
      </c>
      <c r="N14" s="31">
        <v>156</v>
      </c>
      <c r="O14" s="31">
        <v>157</v>
      </c>
      <c r="P14" s="31">
        <v>158</v>
      </c>
      <c r="Q14" s="31">
        <v>159</v>
      </c>
      <c r="R14" s="31">
        <v>160</v>
      </c>
      <c r="S14" s="31">
        <v>161</v>
      </c>
      <c r="T14" s="31">
        <v>162</v>
      </c>
      <c r="U14" s="31">
        <v>163</v>
      </c>
    </row>
    <row r="15" spans="1:21" x14ac:dyDescent="0.25">
      <c r="A15" s="23">
        <v>12</v>
      </c>
      <c r="B15" s="31">
        <v>164</v>
      </c>
      <c r="C15" s="31">
        <v>165</v>
      </c>
      <c r="D15" s="31">
        <v>166</v>
      </c>
      <c r="E15" s="31">
        <v>167</v>
      </c>
      <c r="F15" s="31">
        <v>168</v>
      </c>
      <c r="G15" s="31">
        <v>169</v>
      </c>
      <c r="H15" s="31">
        <v>170</v>
      </c>
      <c r="I15" s="31">
        <v>171</v>
      </c>
      <c r="J15" s="31">
        <v>172</v>
      </c>
      <c r="K15" s="31">
        <v>173</v>
      </c>
      <c r="L15" s="31">
        <v>174</v>
      </c>
      <c r="M15" s="31">
        <v>175</v>
      </c>
      <c r="N15" s="31">
        <v>176</v>
      </c>
      <c r="O15" s="31">
        <v>177</v>
      </c>
      <c r="P15" s="31">
        <v>178</v>
      </c>
      <c r="Q15" s="31">
        <v>179</v>
      </c>
      <c r="R15" s="31">
        <v>180</v>
      </c>
      <c r="S15" s="31">
        <v>181</v>
      </c>
      <c r="T15" s="31">
        <v>182</v>
      </c>
      <c r="U15" s="31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P103"/>
  <sheetViews>
    <sheetView workbookViewId="0">
      <selection activeCell="C83" sqref="C83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23.85546875" customWidth="1"/>
    <col min="4" max="4" width="15.5703125" bestFit="1" customWidth="1"/>
    <col min="5" max="5" width="6.5703125" bestFit="1" customWidth="1"/>
    <col min="10" max="10" width="15.85546875" customWidth="1"/>
    <col min="11" max="11" width="19.140625" customWidth="1"/>
    <col min="12" max="12" width="18.5703125" customWidth="1"/>
    <col min="13" max="13" width="17.28515625" customWidth="1"/>
    <col min="14" max="14" width="18.42578125" customWidth="1"/>
    <col min="15" max="15" width="18.85546875" customWidth="1"/>
  </cols>
  <sheetData>
    <row r="1" spans="1:16" ht="21" x14ac:dyDescent="0.35">
      <c r="A1" s="128" t="s">
        <v>51</v>
      </c>
      <c r="B1" s="46"/>
      <c r="C1" s="46"/>
      <c r="D1" s="46"/>
      <c r="F1" s="48" t="s">
        <v>23</v>
      </c>
      <c r="G1" s="49" t="s">
        <v>18</v>
      </c>
      <c r="H1" s="48" t="s">
        <v>19</v>
      </c>
      <c r="J1" s="168" t="s">
        <v>238</v>
      </c>
      <c r="K1" s="7" t="s">
        <v>74</v>
      </c>
      <c r="L1" s="7" t="s">
        <v>75</v>
      </c>
    </row>
    <row r="2" spans="1:16" x14ac:dyDescent="0.25">
      <c r="F2" s="47"/>
      <c r="G2" s="50">
        <v>0.2</v>
      </c>
      <c r="H2" s="51">
        <v>0.8</v>
      </c>
      <c r="J2" s="169">
        <v>25</v>
      </c>
      <c r="K2" s="5">
        <f>ROUND(J2/B22,2)</f>
        <v>2.5</v>
      </c>
      <c r="L2" s="5">
        <f>ROUND(J2/B23,2)</f>
        <v>1.67</v>
      </c>
      <c r="M2" s="7" t="s">
        <v>259</v>
      </c>
    </row>
    <row r="4" spans="1:16" ht="16.5" thickBot="1" x14ac:dyDescent="0.3">
      <c r="A4" s="11" t="s">
        <v>53</v>
      </c>
      <c r="B4" s="11"/>
    </row>
    <row r="5" spans="1:16" ht="15.75" thickTop="1" x14ac:dyDescent="0.25">
      <c r="A5" s="7" t="s">
        <v>46</v>
      </c>
      <c r="B5" s="1" t="s">
        <v>47</v>
      </c>
      <c r="C5" s="35" t="s">
        <v>168</v>
      </c>
      <c r="J5" s="168" t="s">
        <v>239</v>
      </c>
      <c r="K5" s="168" t="s">
        <v>243</v>
      </c>
      <c r="L5" s="7" t="s">
        <v>74</v>
      </c>
      <c r="M5" s="7" t="s">
        <v>75</v>
      </c>
    </row>
    <row r="6" spans="1:16" x14ac:dyDescent="0.25">
      <c r="A6" s="15">
        <v>1</v>
      </c>
      <c r="B6" s="36">
        <f>HLOOKUP(Table1037[[#This Row],[Dragon ID / Level]],Table86[],2,FALSE)</f>
        <v>8</v>
      </c>
      <c r="C6" s="36">
        <f>Table1037[[#This Row],[Dragon ID / Level]]*$G$2+$H$2</f>
        <v>1</v>
      </c>
      <c r="J6" s="51" t="s">
        <v>240</v>
      </c>
      <c r="K6" s="170">
        <v>20</v>
      </c>
      <c r="L6" s="5">
        <f>ROUND(K6/$B$22,2)</f>
        <v>2</v>
      </c>
      <c r="M6" s="5">
        <f>ROUND(K6/$B$23,2)</f>
        <v>1.33</v>
      </c>
      <c r="N6" s="7" t="s">
        <v>259</v>
      </c>
    </row>
    <row r="7" spans="1:16" x14ac:dyDescent="0.25">
      <c r="A7" s="14">
        <v>2</v>
      </c>
      <c r="B7" s="37">
        <f>HLOOKUP(Table1037[[#This Row],[Dragon ID / Level]],Table86[],2,FALSE)</f>
        <v>10</v>
      </c>
      <c r="C7" s="37">
        <f>Table1037[[#This Row],[Dragon ID / Level]]*$G$2+$H$2</f>
        <v>1.2000000000000002</v>
      </c>
      <c r="J7" s="51" t="s">
        <v>241</v>
      </c>
      <c r="K7" s="170">
        <v>40</v>
      </c>
      <c r="L7" s="8">
        <f t="shared" ref="L7:L8" si="0">ROUND(K7/$B$22,2)</f>
        <v>4</v>
      </c>
      <c r="M7" s="8">
        <f t="shared" ref="M7:M8" si="1">ROUND(K7/$B$23,2)</f>
        <v>2.67</v>
      </c>
      <c r="N7" s="7" t="s">
        <v>259</v>
      </c>
    </row>
    <row r="8" spans="1:16" x14ac:dyDescent="0.25">
      <c r="A8" s="14">
        <v>3</v>
      </c>
      <c r="B8" s="37">
        <f>HLOOKUP(Table1037[[#This Row],[Dragon ID / Level]],Table86[],2,FALSE)</f>
        <v>10</v>
      </c>
      <c r="C8" s="37">
        <f>Table1037[[#This Row],[Dragon ID / Level]]*$G$2+$H$2</f>
        <v>1.4000000000000001</v>
      </c>
      <c r="J8" s="51" t="s">
        <v>242</v>
      </c>
      <c r="K8" s="170">
        <v>80</v>
      </c>
      <c r="L8" s="5">
        <f t="shared" si="0"/>
        <v>8</v>
      </c>
      <c r="M8" s="5">
        <f t="shared" si="1"/>
        <v>5.33</v>
      </c>
      <c r="N8" s="7" t="s">
        <v>259</v>
      </c>
    </row>
    <row r="9" spans="1:16" x14ac:dyDescent="0.25">
      <c r="A9" s="18">
        <v>4</v>
      </c>
      <c r="B9" s="38">
        <f>HLOOKUP(Table1037[[#This Row],[Dragon ID / Level]],Table86[],2,FALSE)</f>
        <v>10</v>
      </c>
      <c r="C9" s="38">
        <f>Table1037[[#This Row],[Dragon ID / Level]]*$G$2+$H$2</f>
        <v>1.6</v>
      </c>
    </row>
    <row r="10" spans="1:16" x14ac:dyDescent="0.25">
      <c r="A10" s="18">
        <v>5</v>
      </c>
      <c r="B10" s="38">
        <f>HLOOKUP(Table1037[[#This Row],[Dragon ID / Level]],Table86[],2,FALSE)</f>
        <v>15</v>
      </c>
      <c r="C10" s="38">
        <f>Table1037[[#This Row],[Dragon ID / Level]]*$G$2+$H$2</f>
        <v>1.8</v>
      </c>
      <c r="N10" s="186" t="s">
        <v>260</v>
      </c>
      <c r="O10" s="186"/>
    </row>
    <row r="11" spans="1:16" x14ac:dyDescent="0.25">
      <c r="A11" s="18">
        <v>6</v>
      </c>
      <c r="B11" s="38">
        <f>HLOOKUP(Table1037[[#This Row],[Dragon ID / Level]],Table86[],2,FALSE)</f>
        <v>15</v>
      </c>
      <c r="C11" s="38">
        <f>Table1037[[#This Row],[Dragon ID / Level]]*$G$2+$H$2</f>
        <v>2</v>
      </c>
      <c r="J11" s="168" t="s">
        <v>4</v>
      </c>
      <c r="K11" s="168" t="s">
        <v>247</v>
      </c>
      <c r="L11" s="168" t="s">
        <v>243</v>
      </c>
      <c r="N11" s="7" t="s">
        <v>74</v>
      </c>
      <c r="O11" s="7" t="s">
        <v>75</v>
      </c>
    </row>
    <row r="12" spans="1:16" x14ac:dyDescent="0.25">
      <c r="A12" s="20">
        <v>7</v>
      </c>
      <c r="B12" s="39">
        <f>HLOOKUP(Table1037[[#This Row],[Dragon ID / Level]],Table86[],2,FALSE)</f>
        <v>15</v>
      </c>
      <c r="C12" s="39">
        <f>Table1037[[#This Row],[Dragon ID / Level]]*$G$2+$H$2</f>
        <v>2.2000000000000002</v>
      </c>
      <c r="J12" s="51" t="s">
        <v>248</v>
      </c>
      <c r="K12" s="51">
        <f>'Dragons - Unlock'!C10</f>
        <v>60</v>
      </c>
      <c r="L12" s="169">
        <v>10</v>
      </c>
      <c r="N12" s="5">
        <f t="shared" ref="N12:N23" si="2">L12/$B$22</f>
        <v>1</v>
      </c>
      <c r="O12" s="5">
        <f t="shared" ref="O12:O23" si="3">ROUND(L12/$B$23,2)</f>
        <v>0.67</v>
      </c>
      <c r="P12" s="7" t="s">
        <v>259</v>
      </c>
    </row>
    <row r="13" spans="1:16" x14ac:dyDescent="0.25">
      <c r="A13" s="20">
        <v>8</v>
      </c>
      <c r="B13" s="39">
        <f>HLOOKUP(Table1037[[#This Row],[Dragon ID / Level]],Table86[],2,FALSE)</f>
        <v>20</v>
      </c>
      <c r="C13" s="39">
        <f>Table1037[[#This Row],[Dragon ID / Level]]*$G$2+$H$2</f>
        <v>2.4000000000000004</v>
      </c>
      <c r="J13" s="51" t="s">
        <v>251</v>
      </c>
      <c r="K13" s="51">
        <f>'Dragons - Unlock'!D10</f>
        <v>100</v>
      </c>
      <c r="L13" s="169">
        <v>20</v>
      </c>
      <c r="N13" s="8">
        <f t="shared" si="2"/>
        <v>2</v>
      </c>
      <c r="O13" s="8">
        <f t="shared" si="3"/>
        <v>1.33</v>
      </c>
      <c r="P13" s="7" t="s">
        <v>259</v>
      </c>
    </row>
    <row r="14" spans="1:16" x14ac:dyDescent="0.25">
      <c r="A14" s="20">
        <v>9</v>
      </c>
      <c r="B14" s="39">
        <f>HLOOKUP(Table1037[[#This Row],[Dragon ID / Level]],Table86[],2,FALSE)</f>
        <v>20</v>
      </c>
      <c r="C14" s="39">
        <f>Table1037[[#This Row],[Dragon ID / Level]]*$G$2+$H$2</f>
        <v>2.6</v>
      </c>
      <c r="J14" s="51" t="s">
        <v>249</v>
      </c>
      <c r="K14" s="51">
        <f>'Dragons - Unlock'!E10</f>
        <v>150</v>
      </c>
      <c r="L14" s="169">
        <v>30</v>
      </c>
      <c r="N14" s="5">
        <f t="shared" si="2"/>
        <v>3</v>
      </c>
      <c r="O14" s="5">
        <f t="shared" si="3"/>
        <v>2</v>
      </c>
      <c r="P14" s="7" t="s">
        <v>259</v>
      </c>
    </row>
    <row r="15" spans="1:16" x14ac:dyDescent="0.25">
      <c r="A15" s="23">
        <v>10</v>
      </c>
      <c r="B15" s="40">
        <f>HLOOKUP(Table1037[[#This Row],[Dragon ID / Level]],Table86[],2,FALSE)</f>
        <v>20</v>
      </c>
      <c r="C15" s="40">
        <f>Table1037[[#This Row],[Dragon ID / Level]]*$G$2+$H$2</f>
        <v>2.8</v>
      </c>
      <c r="J15" s="51" t="s">
        <v>250</v>
      </c>
      <c r="K15" s="51">
        <f>'Dragons - Unlock'!F10</f>
        <v>200</v>
      </c>
      <c r="L15" s="169">
        <v>40</v>
      </c>
      <c r="N15" s="8">
        <f t="shared" si="2"/>
        <v>4</v>
      </c>
      <c r="O15" s="8">
        <f t="shared" si="3"/>
        <v>2.67</v>
      </c>
      <c r="P15" s="7" t="s">
        <v>259</v>
      </c>
    </row>
    <row r="16" spans="1:16" x14ac:dyDescent="0.25">
      <c r="A16" s="23">
        <v>11</v>
      </c>
      <c r="B16" s="40">
        <f>HLOOKUP(Table1037[[#This Row],[Dragon ID / Level]],Table86[],2,FALSE)</f>
        <v>20</v>
      </c>
      <c r="C16" s="40">
        <f>Table1037[[#This Row],[Dragon ID / Level]]*$G$2+$H$2</f>
        <v>3</v>
      </c>
      <c r="J16" s="51" t="s">
        <v>252</v>
      </c>
      <c r="K16" s="51">
        <f>'Dragons - Unlock'!G10</f>
        <v>400</v>
      </c>
      <c r="L16" s="169">
        <v>50</v>
      </c>
      <c r="N16" s="5">
        <f t="shared" si="2"/>
        <v>5</v>
      </c>
      <c r="O16" s="5">
        <f t="shared" si="3"/>
        <v>3.33</v>
      </c>
      <c r="P16" s="7" t="s">
        <v>259</v>
      </c>
    </row>
    <row r="17" spans="1:16" x14ac:dyDescent="0.25">
      <c r="A17" s="23">
        <v>12</v>
      </c>
      <c r="B17" s="40">
        <f>HLOOKUP(Table1037[[#This Row],[Dragon ID / Level]],Table86[],2,FALSE)</f>
        <v>20</v>
      </c>
      <c r="C17" s="40">
        <f>Table1037[[#This Row],[Dragon ID / Level]]*$G$2+$H$2</f>
        <v>3.2</v>
      </c>
      <c r="J17" s="51" t="s">
        <v>253</v>
      </c>
      <c r="K17" s="51">
        <f>'Dragons - Unlock'!H10</f>
        <v>550</v>
      </c>
      <c r="L17" s="169">
        <v>60</v>
      </c>
      <c r="N17" s="8">
        <f t="shared" si="2"/>
        <v>6</v>
      </c>
      <c r="O17" s="8">
        <f t="shared" si="3"/>
        <v>4</v>
      </c>
      <c r="P17" s="7" t="s">
        <v>259</v>
      </c>
    </row>
    <row r="18" spans="1:16" x14ac:dyDescent="0.25">
      <c r="A18" s="1">
        <v>13</v>
      </c>
      <c r="B18" s="179">
        <f>HLOOKUP(Table1037[[#This Row],[Dragon ID / Level]],Table86[],2,FALSE)</f>
        <v>20</v>
      </c>
      <c r="C18" s="10">
        <f>Table1037[[#This Row],[Dragon ID / Level]]*$G$2+$H$2</f>
        <v>3.4000000000000004</v>
      </c>
      <c r="J18" s="51" t="s">
        <v>254</v>
      </c>
      <c r="K18" s="51">
        <f>'Dragons - Unlock'!I10</f>
        <v>800</v>
      </c>
      <c r="L18" s="169">
        <v>70</v>
      </c>
      <c r="N18" s="5">
        <f t="shared" si="2"/>
        <v>7</v>
      </c>
      <c r="O18" s="5">
        <f t="shared" si="3"/>
        <v>4.67</v>
      </c>
      <c r="P18" s="7" t="s">
        <v>259</v>
      </c>
    </row>
    <row r="19" spans="1:16" x14ac:dyDescent="0.25">
      <c r="J19" s="51" t="s">
        <v>255</v>
      </c>
      <c r="K19" s="51">
        <f>'Dragons - Unlock'!J10</f>
        <v>800</v>
      </c>
      <c r="L19" s="169">
        <v>80</v>
      </c>
      <c r="N19" s="8">
        <f t="shared" si="2"/>
        <v>8</v>
      </c>
      <c r="O19" s="8">
        <f t="shared" si="3"/>
        <v>5.33</v>
      </c>
      <c r="P19" s="7" t="s">
        <v>259</v>
      </c>
    </row>
    <row r="20" spans="1:16" ht="18.75" x14ac:dyDescent="0.3">
      <c r="A20" s="42" t="s">
        <v>235</v>
      </c>
      <c r="B20" s="63"/>
      <c r="C20" s="63"/>
      <c r="J20" s="51" t="s">
        <v>256</v>
      </c>
      <c r="K20" s="51">
        <f>'Dragons - Unlock'!K10</f>
        <v>800</v>
      </c>
      <c r="L20" s="169">
        <v>90</v>
      </c>
      <c r="N20" s="5">
        <f t="shared" si="2"/>
        <v>9</v>
      </c>
      <c r="O20" s="5">
        <f t="shared" si="3"/>
        <v>6</v>
      </c>
      <c r="P20" s="7" t="s">
        <v>259</v>
      </c>
    </row>
    <row r="21" spans="1:16" x14ac:dyDescent="0.25">
      <c r="J21" s="51" t="s">
        <v>257</v>
      </c>
      <c r="K21" s="51">
        <f>'Dragons - Unlock'!L10</f>
        <v>1100</v>
      </c>
      <c r="L21" s="169">
        <v>100</v>
      </c>
      <c r="N21" s="8">
        <f t="shared" si="2"/>
        <v>10</v>
      </c>
      <c r="O21" s="8">
        <f t="shared" si="3"/>
        <v>6.67</v>
      </c>
      <c r="P21" s="7" t="s">
        <v>259</v>
      </c>
    </row>
    <row r="22" spans="1:16" x14ac:dyDescent="0.25">
      <c r="A22" s="7" t="s">
        <v>74</v>
      </c>
      <c r="B22" s="166">
        <v>10</v>
      </c>
      <c r="C22" s="7" t="s">
        <v>76</v>
      </c>
      <c r="J22" s="51" t="s">
        <v>258</v>
      </c>
      <c r="K22" s="51">
        <f>'Dragons - Unlock'!M10</f>
        <v>1100</v>
      </c>
      <c r="L22" s="169">
        <v>110</v>
      </c>
      <c r="N22" s="5">
        <f t="shared" si="2"/>
        <v>11</v>
      </c>
      <c r="O22" s="5">
        <f t="shared" si="3"/>
        <v>7.33</v>
      </c>
      <c r="P22" s="7" t="s">
        <v>259</v>
      </c>
    </row>
    <row r="23" spans="1:16" x14ac:dyDescent="0.25">
      <c r="A23" s="7" t="s">
        <v>75</v>
      </c>
      <c r="B23" s="5">
        <f>ROUND(B31/A31,0)</f>
        <v>15</v>
      </c>
      <c r="C23" s="7" t="s">
        <v>76</v>
      </c>
      <c r="J23" s="51" t="s">
        <v>277</v>
      </c>
      <c r="K23" s="51">
        <v>1200</v>
      </c>
      <c r="L23" s="169">
        <v>120</v>
      </c>
      <c r="N23" s="8">
        <f t="shared" si="2"/>
        <v>12</v>
      </c>
      <c r="O23" s="8">
        <f t="shared" si="3"/>
        <v>8</v>
      </c>
      <c r="P23" s="7" t="s">
        <v>259</v>
      </c>
    </row>
    <row r="25" spans="1:16" x14ac:dyDescent="0.25">
      <c r="A25" s="1" t="s">
        <v>56</v>
      </c>
      <c r="B25" s="1" t="s">
        <v>67</v>
      </c>
      <c r="C25" s="1" t="s">
        <v>59</v>
      </c>
      <c r="F25" s="137"/>
    </row>
    <row r="26" spans="1:16" x14ac:dyDescent="0.25">
      <c r="A26" s="165">
        <v>0.99</v>
      </c>
      <c r="B26" s="1">
        <f>ROUND(Table47[[#This Row],[Price]]*$B$22+Table47[[#This Row],[Price]]*$B$22*Table47[[#This Row],[Discount]],0)</f>
        <v>10</v>
      </c>
      <c r="C26" s="167">
        <v>0</v>
      </c>
    </row>
    <row r="27" spans="1:16" x14ac:dyDescent="0.25">
      <c r="A27" s="165">
        <v>4.99</v>
      </c>
      <c r="B27" s="1">
        <f>ROUND(Table47[[#This Row],[Price]]*$B$22+Table47[[#This Row],[Price]]*$B$22*Table47[[#This Row],[Discount]],0)</f>
        <v>52</v>
      </c>
      <c r="C27" s="167">
        <v>0.05</v>
      </c>
    </row>
    <row r="28" spans="1:16" x14ac:dyDescent="0.25">
      <c r="A28" s="165">
        <v>9.99</v>
      </c>
      <c r="B28" s="1">
        <f>ROUND(Table47[[#This Row],[Price]]*$B$22+Table47[[#This Row],[Price]]*$B$22*Table47[[#This Row],[Discount]],0)</f>
        <v>110</v>
      </c>
      <c r="C28" s="167">
        <v>0.1</v>
      </c>
    </row>
    <row r="29" spans="1:16" x14ac:dyDescent="0.25">
      <c r="A29" s="165">
        <v>19.989999999999998</v>
      </c>
      <c r="B29" s="1">
        <f>ROUND(Table47[[#This Row],[Price]]*$B$22+Table47[[#This Row],[Price]]*$B$22*Table47[[#This Row],[Discount]],0)</f>
        <v>250</v>
      </c>
      <c r="C29" s="167">
        <v>0.25</v>
      </c>
    </row>
    <row r="30" spans="1:16" x14ac:dyDescent="0.25">
      <c r="A30" s="165">
        <v>39.99</v>
      </c>
      <c r="B30" s="1">
        <f>ROUND(Table47[[#This Row],[Price]]*$B$22+Table47[[#This Row],[Price]]*$B$22*Table47[[#This Row],[Discount]],0)</f>
        <v>560</v>
      </c>
      <c r="C30" s="167">
        <v>0.4</v>
      </c>
    </row>
    <row r="31" spans="1:16" x14ac:dyDescent="0.25">
      <c r="A31" s="165">
        <v>79.989999999999995</v>
      </c>
      <c r="B31" s="1">
        <f>ROUND(Table47[[#This Row],[Price]]*$B$22+Table47[[#This Row],[Price]]*$B$22*Table47[[#This Row],[Discount]],0)</f>
        <v>1200</v>
      </c>
      <c r="C31" s="167">
        <v>0.5</v>
      </c>
    </row>
    <row r="33" spans="1:6" ht="18.75" x14ac:dyDescent="0.3">
      <c r="A33" s="42" t="s">
        <v>236</v>
      </c>
      <c r="B33" s="63"/>
      <c r="C33" s="63"/>
    </row>
    <row r="35" spans="1:6" x14ac:dyDescent="0.25">
      <c r="A35" s="7" t="s">
        <v>74</v>
      </c>
      <c r="B35" s="166">
        <v>6000</v>
      </c>
      <c r="C35" s="7" t="s">
        <v>76</v>
      </c>
      <c r="E35" s="180">
        <f>B35/B22</f>
        <v>600</v>
      </c>
      <c r="F35" s="181" t="s">
        <v>279</v>
      </c>
    </row>
    <row r="36" spans="1:6" x14ac:dyDescent="0.25">
      <c r="A36" s="7" t="s">
        <v>75</v>
      </c>
      <c r="B36" s="166">
        <v>15300</v>
      </c>
      <c r="C36" s="7" t="s">
        <v>76</v>
      </c>
      <c r="E36" s="182">
        <f>B36/B23</f>
        <v>1020</v>
      </c>
      <c r="F36" s="181" t="s">
        <v>279</v>
      </c>
    </row>
    <row r="38" spans="1:6" ht="18.75" x14ac:dyDescent="0.3">
      <c r="A38" s="42" t="s">
        <v>237</v>
      </c>
      <c r="B38" s="63"/>
      <c r="C38" s="63"/>
    </row>
    <row r="40" spans="1:6" x14ac:dyDescent="0.25">
      <c r="A40" s="7" t="s">
        <v>74</v>
      </c>
      <c r="B40" s="5">
        <f>B22/J2</f>
        <v>0.4</v>
      </c>
      <c r="C40" s="7" t="s">
        <v>76</v>
      </c>
    </row>
    <row r="41" spans="1:6" x14ac:dyDescent="0.25">
      <c r="A41" s="7" t="s">
        <v>75</v>
      </c>
      <c r="B41" s="8">
        <f>ROUND(B23/J2,1)</f>
        <v>0.6</v>
      </c>
      <c r="C41" s="7" t="s">
        <v>76</v>
      </c>
    </row>
    <row r="43" spans="1:6" ht="18.75" x14ac:dyDescent="0.3">
      <c r="A43" s="42" t="s">
        <v>244</v>
      </c>
      <c r="B43" s="63"/>
      <c r="C43" s="63"/>
    </row>
    <row r="45" spans="1:6" x14ac:dyDescent="0.25">
      <c r="A45" s="7" t="s">
        <v>74</v>
      </c>
      <c r="B45" s="5">
        <f>B22/K6</f>
        <v>0.5</v>
      </c>
      <c r="C45" s="7" t="s">
        <v>76</v>
      </c>
    </row>
    <row r="46" spans="1:6" x14ac:dyDescent="0.25">
      <c r="A46" s="7" t="s">
        <v>75</v>
      </c>
      <c r="B46" s="8">
        <f>ROUND(B23/K6,1)</f>
        <v>0.8</v>
      </c>
      <c r="C46" s="7" t="s">
        <v>76</v>
      </c>
    </row>
    <row r="48" spans="1:6" ht="18.75" x14ac:dyDescent="0.3">
      <c r="A48" s="42" t="s">
        <v>245</v>
      </c>
      <c r="B48" s="63"/>
      <c r="C48" s="63"/>
    </row>
    <row r="50" spans="1:8" x14ac:dyDescent="0.25">
      <c r="A50" s="7" t="s">
        <v>74</v>
      </c>
      <c r="B50" s="5">
        <f>B22/K7</f>
        <v>0.25</v>
      </c>
      <c r="C50" s="7" t="s">
        <v>76</v>
      </c>
    </row>
    <row r="51" spans="1:8" x14ac:dyDescent="0.25">
      <c r="A51" s="7" t="s">
        <v>75</v>
      </c>
      <c r="B51" s="8">
        <f>ROUND(B23/K7,1)</f>
        <v>0.4</v>
      </c>
      <c r="C51" s="7" t="s">
        <v>76</v>
      </c>
    </row>
    <row r="53" spans="1:8" ht="18.75" x14ac:dyDescent="0.3">
      <c r="A53" s="42" t="s">
        <v>246</v>
      </c>
      <c r="B53" s="63"/>
      <c r="C53" s="63"/>
    </row>
    <row r="55" spans="1:8" x14ac:dyDescent="0.25">
      <c r="A55" s="7" t="s">
        <v>74</v>
      </c>
      <c r="B55" s="5">
        <f>B22/K8</f>
        <v>0.125</v>
      </c>
      <c r="C55" s="7" t="s">
        <v>76</v>
      </c>
    </row>
    <row r="56" spans="1:8" x14ac:dyDescent="0.25">
      <c r="A56" s="7" t="s">
        <v>75</v>
      </c>
      <c r="B56" s="8">
        <f>ROUND(B23/K8,1)</f>
        <v>0.2</v>
      </c>
      <c r="C56" s="7" t="s">
        <v>76</v>
      </c>
    </row>
    <row r="58" spans="1:8" ht="15.75" x14ac:dyDescent="0.25">
      <c r="A58" s="63" t="s">
        <v>161</v>
      </c>
      <c r="B58" s="63"/>
      <c r="C58" s="63"/>
    </row>
    <row r="59" spans="1:8" x14ac:dyDescent="0.25">
      <c r="A59" s="192" t="s">
        <v>164</v>
      </c>
      <c r="B59" s="192"/>
      <c r="C59" s="192"/>
    </row>
    <row r="60" spans="1:8" x14ac:dyDescent="0.25">
      <c r="A60" s="192"/>
      <c r="B60" s="192"/>
      <c r="C60" s="192"/>
    </row>
    <row r="61" spans="1:8" x14ac:dyDescent="0.25">
      <c r="A61" s="192"/>
      <c r="B61" s="192"/>
      <c r="C61" s="192"/>
    </row>
    <row r="62" spans="1:8" x14ac:dyDescent="0.25">
      <c r="A62" s="192"/>
      <c r="B62" s="192"/>
      <c r="C62" s="192"/>
      <c r="H62" t="s">
        <v>21</v>
      </c>
    </row>
    <row r="64" spans="1:8" x14ac:dyDescent="0.25">
      <c r="B64" s="7" t="s">
        <v>90</v>
      </c>
    </row>
    <row r="65" spans="1:4" x14ac:dyDescent="0.25">
      <c r="B65" s="5">
        <v>1.2</v>
      </c>
    </row>
    <row r="66" spans="1:4" x14ac:dyDescent="0.25">
      <c r="B66" s="5">
        <v>2.5</v>
      </c>
    </row>
    <row r="67" spans="1:4" x14ac:dyDescent="0.25">
      <c r="A67" s="1" t="s">
        <v>162</v>
      </c>
      <c r="B67" s="1" t="s">
        <v>163</v>
      </c>
    </row>
    <row r="68" spans="1:4" x14ac:dyDescent="0.25">
      <c r="A68" s="1">
        <v>1</v>
      </c>
      <c r="B68" s="1">
        <f>$B$65/(Table29[[#This Row],[Pig eaten]]*$B$66)</f>
        <v>0.48</v>
      </c>
    </row>
    <row r="69" spans="1:4" x14ac:dyDescent="0.25">
      <c r="A69" s="1">
        <v>2</v>
      </c>
      <c r="B69" s="1">
        <f>$B$65/(Table29[[#This Row],[Pig eaten]]*$B$66)</f>
        <v>0.24</v>
      </c>
    </row>
    <row r="70" spans="1:4" x14ac:dyDescent="0.25">
      <c r="A70" s="1">
        <v>3</v>
      </c>
      <c r="B70" s="1">
        <f>$B$65/(Table29[[#This Row],[Pig eaten]]*$B$66)</f>
        <v>0.16</v>
      </c>
    </row>
    <row r="71" spans="1:4" x14ac:dyDescent="0.25">
      <c r="A71" s="1">
        <v>4</v>
      </c>
      <c r="B71" s="1">
        <f>$B$65/(Table29[[#This Row],[Pig eaten]]*$B$66)</f>
        <v>0.12</v>
      </c>
    </row>
    <row r="72" spans="1:4" x14ac:dyDescent="0.25">
      <c r="A72" s="1">
        <v>5</v>
      </c>
      <c r="B72" s="1">
        <f>$B$65/(Table29[[#This Row],[Pig eaten]]*$B$66)</f>
        <v>9.6000000000000002E-2</v>
      </c>
    </row>
    <row r="73" spans="1:4" x14ac:dyDescent="0.25">
      <c r="A73" s="1">
        <v>6</v>
      </c>
      <c r="B73" s="1">
        <f>$B$65/(Table29[[#This Row],[Pig eaten]]*$B$66)</f>
        <v>0.08</v>
      </c>
    </row>
    <row r="74" spans="1:4" x14ac:dyDescent="0.25">
      <c r="A74" s="1">
        <v>7</v>
      </c>
      <c r="B74" s="1">
        <f>$B$65/(Table29[[#This Row],[Pig eaten]]*$B$66)</f>
        <v>6.8571428571428575E-2</v>
      </c>
    </row>
    <row r="75" spans="1:4" x14ac:dyDescent="0.25">
      <c r="A75" s="1">
        <v>8</v>
      </c>
      <c r="B75" s="1">
        <f>$B$65/(Table29[[#This Row],[Pig eaten]]*$B$66)</f>
        <v>0.06</v>
      </c>
    </row>
    <row r="76" spans="1:4" x14ac:dyDescent="0.25">
      <c r="A76" s="1">
        <v>9</v>
      </c>
      <c r="B76" s="1">
        <f>$B$65/(Table29[[#This Row],[Pig eaten]]*$B$66)</f>
        <v>5.333333333333333E-2</v>
      </c>
    </row>
    <row r="78" spans="1:4" ht="15.75" x14ac:dyDescent="0.25">
      <c r="A78" s="63" t="s">
        <v>173</v>
      </c>
      <c r="B78" s="63"/>
      <c r="C78" s="63"/>
    </row>
    <row r="80" spans="1:4" x14ac:dyDescent="0.25">
      <c r="A80" s="7" t="s">
        <v>174</v>
      </c>
      <c r="B80" s="7" t="s">
        <v>175</v>
      </c>
      <c r="C80" s="7" t="s">
        <v>262</v>
      </c>
      <c r="D80" s="7" t="s">
        <v>263</v>
      </c>
    </row>
    <row r="81" spans="1:4" x14ac:dyDescent="0.25">
      <c r="A81" s="5" t="s">
        <v>52</v>
      </c>
      <c r="B81" s="166">
        <v>6</v>
      </c>
      <c r="C81" s="58">
        <f>B81/$B$22</f>
        <v>0.6</v>
      </c>
      <c r="D81" s="58">
        <f>B81/$B$23</f>
        <v>0.4</v>
      </c>
    </row>
    <row r="82" spans="1:4" x14ac:dyDescent="0.25">
      <c r="A82" s="8" t="s">
        <v>115</v>
      </c>
      <c r="B82" s="172">
        <v>30000</v>
      </c>
      <c r="C82" s="136">
        <f>(B82/B35)</f>
        <v>5</v>
      </c>
      <c r="D82" s="136">
        <f>(B82/B36)</f>
        <v>1.9607843137254901</v>
      </c>
    </row>
    <row r="83" spans="1:4" x14ac:dyDescent="0.25">
      <c r="A83" s="5" t="s">
        <v>82</v>
      </c>
      <c r="B83" s="166">
        <v>1</v>
      </c>
      <c r="C83" s="58">
        <f>B83/B40</f>
        <v>2.5</v>
      </c>
      <c r="D83" s="58">
        <f>B83/B41</f>
        <v>1.6666666666666667</v>
      </c>
    </row>
    <row r="84" spans="1:4" x14ac:dyDescent="0.25">
      <c r="A84" s="8" t="s">
        <v>176</v>
      </c>
      <c r="B84" s="172">
        <v>1</v>
      </c>
      <c r="C84" s="136">
        <f>B84/B45</f>
        <v>2</v>
      </c>
      <c r="D84" s="136">
        <f>B84/B46</f>
        <v>1.25</v>
      </c>
    </row>
    <row r="85" spans="1:4" x14ac:dyDescent="0.25">
      <c r="A85" s="5" t="s">
        <v>177</v>
      </c>
      <c r="B85" s="166">
        <v>1</v>
      </c>
      <c r="C85" s="58">
        <f>B85/B50</f>
        <v>4</v>
      </c>
      <c r="D85" s="58">
        <f>B85/B51</f>
        <v>2.5</v>
      </c>
    </row>
    <row r="86" spans="1:4" x14ac:dyDescent="0.25">
      <c r="A86" s="8" t="s">
        <v>178</v>
      </c>
      <c r="B86" s="172">
        <v>1</v>
      </c>
      <c r="C86" s="136">
        <f>B86/B55</f>
        <v>8</v>
      </c>
      <c r="D86" s="136">
        <f>B86/B56</f>
        <v>5</v>
      </c>
    </row>
    <row r="87" spans="1:4" x14ac:dyDescent="0.25">
      <c r="A87" s="5" t="s">
        <v>261</v>
      </c>
      <c r="B87" s="166">
        <v>1</v>
      </c>
      <c r="C87" s="58">
        <f>N12*B87</f>
        <v>1</v>
      </c>
      <c r="D87" s="58">
        <f>O12*B87</f>
        <v>0.67</v>
      </c>
    </row>
    <row r="88" spans="1:4" x14ac:dyDescent="0.25">
      <c r="A88" s="8" t="s">
        <v>264</v>
      </c>
      <c r="B88" s="172">
        <v>1</v>
      </c>
      <c r="C88" s="136">
        <f>N13*B88</f>
        <v>2</v>
      </c>
      <c r="D88" s="136">
        <f>O13*B88</f>
        <v>1.33</v>
      </c>
    </row>
    <row r="89" spans="1:4" x14ac:dyDescent="0.25">
      <c r="A89" s="5" t="s">
        <v>265</v>
      </c>
      <c r="B89" s="166">
        <v>1</v>
      </c>
      <c r="C89" s="58">
        <f t="shared" ref="C89:C98" si="4">N14*B89</f>
        <v>3</v>
      </c>
      <c r="D89" s="58">
        <f t="shared" ref="D89:D98" si="5">O14*B89</f>
        <v>2</v>
      </c>
    </row>
    <row r="90" spans="1:4" x14ac:dyDescent="0.25">
      <c r="A90" s="8" t="s">
        <v>266</v>
      </c>
      <c r="B90" s="172">
        <v>1</v>
      </c>
      <c r="C90" s="136">
        <f t="shared" si="4"/>
        <v>4</v>
      </c>
      <c r="D90" s="136">
        <f t="shared" si="5"/>
        <v>2.67</v>
      </c>
    </row>
    <row r="91" spans="1:4" x14ac:dyDescent="0.25">
      <c r="A91" s="5" t="s">
        <v>267</v>
      </c>
      <c r="B91" s="166">
        <v>1</v>
      </c>
      <c r="C91" s="58">
        <f t="shared" si="4"/>
        <v>5</v>
      </c>
      <c r="D91" s="58">
        <f t="shared" si="5"/>
        <v>3.33</v>
      </c>
    </row>
    <row r="92" spans="1:4" x14ac:dyDescent="0.25">
      <c r="A92" s="8" t="s">
        <v>268</v>
      </c>
      <c r="B92" s="172">
        <v>1</v>
      </c>
      <c r="C92" s="136">
        <f t="shared" si="4"/>
        <v>6</v>
      </c>
      <c r="D92" s="136">
        <f t="shared" si="5"/>
        <v>4</v>
      </c>
    </row>
    <row r="93" spans="1:4" x14ac:dyDescent="0.25">
      <c r="A93" s="5" t="s">
        <v>269</v>
      </c>
      <c r="B93" s="166">
        <v>1</v>
      </c>
      <c r="C93" s="58">
        <f t="shared" si="4"/>
        <v>7</v>
      </c>
      <c r="D93" s="58">
        <f t="shared" si="5"/>
        <v>4.67</v>
      </c>
    </row>
    <row r="94" spans="1:4" x14ac:dyDescent="0.25">
      <c r="A94" s="8" t="s">
        <v>270</v>
      </c>
      <c r="B94" s="172">
        <v>1</v>
      </c>
      <c r="C94" s="136">
        <f t="shared" si="4"/>
        <v>8</v>
      </c>
      <c r="D94" s="136">
        <f t="shared" si="5"/>
        <v>5.33</v>
      </c>
    </row>
    <row r="95" spans="1:4" x14ac:dyDescent="0.25">
      <c r="A95" s="5" t="s">
        <v>271</v>
      </c>
      <c r="B95" s="166">
        <v>1</v>
      </c>
      <c r="C95" s="58">
        <f t="shared" si="4"/>
        <v>9</v>
      </c>
      <c r="D95" s="58">
        <f t="shared" si="5"/>
        <v>6</v>
      </c>
    </row>
    <row r="96" spans="1:4" x14ac:dyDescent="0.25">
      <c r="A96" s="8" t="s">
        <v>272</v>
      </c>
      <c r="B96" s="172">
        <v>1</v>
      </c>
      <c r="C96" s="136">
        <f t="shared" si="4"/>
        <v>10</v>
      </c>
      <c r="D96" s="136">
        <f t="shared" si="5"/>
        <v>6.67</v>
      </c>
    </row>
    <row r="97" spans="1:4" x14ac:dyDescent="0.25">
      <c r="A97" s="5" t="s">
        <v>273</v>
      </c>
      <c r="B97" s="166">
        <v>1</v>
      </c>
      <c r="C97" s="58">
        <f t="shared" si="4"/>
        <v>11</v>
      </c>
      <c r="D97" s="58">
        <f t="shared" si="5"/>
        <v>7.33</v>
      </c>
    </row>
    <row r="98" spans="1:4" x14ac:dyDescent="0.25">
      <c r="A98" s="8" t="s">
        <v>278</v>
      </c>
      <c r="B98" s="166">
        <v>1</v>
      </c>
      <c r="C98" s="58">
        <f t="shared" si="4"/>
        <v>12</v>
      </c>
      <c r="D98" s="58">
        <f t="shared" si="5"/>
        <v>8</v>
      </c>
    </row>
    <row r="101" spans="1:4" x14ac:dyDescent="0.25">
      <c r="B101" s="7" t="s">
        <v>179</v>
      </c>
      <c r="C101" s="136">
        <f>ROUND(SUM(C81:C97),1)</f>
        <v>88.1</v>
      </c>
      <c r="D101" s="136">
        <f>ROUND(SUM(D81:D97),1)</f>
        <v>56.8</v>
      </c>
    </row>
    <row r="102" spans="1:4" x14ac:dyDescent="0.25">
      <c r="A102" s="139" t="s">
        <v>180</v>
      </c>
      <c r="B102" s="171">
        <v>5</v>
      </c>
      <c r="C102" s="140"/>
      <c r="D102" s="140"/>
    </row>
    <row r="103" spans="1:4" x14ac:dyDescent="0.25">
      <c r="A103" s="7" t="s">
        <v>59</v>
      </c>
      <c r="B103" s="138">
        <f>1-(B102/C101)</f>
        <v>0.94324631101021561</v>
      </c>
      <c r="C103" s="137"/>
    </row>
  </sheetData>
  <mergeCells count="2">
    <mergeCell ref="A59:C62"/>
    <mergeCell ref="N10:O10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>
    <tabColor theme="9"/>
  </sheetPr>
  <dimension ref="A1:J16"/>
  <sheetViews>
    <sheetView workbookViewId="0">
      <selection activeCell="J33" sqref="J33"/>
    </sheetView>
  </sheetViews>
  <sheetFormatPr defaultRowHeight="15" x14ac:dyDescent="0.25"/>
  <cols>
    <col min="1" max="1" width="12.5703125" customWidth="1"/>
    <col min="2" max="2" width="14.7109375" bestFit="1" customWidth="1"/>
    <col min="3" max="3" width="13.28515625" bestFit="1" customWidth="1"/>
    <col min="4" max="4" width="19.5703125" customWidth="1"/>
  </cols>
  <sheetData>
    <row r="1" spans="1:10" ht="18.75" x14ac:dyDescent="0.3">
      <c r="A1" s="42" t="s">
        <v>68</v>
      </c>
      <c r="B1" s="42"/>
      <c r="C1" s="42"/>
      <c r="D1" s="42"/>
      <c r="E1" s="42"/>
    </row>
    <row r="2" spans="1:10" x14ac:dyDescent="0.25">
      <c r="A2" s="2"/>
      <c r="B2" s="2"/>
      <c r="C2" s="2"/>
      <c r="D2" s="2"/>
      <c r="E2" s="2"/>
    </row>
    <row r="3" spans="1:10" x14ac:dyDescent="0.25">
      <c r="A3" s="2"/>
      <c r="B3" s="2"/>
      <c r="C3" s="2"/>
      <c r="D3" s="2"/>
      <c r="E3" s="2"/>
    </row>
    <row r="4" spans="1:10" x14ac:dyDescent="0.25">
      <c r="A4" s="2"/>
      <c r="B4" s="2"/>
      <c r="C4" s="2"/>
      <c r="D4" s="2"/>
      <c r="E4" s="2"/>
    </row>
    <row r="5" spans="1:10" x14ac:dyDescent="0.25">
      <c r="A5" s="2"/>
      <c r="B5" s="2"/>
      <c r="C5" s="2"/>
      <c r="D5" s="2"/>
      <c r="E5" s="2"/>
    </row>
    <row r="8" spans="1:10" x14ac:dyDescent="0.25">
      <c r="A8" s="7" t="s">
        <v>62</v>
      </c>
      <c r="B8" s="5">
        <v>600</v>
      </c>
    </row>
    <row r="10" spans="1:10" x14ac:dyDescent="0.25">
      <c r="A10" s="1" t="s">
        <v>56</v>
      </c>
      <c r="B10" s="1" t="s">
        <v>72</v>
      </c>
      <c r="C10" s="1" t="s">
        <v>59</v>
      </c>
      <c r="J10" t="s">
        <v>21</v>
      </c>
    </row>
    <row r="11" spans="1:10" x14ac:dyDescent="0.25">
      <c r="A11" s="1">
        <v>5</v>
      </c>
      <c r="B11" s="1">
        <f>ROUND(Table4755[[#This Row],[Price]]*$B$8+Table4755[[#This Row],[Price]]*$B$8*Table4755[[#This Row],[Discount]],-1)</f>
        <v>3000</v>
      </c>
      <c r="C11" s="3">
        <v>0</v>
      </c>
    </row>
    <row r="12" spans="1:10" x14ac:dyDescent="0.25">
      <c r="A12" s="1">
        <v>20</v>
      </c>
      <c r="B12" s="10">
        <f>ROUND(Table4755[[#This Row],[Price]]*$B$8+Table4755[[#This Row],[Price]]*$B$8*Table4755[[#This Row],[Discount]],-1)</f>
        <v>13200</v>
      </c>
      <c r="C12" s="3">
        <v>0.1</v>
      </c>
    </row>
    <row r="13" spans="1:10" x14ac:dyDescent="0.25">
      <c r="A13" s="1">
        <v>50</v>
      </c>
      <c r="B13" s="10">
        <f>ROUND(Table4755[[#This Row],[Price]]*$B$8+Table4755[[#This Row],[Price]]*$B$8*Table4755[[#This Row],[Discount]],-1)</f>
        <v>36000</v>
      </c>
      <c r="C13" s="3">
        <v>0.2</v>
      </c>
    </row>
    <row r="14" spans="1:10" x14ac:dyDescent="0.25">
      <c r="A14" s="1">
        <v>250</v>
      </c>
      <c r="B14" s="10">
        <f>ROUND(Table4755[[#This Row],[Price]]*$B$8+Table4755[[#This Row],[Price]]*$B$8*Table4755[[#This Row],[Discount]],-1)</f>
        <v>210000</v>
      </c>
      <c r="C14" s="3">
        <v>0.4</v>
      </c>
    </row>
    <row r="15" spans="1:10" x14ac:dyDescent="0.25">
      <c r="A15" s="1">
        <v>400</v>
      </c>
      <c r="B15" s="10">
        <f>ROUND(Table4755[[#This Row],[Price]]*$B$8+Table4755[[#This Row],[Price]]*$B$8*Table4755[[#This Row],[Discount]],-1)</f>
        <v>360000</v>
      </c>
      <c r="C15" s="3">
        <v>0.5</v>
      </c>
    </row>
    <row r="16" spans="1:10" x14ac:dyDescent="0.25">
      <c r="A16" s="1">
        <v>1000</v>
      </c>
      <c r="B16" s="10">
        <f>ROUND(Table4755[[#This Row],[Price]]*$B$8+Table4755[[#This Row],[Price]]*$B$8*Table4755[[#This Row],[Discount]],-1)</f>
        <v>1020000</v>
      </c>
      <c r="C16" s="3">
        <v>0.7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9"/>
  </sheetPr>
  <dimension ref="A1:E10"/>
  <sheetViews>
    <sheetView workbookViewId="0">
      <selection activeCell="K15" sqref="K15"/>
    </sheetView>
  </sheetViews>
  <sheetFormatPr defaultRowHeight="15" x14ac:dyDescent="0.25"/>
  <cols>
    <col min="1" max="1" width="10.85546875" customWidth="1"/>
    <col min="2" max="2" width="12.42578125" customWidth="1"/>
    <col min="3" max="3" width="10.5703125" customWidth="1"/>
  </cols>
  <sheetData>
    <row r="1" spans="1:5" ht="18.75" x14ac:dyDescent="0.3">
      <c r="A1" s="42" t="s">
        <v>68</v>
      </c>
      <c r="B1" s="42"/>
      <c r="C1" s="42"/>
      <c r="D1" s="42"/>
      <c r="E1" s="42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x14ac:dyDescent="0.25">
      <c r="A5" s="2"/>
      <c r="B5" s="2"/>
      <c r="C5" s="2"/>
      <c r="D5" s="2"/>
      <c r="E5" s="2"/>
    </row>
    <row r="7" spans="1:5" x14ac:dyDescent="0.25">
      <c r="A7" t="s">
        <v>165</v>
      </c>
      <c r="B7" t="s">
        <v>166</v>
      </c>
      <c r="C7" t="s">
        <v>167</v>
      </c>
    </row>
    <row r="8" spans="1:5" x14ac:dyDescent="0.25">
      <c r="A8">
        <v>1</v>
      </c>
      <c r="B8">
        <v>1</v>
      </c>
      <c r="C8">
        <v>10</v>
      </c>
    </row>
    <row r="9" spans="1:5" x14ac:dyDescent="0.25">
      <c r="A9">
        <v>2</v>
      </c>
      <c r="B9">
        <v>3</v>
      </c>
      <c r="C9">
        <v>25</v>
      </c>
    </row>
    <row r="10" spans="1:5" x14ac:dyDescent="0.25">
      <c r="A10">
        <v>3</v>
      </c>
      <c r="B10">
        <v>5</v>
      </c>
      <c r="C10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12"/>
  <sheetViews>
    <sheetView workbookViewId="0"/>
  </sheetViews>
  <sheetFormatPr defaultRowHeight="15" x14ac:dyDescent="0.25"/>
  <cols>
    <col min="2" max="2" width="19.140625" customWidth="1"/>
    <col min="4" max="4" width="10.42578125" bestFit="1" customWidth="1"/>
    <col min="5" max="5" width="10.7109375" bestFit="1" customWidth="1"/>
  </cols>
  <sheetData>
    <row r="1" spans="1:7" ht="18.75" x14ac:dyDescent="0.3">
      <c r="A1" s="42" t="s">
        <v>83</v>
      </c>
      <c r="B1" s="46"/>
      <c r="C1" s="46"/>
      <c r="D1" s="46"/>
    </row>
    <row r="2" spans="1:7" x14ac:dyDescent="0.25">
      <c r="A2" s="2"/>
      <c r="B2" s="2"/>
      <c r="C2" s="2"/>
      <c r="D2" s="2"/>
      <c r="F2" s="7" t="s">
        <v>87</v>
      </c>
      <c r="G2" s="7" t="s">
        <v>88</v>
      </c>
    </row>
    <row r="3" spans="1:7" x14ac:dyDescent="0.25">
      <c r="A3" s="2"/>
      <c r="B3" s="2"/>
      <c r="C3" s="2"/>
      <c r="D3" s="2"/>
      <c r="F3" s="64">
        <v>0.2</v>
      </c>
      <c r="G3" s="64">
        <v>4.5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86</v>
      </c>
      <c r="C8" s="1" t="s">
        <v>52</v>
      </c>
      <c r="D8" s="1" t="s">
        <v>84</v>
      </c>
      <c r="E8" s="1" t="s">
        <v>85</v>
      </c>
    </row>
    <row r="9" spans="1:7" x14ac:dyDescent="0.25">
      <c r="B9" s="1">
        <v>1</v>
      </c>
      <c r="C9" s="1">
        <f>IF(ROUND(HCtoSkipTimers[[#This Row],[Equivalence (mn)]]*$F$3+$G$3,0)=0,1,ROUND(HCtoSkipTimers[[#This Row],[Equivalence (mn)]]*$F$3+$G$3,0))</f>
        <v>5</v>
      </c>
      <c r="D9" s="57">
        <f>C9/'Hard currency'!$B$22</f>
        <v>0.5</v>
      </c>
      <c r="E9" s="57">
        <f>C9/'Hard currency'!$B$23</f>
        <v>0.33333333333333331</v>
      </c>
    </row>
    <row r="10" spans="1:7" x14ac:dyDescent="0.25">
      <c r="B10" s="1">
        <v>60</v>
      </c>
      <c r="C10" s="1">
        <f>IF(ROUND(HCtoSkipTimers[[#This Row],[Equivalence (mn)]]*$F$3+$G$3,0)=0,1,ROUND(HCtoSkipTimers[[#This Row],[Equivalence (mn)]]*$F$3+$G$3,0))</f>
        <v>17</v>
      </c>
      <c r="D10" s="57">
        <f>C10/'Hard currency'!$B$22</f>
        <v>1.7</v>
      </c>
      <c r="E10" s="57">
        <f>C10/'Hard currency'!$B$23</f>
        <v>1.1333333333333333</v>
      </c>
    </row>
    <row r="11" spans="1:7" x14ac:dyDescent="0.25">
      <c r="B11" s="1">
        <f>4*60</f>
        <v>240</v>
      </c>
      <c r="C11" s="1">
        <f>IF(ROUND(HCtoSkipTimers[[#This Row],[Equivalence (mn)]]*$F$3+$G$3,0)=0,1,ROUND(HCtoSkipTimers[[#This Row],[Equivalence (mn)]]*$F$3+$G$3,0))</f>
        <v>53</v>
      </c>
      <c r="D11" s="57">
        <f>C11/'Hard currency'!$B$22</f>
        <v>5.3</v>
      </c>
      <c r="E11" s="57">
        <f>C11/'Hard currency'!$B$23</f>
        <v>3.5333333333333332</v>
      </c>
    </row>
    <row r="12" spans="1:7" x14ac:dyDescent="0.25">
      <c r="B12" s="1">
        <v>480</v>
      </c>
      <c r="C12" s="10">
        <f>IF(ROUND(HCtoSkipTimers[[#This Row],[Equivalence (mn)]]*$F$3+$G$3,0)=0,1,ROUND(HCtoSkipTimers[[#This Row],[Equivalence (mn)]]*$F$3+$G$3,0))</f>
        <v>101</v>
      </c>
      <c r="D12" s="57">
        <f>C12/'Hard currency'!$B$22</f>
        <v>10.1</v>
      </c>
      <c r="E12" s="57">
        <f>C12/'Hard currency'!$B$23</f>
        <v>6.7333333333333334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>
    <tabColor theme="9"/>
  </sheetPr>
  <dimension ref="A1:I31"/>
  <sheetViews>
    <sheetView workbookViewId="0">
      <selection activeCell="J35" sqref="J35"/>
    </sheetView>
  </sheetViews>
  <sheetFormatPr defaultRowHeight="15" x14ac:dyDescent="0.25"/>
  <cols>
    <col min="1" max="1" width="15.28515625" customWidth="1"/>
    <col min="2" max="2" width="8.7109375" bestFit="1" customWidth="1"/>
    <col min="3" max="3" width="10.85546875" customWidth="1"/>
    <col min="4" max="4" width="13" bestFit="1" customWidth="1"/>
    <col min="6" max="6" width="15" customWidth="1"/>
    <col min="7" max="7" width="11.85546875" customWidth="1"/>
    <col min="8" max="8" width="10.85546875" customWidth="1"/>
    <col min="11" max="11" width="28.7109375" bestFit="1" customWidth="1"/>
    <col min="12" max="12" width="8.7109375" bestFit="1" customWidth="1"/>
    <col min="13" max="13" width="11" bestFit="1" customWidth="1"/>
    <col min="14" max="14" width="13" bestFit="1" customWidth="1"/>
  </cols>
  <sheetData>
    <row r="1" spans="1:9" ht="18.75" x14ac:dyDescent="0.3">
      <c r="A1" s="42" t="s">
        <v>57</v>
      </c>
      <c r="B1" s="46"/>
      <c r="C1" s="46"/>
      <c r="D1" s="46"/>
    </row>
    <row r="4" spans="1:9" ht="15.75" x14ac:dyDescent="0.25">
      <c r="A4" s="41" t="s">
        <v>58</v>
      </c>
      <c r="B4" s="56"/>
      <c r="C4" s="56"/>
      <c r="D4" s="56"/>
      <c r="F4" s="41" t="s">
        <v>69</v>
      </c>
      <c r="G4" s="56"/>
      <c r="H4" s="56"/>
      <c r="I4" s="56"/>
    </row>
    <row r="5" spans="1:9" x14ac:dyDescent="0.25">
      <c r="A5" s="55"/>
      <c r="B5" s="55"/>
      <c r="C5" s="55"/>
      <c r="D5" s="55"/>
      <c r="F5" s="55"/>
      <c r="G5" s="55"/>
      <c r="H5" s="55"/>
      <c r="I5" s="55"/>
    </row>
    <row r="6" spans="1:9" x14ac:dyDescent="0.25">
      <c r="A6" s="55"/>
      <c r="B6" s="55"/>
      <c r="C6" s="55"/>
      <c r="D6" s="55"/>
      <c r="F6" s="55"/>
      <c r="G6" s="55"/>
      <c r="H6" s="55"/>
      <c r="I6" s="55"/>
    </row>
    <row r="7" spans="1:9" x14ac:dyDescent="0.25">
      <c r="A7" s="55"/>
      <c r="B7" s="55"/>
      <c r="C7" s="55"/>
      <c r="D7" s="55"/>
      <c r="F7" s="55"/>
      <c r="G7" s="55"/>
      <c r="H7" s="55"/>
      <c r="I7" s="55"/>
    </row>
    <row r="8" spans="1:9" x14ac:dyDescent="0.25">
      <c r="A8" s="55"/>
      <c r="B8" s="55"/>
      <c r="C8" s="55"/>
      <c r="D8" s="55"/>
      <c r="F8" s="55"/>
      <c r="G8" s="55"/>
      <c r="H8" s="55"/>
      <c r="I8" s="55"/>
    </row>
    <row r="9" spans="1:9" x14ac:dyDescent="0.25">
      <c r="A9" s="55"/>
      <c r="B9" s="55"/>
      <c r="C9" s="55"/>
      <c r="D9" s="55"/>
      <c r="F9" s="55"/>
      <c r="G9" s="55"/>
      <c r="H9" s="55"/>
      <c r="I9" s="55"/>
    </row>
    <row r="10" spans="1:9" x14ac:dyDescent="0.25">
      <c r="A10" s="55"/>
      <c r="B10" s="55"/>
      <c r="C10" s="55"/>
      <c r="D10" s="55"/>
      <c r="F10" s="55"/>
      <c r="G10" s="55"/>
      <c r="H10" s="55"/>
      <c r="I10" s="55"/>
    </row>
    <row r="11" spans="1:9" x14ac:dyDescent="0.25">
      <c r="A11" s="55"/>
      <c r="B11" s="55"/>
      <c r="C11" s="55"/>
      <c r="D11" s="55"/>
      <c r="F11" s="55"/>
      <c r="G11" s="55"/>
      <c r="H11" s="55"/>
      <c r="I11" s="55"/>
    </row>
    <row r="12" spans="1:9" x14ac:dyDescent="0.25">
      <c r="A12" s="55"/>
      <c r="B12" s="55"/>
      <c r="C12" s="55"/>
      <c r="D12" s="55"/>
      <c r="F12" s="55"/>
      <c r="G12" s="55"/>
      <c r="H12" s="55"/>
      <c r="I12" s="55"/>
    </row>
    <row r="13" spans="1:9" x14ac:dyDescent="0.25">
      <c r="A13" s="55"/>
      <c r="B13" s="55"/>
      <c r="C13" s="55"/>
      <c r="D13" s="55"/>
      <c r="F13" s="55"/>
      <c r="G13" s="55"/>
      <c r="H13" s="55"/>
      <c r="I13" s="55"/>
    </row>
    <row r="14" spans="1:9" x14ac:dyDescent="0.25">
      <c r="A14" s="55"/>
      <c r="B14" s="55"/>
      <c r="C14" s="55"/>
      <c r="D14" s="55"/>
      <c r="F14" s="55"/>
      <c r="G14" s="55"/>
      <c r="H14" s="55"/>
      <c r="I14" s="55"/>
    </row>
    <row r="15" spans="1:9" x14ac:dyDescent="0.25">
      <c r="A15" s="55"/>
      <c r="B15" s="55"/>
      <c r="C15" s="55"/>
      <c r="D15" s="55"/>
      <c r="F15" s="55"/>
      <c r="G15" s="55"/>
      <c r="H15" s="55"/>
      <c r="I15" s="55"/>
    </row>
    <row r="16" spans="1:9" x14ac:dyDescent="0.25">
      <c r="A16" s="55"/>
      <c r="B16" s="55"/>
      <c r="C16" s="55"/>
      <c r="D16" s="55"/>
      <c r="F16" s="55"/>
      <c r="G16" s="55"/>
      <c r="H16" s="55"/>
      <c r="I16" s="55"/>
    </row>
    <row r="17" spans="1:9" x14ac:dyDescent="0.25">
      <c r="A17" s="55"/>
      <c r="B17" s="55"/>
      <c r="C17" s="55"/>
      <c r="D17" s="55"/>
      <c r="F17" s="55"/>
      <c r="G17" s="55"/>
      <c r="H17" s="55"/>
      <c r="I17" s="55"/>
    </row>
    <row r="18" spans="1:9" x14ac:dyDescent="0.25">
      <c r="A18" t="s">
        <v>51</v>
      </c>
      <c r="B18" t="s">
        <v>56</v>
      </c>
      <c r="C18" t="s">
        <v>59</v>
      </c>
      <c r="D18" t="s">
        <v>66</v>
      </c>
      <c r="F18" t="s">
        <v>68</v>
      </c>
      <c r="G18" t="s">
        <v>70</v>
      </c>
      <c r="H18" t="s">
        <v>59</v>
      </c>
      <c r="I18" s="55"/>
    </row>
    <row r="19" spans="1:9" x14ac:dyDescent="0.25">
      <c r="A19" s="1">
        <v>10</v>
      </c>
      <c r="B19" s="57">
        <v>2.29</v>
      </c>
      <c r="C19" s="3">
        <v>0</v>
      </c>
      <c r="D19" s="62">
        <f>Table46[[#This Row],[Hard currency]]/$B$29</f>
        <v>0.4</v>
      </c>
      <c r="F19">
        <v>5000</v>
      </c>
      <c r="G19">
        <v>200</v>
      </c>
      <c r="H19" s="6">
        <f>(Table53[[#This Row],[Soft Currency]]-Table53[[#This Row],[Price (HC)]]*$G$26)/Table53[[#This Row],[Soft Currency]]</f>
        <v>0</v>
      </c>
      <c r="I19" s="55"/>
    </row>
    <row r="20" spans="1:9" x14ac:dyDescent="0.25">
      <c r="A20" s="1">
        <v>26</v>
      </c>
      <c r="B20" s="57">
        <v>5.79</v>
      </c>
      <c r="C20" s="3">
        <v>0.05</v>
      </c>
      <c r="D20" s="62">
        <f>Table46[[#This Row],[Hard currency]]/$B$29</f>
        <v>1.04</v>
      </c>
      <c r="F20">
        <v>11000</v>
      </c>
      <c r="G20">
        <v>400</v>
      </c>
      <c r="H20" s="6">
        <f>(Table53[[#This Row],[Soft Currency]]-Table53[[#This Row],[Price (HC)]]*$G$26)/Table53[[#This Row],[Soft Currency]]</f>
        <v>9.0909090909090912E-2</v>
      </c>
      <c r="I20" s="55"/>
    </row>
    <row r="21" spans="1:9" x14ac:dyDescent="0.25">
      <c r="A21" s="1">
        <v>55</v>
      </c>
      <c r="B21" s="57">
        <v>11.99</v>
      </c>
      <c r="C21" s="3">
        <v>0.05</v>
      </c>
      <c r="D21" s="62">
        <f>Table46[[#This Row],[Hard currency]]/$B$29</f>
        <v>2.2000000000000002</v>
      </c>
      <c r="F21">
        <v>30000</v>
      </c>
      <c r="G21">
        <v>1000</v>
      </c>
      <c r="H21" s="6">
        <f>(Table53[[#This Row],[Soft Currency]]-Table53[[#This Row],[Price (HC)]]*$G$26)/Table53[[#This Row],[Soft Currency]]</f>
        <v>0.16666666666666666</v>
      </c>
      <c r="I21" s="55"/>
    </row>
    <row r="22" spans="1:9" x14ac:dyDescent="0.25">
      <c r="A22" s="1">
        <v>130</v>
      </c>
      <c r="B22" s="57">
        <v>22.99</v>
      </c>
      <c r="C22" s="3">
        <v>0.3</v>
      </c>
      <c r="D22" s="62">
        <f>Table46[[#This Row],[Hard currency]]/$B$29</f>
        <v>5.2</v>
      </c>
      <c r="F22">
        <v>65000</v>
      </c>
      <c r="G22">
        <v>2000</v>
      </c>
      <c r="H22" s="6">
        <f>(Table53[[#This Row],[Soft Currency]]-Table53[[#This Row],[Price (HC)]]*$G$26)/Table53[[#This Row],[Soft Currency]]</f>
        <v>0.23076923076923078</v>
      </c>
      <c r="I22" s="55"/>
    </row>
    <row r="23" spans="1:9" x14ac:dyDescent="0.25">
      <c r="A23" s="1">
        <v>350</v>
      </c>
      <c r="B23" s="57">
        <v>57.99</v>
      </c>
      <c r="C23" s="3">
        <v>0.4</v>
      </c>
      <c r="D23" s="62">
        <f>Table46[[#This Row],[Hard currency]]/$B$29</f>
        <v>14</v>
      </c>
      <c r="F23">
        <v>100000</v>
      </c>
      <c r="G23">
        <v>3000</v>
      </c>
      <c r="H23" s="6">
        <f>(Table53[[#This Row],[Soft Currency]]-Table53[[#This Row],[Price (HC)]]*$G$26)/Table53[[#This Row],[Soft Currency]]</f>
        <v>0.25</v>
      </c>
      <c r="I23" s="55"/>
    </row>
    <row r="24" spans="1:9" x14ac:dyDescent="0.25">
      <c r="A24" s="1">
        <v>750</v>
      </c>
      <c r="B24" s="57">
        <v>119.99</v>
      </c>
      <c r="C24" s="3">
        <v>0.45</v>
      </c>
      <c r="D24" s="62">
        <f>Table46[[#This Row],[Hard currency]]/$B$29</f>
        <v>30</v>
      </c>
      <c r="F24">
        <v>220000</v>
      </c>
      <c r="G24">
        <v>6000</v>
      </c>
      <c r="H24" s="6">
        <f>(Table53[[#This Row],[Soft Currency]]-Table53[[#This Row],[Price (HC)]]*$G$26)/Table53[[#This Row],[Soft Currency]]</f>
        <v>0.31818181818181818</v>
      </c>
      <c r="I24" s="55"/>
    </row>
    <row r="25" spans="1:9" x14ac:dyDescent="0.25">
      <c r="A25" s="55"/>
      <c r="B25" s="55"/>
      <c r="C25" s="55"/>
      <c r="D25" s="55"/>
      <c r="F25" s="55"/>
      <c r="G25" s="55"/>
      <c r="H25" s="55"/>
      <c r="I25" s="55"/>
    </row>
    <row r="26" spans="1:9" x14ac:dyDescent="0.25">
      <c r="A26" s="4" t="s">
        <v>62</v>
      </c>
      <c r="B26" s="60">
        <f>A19/B19</f>
        <v>4.3668122270742353</v>
      </c>
      <c r="C26" s="60" t="s">
        <v>63</v>
      </c>
      <c r="D26" s="55"/>
      <c r="F26" s="4" t="s">
        <v>62</v>
      </c>
      <c r="G26" s="60">
        <f>F19/G19</f>
        <v>25</v>
      </c>
      <c r="H26" s="60" t="s">
        <v>71</v>
      </c>
      <c r="I26" s="55"/>
    </row>
    <row r="27" spans="1:9" x14ac:dyDescent="0.25">
      <c r="A27" s="55"/>
      <c r="B27" s="55"/>
      <c r="C27" s="55"/>
      <c r="D27" s="55"/>
      <c r="F27" s="55"/>
      <c r="G27" s="55"/>
      <c r="H27" s="55"/>
      <c r="I27" s="55"/>
    </row>
    <row r="28" spans="1:9" x14ac:dyDescent="0.25">
      <c r="A28" s="59" t="s">
        <v>60</v>
      </c>
      <c r="B28" s="59"/>
      <c r="C28" s="59"/>
      <c r="D28" s="59"/>
    </row>
    <row r="29" spans="1:9" x14ac:dyDescent="0.25">
      <c r="A29" s="4" t="s">
        <v>61</v>
      </c>
      <c r="B29" s="61">
        <v>25</v>
      </c>
      <c r="C29" s="58">
        <f>B29/$B$26</f>
        <v>5.7250000000000005</v>
      </c>
      <c r="D29" s="55"/>
    </row>
    <row r="30" spans="1:9" x14ac:dyDescent="0.25">
      <c r="A30" s="4" t="s">
        <v>64</v>
      </c>
      <c r="B30" s="61">
        <v>30</v>
      </c>
      <c r="C30" s="58">
        <f t="shared" ref="C30:C31" si="0">B30/$B$26</f>
        <v>6.870000000000001</v>
      </c>
      <c r="D30" s="55"/>
    </row>
    <row r="31" spans="1:9" x14ac:dyDescent="0.25">
      <c r="A31" s="4" t="s">
        <v>65</v>
      </c>
      <c r="B31" s="61">
        <v>15</v>
      </c>
      <c r="C31" s="58">
        <f t="shared" si="0"/>
        <v>3.4350000000000005</v>
      </c>
      <c r="D31" s="55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elements/1.1/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B7BE38-2889-44EA-9FB0-2D6FF9BB889A}">
  <ds:schemaRefs/>
</ds:datastoreItem>
</file>

<file path=customXml/itemProps4.xml><?xml version="1.0" encoding="utf-8"?>
<ds:datastoreItem xmlns:ds="http://schemas.openxmlformats.org/officeDocument/2006/customXml" ds:itemID="{F8AB7AAD-CCBA-4D35-9A0D-E4DC6E01A4E1}">
  <ds:schemaRefs/>
</ds:datastoreItem>
</file>

<file path=customXml/itemProps5.xml><?xml version="1.0" encoding="utf-8"?>
<ds:datastoreItem xmlns:ds="http://schemas.openxmlformats.org/officeDocument/2006/customXml" ds:itemID="{F92C5DF9-F10E-4F67-A74E-2A3531B26D44}">
  <ds:schemaRefs/>
</ds:datastoreItem>
</file>

<file path=customXml/itemProps6.xml><?xml version="1.0" encoding="utf-8"?>
<ds:datastoreItem xmlns:ds="http://schemas.openxmlformats.org/officeDocument/2006/customXml" ds:itemID="{498F0357-19EF-429B-ABBE-9EE0F18B7652}">
  <ds:schemaRefs/>
</ds:datastoreItem>
</file>

<file path=customXml/itemProps7.xml><?xml version="1.0" encoding="utf-8"?>
<ds:datastoreItem xmlns:ds="http://schemas.openxmlformats.org/officeDocument/2006/customXml" ds:itemID="{27B0BC59-0E6A-4278-957E-2A6158A5EF58}">
  <ds:schemaRefs/>
</ds:datastoreItem>
</file>

<file path=customXml/itemProps8.xml><?xml version="1.0" encoding="utf-8"?>
<ds:datastoreItem xmlns:ds="http://schemas.openxmlformats.org/officeDocument/2006/customXml" ds:itemID="{72671333-EA01-4E61-9495-0C521CFF4E42}">
  <ds:schemaRefs/>
</ds:datastoreItem>
</file>

<file path=customXml/itemProps9.xml><?xml version="1.0" encoding="utf-8"?>
<ds:datastoreItem xmlns:ds="http://schemas.openxmlformats.org/officeDocument/2006/customXml" ds:itemID="{E4A9B254-DDD8-464F-AF7A-4D112BB6FD8E}">
  <ds:schemaRefs/>
</ds:datastoreItem>
</file>

<file path=customXml/itemProps10.xml><?xml version="1.0" encoding="utf-8"?>
<ds:datastoreItem xmlns:ds="http://schemas.openxmlformats.org/officeDocument/2006/customXml" ds:itemID="{CA5FF991-C66A-4AAF-AC09-3E8322DE2999}">
  <ds:schemaRefs/>
</ds:datastoreItem>
</file>

<file path=customXml/itemProps11.xml><?xml version="1.0" encoding="utf-8"?>
<ds:datastoreItem xmlns:ds="http://schemas.openxmlformats.org/officeDocument/2006/customXml" ds:itemID="{5C670962-9690-435C-A5BE-6413D7595FD6}">
  <ds:schemaRefs/>
</ds:datastoreItem>
</file>

<file path=customXml/itemProps12.xml><?xml version="1.0" encoding="utf-8"?>
<ds:datastoreItem xmlns:ds="http://schemas.openxmlformats.org/officeDocument/2006/customXml" ds:itemID="{F11733BD-FDAC-45AD-A0CD-7C4B6266E0CC}">
  <ds:schemaRefs/>
</ds:datastoreItem>
</file>

<file path=customXml/itemProps13.xml><?xml version="1.0" encoding="utf-8"?>
<ds:datastoreItem xmlns:ds="http://schemas.openxmlformats.org/officeDocument/2006/customXml" ds:itemID="{3B5C8196-2348-4D06-B408-7ECE9A09663C}">
  <ds:schemaRefs/>
</ds:datastoreItem>
</file>

<file path=customXml/itemProps14.xml><?xml version="1.0" encoding="utf-8"?>
<ds:datastoreItem xmlns:ds="http://schemas.openxmlformats.org/officeDocument/2006/customXml" ds:itemID="{E68C531D-A362-4FEB-8EB6-C7E4117D7A69}">
  <ds:schemaRefs/>
</ds:datastoreItem>
</file>

<file path=customXml/itemProps15.xml><?xml version="1.0" encoding="utf-8"?>
<ds:datastoreItem xmlns:ds="http://schemas.openxmlformats.org/officeDocument/2006/customXml" ds:itemID="{C5CBC30E-2F3A-4931-BF4A-9F61DD9D84E2}">
  <ds:schemaRefs/>
</ds:datastoreItem>
</file>

<file path=customXml/itemProps16.xml><?xml version="1.0" encoding="utf-8"?>
<ds:datastoreItem xmlns:ds="http://schemas.openxmlformats.org/officeDocument/2006/customXml" ds:itemID="{A502F854-1DC8-4930-AC9B-4F60D9DD5EEF}">
  <ds:schemaRefs/>
</ds:datastoreItem>
</file>

<file path=customXml/itemProps17.xml><?xml version="1.0" encoding="utf-8"?>
<ds:datastoreItem xmlns:ds="http://schemas.openxmlformats.org/officeDocument/2006/customXml" ds:itemID="{8428E760-B837-43D3-BFB6-FA3F00E4351C}">
  <ds:schemaRefs/>
</ds:datastoreItem>
</file>

<file path=customXml/itemProps18.xml><?xml version="1.0" encoding="utf-8"?>
<ds:datastoreItem xmlns:ds="http://schemas.openxmlformats.org/officeDocument/2006/customXml" ds:itemID="{4B5313D3-99C5-44BD-BE39-5926B1C15ED3}">
  <ds:schemaRefs/>
</ds:datastoreItem>
</file>

<file path=customXml/itemProps19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0.xml><?xml version="1.0" encoding="utf-8"?>
<ds:datastoreItem xmlns:ds="http://schemas.openxmlformats.org/officeDocument/2006/customXml" ds:itemID="{73EAB481-866B-4C0F-8627-26832E150B4D}">
  <ds:schemaRefs/>
</ds:datastoreItem>
</file>

<file path=customXml/itemProps21.xml><?xml version="1.0" encoding="utf-8"?>
<ds:datastoreItem xmlns:ds="http://schemas.openxmlformats.org/officeDocument/2006/customXml" ds:itemID="{457F4C07-1709-4595-8EC4-6C0DABF04268}">
  <ds:schemaRefs/>
</ds:datastoreItem>
</file>

<file path=customXml/itemProps22.xml><?xml version="1.0" encoding="utf-8"?>
<ds:datastoreItem xmlns:ds="http://schemas.openxmlformats.org/officeDocument/2006/customXml" ds:itemID="{14FA3DBF-3D10-4CEC-9C13-2B643DF1E106}">
  <ds:schemaRefs/>
</ds:datastoreItem>
</file>

<file path=customXml/itemProps23.xml><?xml version="1.0" encoding="utf-8"?>
<ds:datastoreItem xmlns:ds="http://schemas.openxmlformats.org/officeDocument/2006/customXml" ds:itemID="{09DE11B8-3459-491D-8BA8-7D75F023442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BD - Heats Maps (2)</vt:lpstr>
      <vt:lpstr>Dragons - Unlock</vt:lpstr>
      <vt:lpstr>Balance - XP points</vt:lpstr>
      <vt:lpstr>Balance - Global LVL</vt:lpstr>
      <vt:lpstr>Balance - Score</vt:lpstr>
      <vt:lpstr>Missions rewards&amp;quantities</vt:lpstr>
      <vt:lpstr>Run - Duration</vt:lpstr>
      <vt:lpstr>Run - Survival Bonus</vt:lpstr>
      <vt:lpstr>Run - Boosters &amp; Map</vt:lpstr>
      <vt:lpstr>Run - Revives</vt:lpstr>
      <vt:lpstr>Progression - Gold rate</vt:lpstr>
      <vt:lpstr>Link table</vt:lpstr>
      <vt:lpstr>Hard currency</vt:lpstr>
      <vt:lpstr>Soft Currency</vt:lpstr>
      <vt:lpstr>Event Keys</vt:lpstr>
      <vt:lpstr>Timers</vt:lpstr>
      <vt:lpstr>Benchmark stores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2019-06-14T09:48:37Z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