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hidePivotFieldList="1" defaultThemeVersion="124226"/>
  <bookViews>
    <workbookView xWindow="480" yWindow="135" windowWidth="22860" windowHeight="11640" activeTab="4"/>
  </bookViews>
  <sheets>
    <sheet name="Entities" sheetId="12" r:id="rId1"/>
    <sheet name="Dragons" sheetId="3" r:id="rId2"/>
    <sheet name="Progression" sheetId="8" r:id="rId3"/>
    <sheet name="DATA_DRAGONS_CONTENT" sheetId="5" r:id="rId4"/>
    <sheet name="DATA_SCENES_UNITY" sheetId="9" r:id="rId5"/>
    <sheet name="Entities FPS" sheetId="6" r:id="rId6"/>
  </sheets>
  <externalReferences>
    <externalReference r:id="rId7"/>
  </externalReferences>
  <calcPr calcId="145621"/>
</workbook>
</file>

<file path=xl/calcChain.xml><?xml version="1.0" encoding="utf-8"?>
<calcChain xmlns="http://schemas.openxmlformats.org/spreadsheetml/2006/main">
  <c r="O11" i="9" l="1"/>
  <c r="O9" i="9"/>
  <c r="O8" i="9"/>
  <c r="O7" i="9"/>
  <c r="S18" i="9"/>
  <c r="S19" i="9"/>
  <c r="S20" i="9"/>
  <c r="S21" i="9"/>
  <c r="S22" i="9"/>
  <c r="S23" i="9"/>
  <c r="S24" i="9"/>
  <c r="S25" i="9"/>
  <c r="S26" i="9"/>
  <c r="S27" i="9"/>
  <c r="S28" i="9"/>
  <c r="S29" i="9"/>
  <c r="S30" i="9"/>
  <c r="S31" i="9"/>
  <c r="S32" i="9"/>
  <c r="S33" i="9"/>
  <c r="S34" i="9"/>
  <c r="S35" i="9"/>
  <c r="S36" i="9"/>
  <c r="S37" i="9"/>
  <c r="S38" i="9"/>
  <c r="S39" i="9"/>
  <c r="S40" i="9"/>
  <c r="S41" i="9"/>
  <c r="S42" i="9"/>
  <c r="S43" i="9"/>
  <c r="S44" i="9"/>
  <c r="S45" i="9"/>
  <c r="S46" i="9"/>
  <c r="S47" i="9"/>
  <c r="S48" i="9"/>
  <c r="S49" i="9"/>
  <c r="S50" i="9"/>
  <c r="S51" i="9"/>
  <c r="S52" i="9"/>
  <c r="S53" i="9"/>
  <c r="S54" i="9"/>
  <c r="S55" i="9"/>
  <c r="S56" i="9"/>
  <c r="S57" i="9"/>
  <c r="S58" i="9"/>
  <c r="S59" i="9"/>
  <c r="S60" i="9"/>
  <c r="S61" i="9"/>
  <c r="S62" i="9"/>
  <c r="S63" i="9"/>
  <c r="S64" i="9"/>
  <c r="S65" i="9"/>
  <c r="S66" i="9"/>
  <c r="S67" i="9"/>
  <c r="S68" i="9"/>
  <c r="S69" i="9"/>
  <c r="S70" i="9"/>
  <c r="S71" i="9"/>
  <c r="S72" i="9"/>
  <c r="S73" i="9"/>
  <c r="S74" i="9"/>
  <c r="S75" i="9"/>
  <c r="S76" i="9"/>
  <c r="S77" i="9"/>
  <c r="S78" i="9"/>
  <c r="S79" i="9"/>
  <c r="S80" i="9"/>
  <c r="S81" i="9"/>
  <c r="S82" i="9"/>
  <c r="S83" i="9"/>
  <c r="S84" i="9"/>
  <c r="S85" i="9"/>
  <c r="S86" i="9"/>
  <c r="S87" i="9"/>
  <c r="S88" i="9"/>
  <c r="S89" i="9"/>
  <c r="S90" i="9"/>
  <c r="S91" i="9"/>
  <c r="S92" i="9"/>
  <c r="S93" i="9"/>
  <c r="S94" i="9"/>
  <c r="S95" i="9"/>
  <c r="S96" i="9"/>
  <c r="S97" i="9"/>
  <c r="S98" i="9"/>
  <c r="S99" i="9"/>
  <c r="S100" i="9"/>
  <c r="S101" i="9"/>
  <c r="S102" i="9"/>
  <c r="S103" i="9"/>
  <c r="S104" i="9"/>
  <c r="S105" i="9"/>
  <c r="S106" i="9"/>
  <c r="S107" i="9"/>
  <c r="S108" i="9"/>
  <c r="S109" i="9"/>
  <c r="S110" i="9"/>
  <c r="S111" i="9"/>
  <c r="S112" i="9"/>
  <c r="S113" i="9"/>
  <c r="S114" i="9"/>
  <c r="S115" i="9"/>
  <c r="S116" i="9"/>
  <c r="S117" i="9"/>
  <c r="S118" i="9"/>
  <c r="S119" i="9"/>
  <c r="S120" i="9"/>
  <c r="S121" i="9"/>
  <c r="S122" i="9"/>
  <c r="S123" i="9"/>
  <c r="S124" i="9"/>
  <c r="S125" i="9"/>
  <c r="S126" i="9"/>
  <c r="S127" i="9"/>
  <c r="S128" i="9"/>
  <c r="S129" i="9"/>
  <c r="S130" i="9"/>
  <c r="S131" i="9"/>
  <c r="S132" i="9"/>
  <c r="S133" i="9"/>
  <c r="S134" i="9"/>
  <c r="S135" i="9"/>
  <c r="S136" i="9"/>
  <c r="S137" i="9"/>
  <c r="S138" i="9"/>
  <c r="S139" i="9"/>
  <c r="S140" i="9"/>
  <c r="S141" i="9"/>
  <c r="S142" i="9"/>
  <c r="S143" i="9"/>
  <c r="S144" i="9"/>
  <c r="S145" i="9"/>
  <c r="S146" i="9"/>
  <c r="S147" i="9"/>
  <c r="S148" i="9"/>
  <c r="S149" i="9"/>
  <c r="S150" i="9"/>
  <c r="S151" i="9"/>
  <c r="S152" i="9"/>
  <c r="S153" i="9"/>
  <c r="S154" i="9"/>
  <c r="S155" i="9"/>
  <c r="S156" i="9"/>
  <c r="S157" i="9"/>
  <c r="S158" i="9"/>
  <c r="S159" i="9"/>
  <c r="S160" i="9"/>
  <c r="S161" i="9"/>
  <c r="S162" i="9"/>
  <c r="S163" i="9"/>
  <c r="S164" i="9"/>
  <c r="S165" i="9"/>
  <c r="S166" i="9"/>
  <c r="S167" i="9"/>
  <c r="S168" i="9"/>
  <c r="S169" i="9"/>
  <c r="S170" i="9"/>
  <c r="S171" i="9"/>
  <c r="S172" i="9"/>
  <c r="S173" i="9"/>
  <c r="S174" i="9"/>
  <c r="S175" i="9"/>
  <c r="S176" i="9"/>
  <c r="S177" i="9"/>
  <c r="S178" i="9"/>
  <c r="S179" i="9"/>
  <c r="S180" i="9"/>
  <c r="S181" i="9"/>
  <c r="S182" i="9"/>
  <c r="S183" i="9"/>
  <c r="S184" i="9"/>
  <c r="S185" i="9"/>
  <c r="S186" i="9"/>
  <c r="S187" i="9"/>
  <c r="S188" i="9"/>
  <c r="S189" i="9"/>
  <c r="S190" i="9"/>
  <c r="S191" i="9"/>
  <c r="S192" i="9"/>
  <c r="S193" i="9"/>
  <c r="S194" i="9"/>
  <c r="S195" i="9"/>
  <c r="S196" i="9"/>
  <c r="S197" i="9"/>
  <c r="S198" i="9"/>
  <c r="S199" i="9"/>
  <c r="S200" i="9"/>
  <c r="S201" i="9"/>
  <c r="S202" i="9"/>
  <c r="S203" i="9"/>
  <c r="S204" i="9"/>
  <c r="S205" i="9"/>
  <c r="S206" i="9"/>
  <c r="S207" i="9"/>
  <c r="S208" i="9"/>
  <c r="S209" i="9"/>
  <c r="S210" i="9"/>
  <c r="S211" i="9"/>
  <c r="S212" i="9"/>
  <c r="S213" i="9"/>
  <c r="S214" i="9"/>
  <c r="S215" i="9"/>
  <c r="S216" i="9"/>
  <c r="S217" i="9"/>
  <c r="S218" i="9"/>
  <c r="S219" i="9"/>
  <c r="S220" i="9"/>
  <c r="S221" i="9"/>
  <c r="S222" i="9"/>
  <c r="S223" i="9"/>
  <c r="S224" i="9"/>
  <c r="S225" i="9"/>
  <c r="S226" i="9"/>
  <c r="S227" i="9"/>
  <c r="S228" i="9"/>
  <c r="S229" i="9"/>
  <c r="S230" i="9"/>
  <c r="S231" i="9"/>
  <c r="S232" i="9"/>
  <c r="S233" i="9"/>
  <c r="S234" i="9"/>
  <c r="S235" i="9"/>
  <c r="S236" i="9"/>
  <c r="S237" i="9"/>
  <c r="S238" i="9"/>
  <c r="S239" i="9"/>
  <c r="S240" i="9"/>
  <c r="S241" i="9"/>
  <c r="S242" i="9"/>
  <c r="S243" i="9"/>
  <c r="S244" i="9"/>
  <c r="S245" i="9"/>
  <c r="S246" i="9"/>
  <c r="S247" i="9"/>
  <c r="S248" i="9"/>
  <c r="S249" i="9"/>
  <c r="S250" i="9"/>
  <c r="S251" i="9"/>
  <c r="S252" i="9"/>
  <c r="S253" i="9"/>
  <c r="S254" i="9"/>
  <c r="S255" i="9"/>
  <c r="S256" i="9"/>
  <c r="S257" i="9"/>
  <c r="S258" i="9"/>
  <c r="S259" i="9"/>
  <c r="S260" i="9"/>
  <c r="S261" i="9"/>
  <c r="S262" i="9"/>
  <c r="S263" i="9"/>
  <c r="S264" i="9"/>
  <c r="S265" i="9"/>
  <c r="S266" i="9"/>
  <c r="S267" i="9"/>
  <c r="S268" i="9"/>
  <c r="S269" i="9"/>
  <c r="S270" i="9"/>
  <c r="S271" i="9"/>
  <c r="S272" i="9"/>
  <c r="S273" i="9"/>
  <c r="S274" i="9"/>
  <c r="S275" i="9"/>
  <c r="S276" i="9"/>
  <c r="S277" i="9"/>
  <c r="S278" i="9"/>
  <c r="S279" i="9"/>
  <c r="S280" i="9"/>
  <c r="S281" i="9"/>
  <c r="S282" i="9"/>
  <c r="S283" i="9"/>
  <c r="S284" i="9"/>
  <c r="S285" i="9"/>
  <c r="S286" i="9"/>
  <c r="S287" i="9"/>
  <c r="S288" i="9"/>
  <c r="S289" i="9"/>
  <c r="S290" i="9"/>
  <c r="S291" i="9"/>
  <c r="S292" i="9"/>
  <c r="S293" i="9"/>
  <c r="S294" i="9"/>
  <c r="S295" i="9"/>
  <c r="S296" i="9"/>
  <c r="S297" i="9"/>
  <c r="S298" i="9"/>
  <c r="S299" i="9"/>
  <c r="S300" i="9"/>
  <c r="S301" i="9"/>
  <c r="S302" i="9"/>
  <c r="S303" i="9"/>
  <c r="S304" i="9"/>
  <c r="S305" i="9"/>
  <c r="S306" i="9"/>
  <c r="S307" i="9"/>
  <c r="S308" i="9"/>
  <c r="S309" i="9"/>
  <c r="S310" i="9"/>
  <c r="S311" i="9"/>
  <c r="S312" i="9"/>
  <c r="S313" i="9"/>
  <c r="S314" i="9"/>
  <c r="S315" i="9"/>
  <c r="S316" i="9"/>
  <c r="S317" i="9"/>
  <c r="S318" i="9"/>
  <c r="S319" i="9"/>
  <c r="S320" i="9"/>
  <c r="S321" i="9"/>
  <c r="S322" i="9"/>
  <c r="S323" i="9"/>
  <c r="S324" i="9"/>
  <c r="S325" i="9"/>
  <c r="S326" i="9"/>
  <c r="S327" i="9"/>
  <c r="S328" i="9"/>
  <c r="S329" i="9"/>
  <c r="S330" i="9"/>
  <c r="S331" i="9"/>
  <c r="S332" i="9"/>
  <c r="S333" i="9"/>
  <c r="S334" i="9"/>
  <c r="S335" i="9"/>
  <c r="S336" i="9"/>
  <c r="S337" i="9"/>
  <c r="S338" i="9"/>
  <c r="S339" i="9"/>
  <c r="S340" i="9"/>
  <c r="S341" i="9"/>
  <c r="S342" i="9"/>
  <c r="S343" i="9"/>
  <c r="S344" i="9"/>
  <c r="S345" i="9"/>
  <c r="S346" i="9"/>
  <c r="S347" i="9"/>
  <c r="S348" i="9"/>
  <c r="S349" i="9"/>
  <c r="S350" i="9"/>
  <c r="S351" i="9"/>
  <c r="S352" i="9"/>
  <c r="S353" i="9"/>
  <c r="S354" i="9"/>
  <c r="S355" i="9"/>
  <c r="S356" i="9"/>
  <c r="S357" i="9"/>
  <c r="S358" i="9"/>
  <c r="S359" i="9"/>
  <c r="S360" i="9"/>
  <c r="S361" i="9"/>
  <c r="S362" i="9"/>
  <c r="S363" i="9"/>
  <c r="S364" i="9"/>
  <c r="S365" i="9"/>
  <c r="S366" i="9"/>
  <c r="S367" i="9"/>
  <c r="S368" i="9"/>
  <c r="S369" i="9"/>
  <c r="S370" i="9"/>
  <c r="S371" i="9"/>
  <c r="S372" i="9"/>
  <c r="S373" i="9"/>
  <c r="K18" i="9"/>
  <c r="G7" i="9"/>
  <c r="K19" i="9"/>
  <c r="K20" i="9"/>
  <c r="K21" i="9"/>
  <c r="K22" i="9"/>
  <c r="K23" i="9"/>
  <c r="K24" i="9"/>
  <c r="K25" i="9"/>
  <c r="K26" i="9"/>
  <c r="K27" i="9"/>
  <c r="K28" i="9"/>
  <c r="K29" i="9"/>
  <c r="K30" i="9"/>
  <c r="K31" i="9"/>
  <c r="K32" i="9"/>
  <c r="K33" i="9"/>
  <c r="K34" i="9"/>
  <c r="K35" i="9"/>
  <c r="K36" i="9"/>
  <c r="K37" i="9"/>
  <c r="K38" i="9"/>
  <c r="K39" i="9"/>
  <c r="K40" i="9"/>
  <c r="K41" i="9"/>
  <c r="K42" i="9"/>
  <c r="K43" i="9"/>
  <c r="K44" i="9"/>
  <c r="K45" i="9"/>
  <c r="K46" i="9"/>
  <c r="K47" i="9"/>
  <c r="K48" i="9"/>
  <c r="K49" i="9"/>
  <c r="K50" i="9"/>
  <c r="K51" i="9"/>
  <c r="K52" i="9"/>
  <c r="K53" i="9"/>
  <c r="K54" i="9"/>
  <c r="K55" i="9"/>
  <c r="K56" i="9"/>
  <c r="K57" i="9"/>
  <c r="K58" i="9"/>
  <c r="K59" i="9"/>
  <c r="K60" i="9"/>
  <c r="K61" i="9"/>
  <c r="K62" i="9"/>
  <c r="K63" i="9"/>
  <c r="K64" i="9"/>
  <c r="K65" i="9"/>
  <c r="K66" i="9"/>
  <c r="K67" i="9"/>
  <c r="K68" i="9"/>
  <c r="K69" i="9"/>
  <c r="K70" i="9"/>
  <c r="K71" i="9"/>
  <c r="K72" i="9"/>
  <c r="K73" i="9"/>
  <c r="K74" i="9"/>
  <c r="K75" i="9"/>
  <c r="K76" i="9"/>
  <c r="K77" i="9"/>
  <c r="K78" i="9"/>
  <c r="K79" i="9"/>
  <c r="K80" i="9"/>
  <c r="K81" i="9"/>
  <c r="K82" i="9"/>
  <c r="K83" i="9"/>
  <c r="K84" i="9"/>
  <c r="K85" i="9"/>
  <c r="K86" i="9"/>
  <c r="K87" i="9"/>
  <c r="K88" i="9"/>
  <c r="K89" i="9"/>
  <c r="K90" i="9"/>
  <c r="K91" i="9"/>
  <c r="K92" i="9"/>
  <c r="K93" i="9"/>
  <c r="K94" i="9"/>
  <c r="K95" i="9"/>
  <c r="K96" i="9"/>
  <c r="K97" i="9"/>
  <c r="K98" i="9"/>
  <c r="K99" i="9"/>
  <c r="K100" i="9"/>
  <c r="K101" i="9"/>
  <c r="K102" i="9"/>
  <c r="K103" i="9"/>
  <c r="K104" i="9"/>
  <c r="K105" i="9"/>
  <c r="K106" i="9"/>
  <c r="K107" i="9"/>
  <c r="K108" i="9"/>
  <c r="K109" i="9"/>
  <c r="K110" i="9"/>
  <c r="K111" i="9"/>
  <c r="K112" i="9"/>
  <c r="K113" i="9"/>
  <c r="K114" i="9"/>
  <c r="K115" i="9"/>
  <c r="K116" i="9"/>
  <c r="K117" i="9"/>
  <c r="K118" i="9"/>
  <c r="K119" i="9"/>
  <c r="K120" i="9"/>
  <c r="K121" i="9"/>
  <c r="K122" i="9"/>
  <c r="K123" i="9"/>
  <c r="K124" i="9"/>
  <c r="K125" i="9"/>
  <c r="K126" i="9"/>
  <c r="K127" i="9"/>
  <c r="K128" i="9"/>
  <c r="K129" i="9"/>
  <c r="K130" i="9"/>
  <c r="K131" i="9"/>
  <c r="K132" i="9"/>
  <c r="K133" i="9"/>
  <c r="K134" i="9"/>
  <c r="K135" i="9"/>
  <c r="K136" i="9"/>
  <c r="K137" i="9"/>
  <c r="K138" i="9"/>
  <c r="K139" i="9"/>
  <c r="K140" i="9"/>
  <c r="K141" i="9"/>
  <c r="K142" i="9"/>
  <c r="K143" i="9"/>
  <c r="K144" i="9"/>
  <c r="K145" i="9"/>
  <c r="K146" i="9"/>
  <c r="K147" i="9"/>
  <c r="K148" i="9"/>
  <c r="K149" i="9"/>
  <c r="K150" i="9"/>
  <c r="K151" i="9"/>
  <c r="K152" i="9"/>
  <c r="K153" i="9"/>
  <c r="K154" i="9"/>
  <c r="K155" i="9"/>
  <c r="K156" i="9"/>
  <c r="K157" i="9"/>
  <c r="K158" i="9"/>
  <c r="K159" i="9"/>
  <c r="K160" i="9"/>
  <c r="K161" i="9"/>
  <c r="K162" i="9"/>
  <c r="K163" i="9"/>
  <c r="K164" i="9"/>
  <c r="K165" i="9"/>
  <c r="K166" i="9"/>
  <c r="K167" i="9"/>
  <c r="K168" i="9"/>
  <c r="K169" i="9"/>
  <c r="K170" i="9"/>
  <c r="K171" i="9"/>
  <c r="K172" i="9"/>
  <c r="K173" i="9"/>
  <c r="K174" i="9"/>
  <c r="K175" i="9"/>
  <c r="K176" i="9"/>
  <c r="K177" i="9"/>
  <c r="K178" i="9"/>
  <c r="K179" i="9"/>
  <c r="K180" i="9"/>
  <c r="K181" i="9"/>
  <c r="K182" i="9"/>
  <c r="K183" i="9"/>
  <c r="K184" i="9"/>
  <c r="K185" i="9"/>
  <c r="K186" i="9"/>
  <c r="K187" i="9"/>
  <c r="K188" i="9"/>
  <c r="K189" i="9"/>
  <c r="K190" i="9"/>
  <c r="K191" i="9"/>
  <c r="K192" i="9"/>
  <c r="K193" i="9"/>
  <c r="K194" i="9"/>
  <c r="K195" i="9"/>
  <c r="K196" i="9"/>
  <c r="K197" i="9"/>
  <c r="K198" i="9"/>
  <c r="K199" i="9"/>
  <c r="K200" i="9"/>
  <c r="K201" i="9"/>
  <c r="K202" i="9"/>
  <c r="K203" i="9"/>
  <c r="K204" i="9"/>
  <c r="K205" i="9"/>
  <c r="K206" i="9"/>
  <c r="K207" i="9"/>
  <c r="K208" i="9"/>
  <c r="K209" i="9"/>
  <c r="K210" i="9"/>
  <c r="K211" i="9"/>
  <c r="K212" i="9"/>
  <c r="K213" i="9"/>
  <c r="K214" i="9"/>
  <c r="K215" i="9"/>
  <c r="K216" i="9"/>
  <c r="K217" i="9"/>
  <c r="K218" i="9"/>
  <c r="K219" i="9"/>
  <c r="K220" i="9"/>
  <c r="K221" i="9"/>
  <c r="K222" i="9"/>
  <c r="K223" i="9"/>
  <c r="K224" i="9"/>
  <c r="K225" i="9"/>
  <c r="K226" i="9"/>
  <c r="K227" i="9"/>
  <c r="K228" i="9"/>
  <c r="K229" i="9"/>
  <c r="K230" i="9"/>
  <c r="K231" i="9"/>
  <c r="K232" i="9"/>
  <c r="K233" i="9"/>
  <c r="K234" i="9"/>
  <c r="K235" i="9"/>
  <c r="K236" i="9"/>
  <c r="K237" i="9"/>
  <c r="K238" i="9"/>
  <c r="K239" i="9"/>
  <c r="K240" i="9"/>
  <c r="K241" i="9"/>
  <c r="K242" i="9"/>
  <c r="K243" i="9"/>
  <c r="K244" i="9"/>
  <c r="K245" i="9"/>
  <c r="K246" i="9"/>
  <c r="K247" i="9"/>
  <c r="K248" i="9"/>
  <c r="K249" i="9"/>
  <c r="K250" i="9"/>
  <c r="K251" i="9"/>
  <c r="K252" i="9"/>
  <c r="K253" i="9"/>
  <c r="K254" i="9"/>
  <c r="K255" i="9"/>
  <c r="K256" i="9"/>
  <c r="K257" i="9"/>
  <c r="K258" i="9"/>
  <c r="K259" i="9"/>
  <c r="K260" i="9"/>
  <c r="K261" i="9"/>
  <c r="K262" i="9"/>
  <c r="K263" i="9"/>
  <c r="K264" i="9"/>
  <c r="K265" i="9"/>
  <c r="K266" i="9"/>
  <c r="K267" i="9"/>
  <c r="K268" i="9"/>
  <c r="K269" i="9"/>
  <c r="K270" i="9"/>
  <c r="K271" i="9"/>
  <c r="K272" i="9"/>
  <c r="K273" i="9"/>
  <c r="K274" i="9"/>
  <c r="K275" i="9"/>
  <c r="K276" i="9"/>
  <c r="K277" i="9"/>
  <c r="K278" i="9"/>
  <c r="K279" i="9"/>
  <c r="K280" i="9"/>
  <c r="K281" i="9"/>
  <c r="K282" i="9"/>
  <c r="K283" i="9"/>
  <c r="K284" i="9"/>
  <c r="K285" i="9"/>
  <c r="K286" i="9"/>
  <c r="K287" i="9"/>
  <c r="K288" i="9"/>
  <c r="K289" i="9"/>
  <c r="K290" i="9"/>
  <c r="K291" i="9"/>
  <c r="K292" i="9"/>
  <c r="K293" i="9"/>
  <c r="K294" i="9"/>
  <c r="K295" i="9"/>
  <c r="K296" i="9"/>
  <c r="K297" i="9"/>
  <c r="K298" i="9"/>
  <c r="K299" i="9"/>
  <c r="K300" i="9"/>
  <c r="K301" i="9"/>
  <c r="K302" i="9"/>
  <c r="K303" i="9"/>
  <c r="K304" i="9"/>
  <c r="K305" i="9"/>
  <c r="K306" i="9"/>
  <c r="K307" i="9"/>
  <c r="K308" i="9"/>
  <c r="K309" i="9"/>
  <c r="K310" i="9"/>
  <c r="K311" i="9"/>
  <c r="K312" i="9"/>
  <c r="K313" i="9"/>
  <c r="K314" i="9"/>
  <c r="K315" i="9"/>
  <c r="K316" i="9"/>
  <c r="K317" i="9"/>
  <c r="K318" i="9"/>
  <c r="K319" i="9"/>
  <c r="K320" i="9"/>
  <c r="K321" i="9"/>
  <c r="K322" i="9"/>
  <c r="K323" i="9"/>
  <c r="K324" i="9"/>
  <c r="K325" i="9"/>
  <c r="K326" i="9"/>
  <c r="K327" i="9"/>
  <c r="K328" i="9"/>
  <c r="K329" i="9"/>
  <c r="K330" i="9"/>
  <c r="K331" i="9"/>
  <c r="K332" i="9"/>
  <c r="K333" i="9"/>
  <c r="K334" i="9"/>
  <c r="K335" i="9"/>
  <c r="K336" i="9"/>
  <c r="K337" i="9"/>
  <c r="K338" i="9"/>
  <c r="K339" i="9"/>
  <c r="K340" i="9"/>
  <c r="K341" i="9"/>
  <c r="K342" i="9"/>
  <c r="K343" i="9"/>
  <c r="K344" i="9"/>
  <c r="K345" i="9"/>
  <c r="K346" i="9"/>
  <c r="K347" i="9"/>
  <c r="K348" i="9"/>
  <c r="K349" i="9"/>
  <c r="K350" i="9"/>
  <c r="K351" i="9"/>
  <c r="K352" i="9"/>
  <c r="K353" i="9"/>
  <c r="K354" i="9"/>
  <c r="K355" i="9"/>
  <c r="K356" i="9"/>
  <c r="K357" i="9"/>
  <c r="K358" i="9"/>
  <c r="K359" i="9"/>
  <c r="K360" i="9"/>
  <c r="K361" i="9"/>
  <c r="K362" i="9"/>
  <c r="K363" i="9"/>
  <c r="K364" i="9"/>
  <c r="K365" i="9"/>
  <c r="K366" i="9"/>
  <c r="K367" i="9"/>
  <c r="K368" i="9"/>
  <c r="K369" i="9"/>
  <c r="K370" i="9"/>
  <c r="K371" i="9"/>
  <c r="K372" i="9"/>
  <c r="K373" i="9"/>
  <c r="K374" i="9"/>
  <c r="K375" i="9"/>
  <c r="K376" i="9"/>
  <c r="K377" i="9"/>
  <c r="K378" i="9"/>
  <c r="K379" i="9"/>
  <c r="K380" i="9"/>
  <c r="K381" i="9"/>
  <c r="K382" i="9"/>
  <c r="K383" i="9"/>
  <c r="K384" i="9"/>
  <c r="K385" i="9"/>
  <c r="K386" i="9"/>
  <c r="K387" i="9"/>
  <c r="K388" i="9"/>
  <c r="K389" i="9"/>
  <c r="K390" i="9"/>
  <c r="K391" i="9"/>
  <c r="K392" i="9"/>
  <c r="K393" i="9"/>
  <c r="K394" i="9"/>
  <c r="K395" i="9"/>
  <c r="K396" i="9"/>
  <c r="K397" i="9"/>
  <c r="K398" i="9"/>
  <c r="K399" i="9"/>
  <c r="K400" i="9"/>
  <c r="K401" i="9"/>
  <c r="K402" i="9"/>
  <c r="K403" i="9"/>
  <c r="K404" i="9"/>
  <c r="K405" i="9"/>
  <c r="K406" i="9"/>
  <c r="K407" i="9"/>
  <c r="K408" i="9"/>
  <c r="K409" i="9"/>
  <c r="K410" i="9"/>
  <c r="K411" i="9"/>
  <c r="K412" i="9"/>
  <c r="K413" i="9"/>
  <c r="K414" i="9"/>
  <c r="K415" i="9"/>
  <c r="K416" i="9"/>
  <c r="K417" i="9"/>
  <c r="K418" i="9"/>
  <c r="K419" i="9"/>
  <c r="K420" i="9"/>
  <c r="K421" i="9"/>
  <c r="K422" i="9"/>
  <c r="K423" i="9"/>
  <c r="K424" i="9"/>
  <c r="K425" i="9"/>
  <c r="K426" i="9"/>
  <c r="K427" i="9"/>
  <c r="K428" i="9"/>
  <c r="K429" i="9"/>
  <c r="K430" i="9"/>
  <c r="K431" i="9"/>
  <c r="K432" i="9"/>
  <c r="K433" i="9"/>
  <c r="K434" i="9"/>
  <c r="K435" i="9"/>
  <c r="K436" i="9"/>
  <c r="K437" i="9"/>
  <c r="K438" i="9"/>
  <c r="K439" i="9"/>
  <c r="K440" i="9"/>
  <c r="K441" i="9"/>
  <c r="K442" i="9"/>
  <c r="K443" i="9"/>
  <c r="K444" i="9"/>
  <c r="K445" i="9"/>
  <c r="K446" i="9"/>
  <c r="K447" i="9"/>
  <c r="K448" i="9"/>
  <c r="K449" i="9"/>
  <c r="K450" i="9"/>
  <c r="K451" i="9"/>
  <c r="K452" i="9"/>
  <c r="K453" i="9"/>
  <c r="K454" i="9"/>
  <c r="K455" i="9"/>
  <c r="K456" i="9"/>
  <c r="K457" i="9"/>
  <c r="K458" i="9"/>
  <c r="K459" i="9"/>
  <c r="K460" i="9"/>
  <c r="K461" i="9"/>
  <c r="K462" i="9"/>
  <c r="K463" i="9"/>
  <c r="K464" i="9"/>
  <c r="K465" i="9"/>
  <c r="K466" i="9"/>
  <c r="K467" i="9"/>
  <c r="K468" i="9"/>
  <c r="K469" i="9"/>
  <c r="K470" i="9"/>
  <c r="K471" i="9"/>
  <c r="K472" i="9"/>
  <c r="K473" i="9"/>
  <c r="K474" i="9"/>
  <c r="K475" i="9"/>
  <c r="K476" i="9"/>
  <c r="K477" i="9"/>
  <c r="K478" i="9"/>
  <c r="K479" i="9"/>
  <c r="K480" i="9"/>
  <c r="K481" i="9"/>
  <c r="K482" i="9"/>
  <c r="K483" i="9"/>
  <c r="K484" i="9"/>
  <c r="K485" i="9"/>
  <c r="K486" i="9"/>
  <c r="K487" i="9"/>
  <c r="K488" i="9"/>
  <c r="K489" i="9"/>
  <c r="K490" i="9"/>
  <c r="K491" i="9"/>
  <c r="K492" i="9"/>
  <c r="K493" i="9"/>
  <c r="K494" i="9"/>
  <c r="K495" i="9"/>
  <c r="K496" i="9"/>
  <c r="K497" i="9"/>
  <c r="K498" i="9"/>
  <c r="K499" i="9"/>
  <c r="K500" i="9"/>
  <c r="K501" i="9"/>
  <c r="K502" i="9"/>
  <c r="K503" i="9"/>
  <c r="K504" i="9"/>
  <c r="K505" i="9"/>
  <c r="K506" i="9"/>
  <c r="K507" i="9"/>
  <c r="K508" i="9"/>
  <c r="K509" i="9"/>
  <c r="K510" i="9"/>
  <c r="K511" i="9"/>
  <c r="K512" i="9"/>
  <c r="K513" i="9"/>
  <c r="K514" i="9"/>
  <c r="K515" i="9"/>
  <c r="K516" i="9"/>
  <c r="K517" i="9"/>
  <c r="K518" i="9"/>
  <c r="K519" i="9"/>
  <c r="K520" i="9"/>
  <c r="K521" i="9"/>
  <c r="K522" i="9"/>
  <c r="K523" i="9"/>
  <c r="K524" i="9"/>
  <c r="K525" i="9"/>
  <c r="K526" i="9"/>
  <c r="K527" i="9"/>
  <c r="K528" i="9"/>
  <c r="K529" i="9"/>
  <c r="K530" i="9"/>
  <c r="K531" i="9"/>
  <c r="O6" i="9" l="1"/>
  <c r="G9" i="9" l="1"/>
  <c r="G8" i="9"/>
  <c r="G11" i="9"/>
  <c r="G6" i="9" l="1"/>
  <c r="E8" i="8" s="1"/>
  <c r="F9" i="8" s="1"/>
  <c r="J51" i="6" l="1"/>
  <c r="J50" i="6"/>
  <c r="J49" i="6"/>
  <c r="J48" i="6"/>
  <c r="J47" i="6"/>
  <c r="J46" i="6"/>
  <c r="J45" i="6"/>
  <c r="J44" i="6"/>
  <c r="J43" i="6"/>
  <c r="J42" i="6"/>
  <c r="J41" i="6"/>
  <c r="K40" i="6"/>
  <c r="J40" i="6"/>
  <c r="K39" i="6"/>
  <c r="J39" i="6"/>
  <c r="K38" i="6"/>
  <c r="J38" i="6"/>
  <c r="K37" i="6"/>
  <c r="J37" i="6"/>
  <c r="K36" i="6"/>
  <c r="J36" i="6"/>
  <c r="K35" i="6"/>
  <c r="J35" i="6"/>
  <c r="K34" i="6"/>
  <c r="J34" i="6"/>
  <c r="K33" i="6"/>
  <c r="J33" i="6"/>
  <c r="K32" i="6"/>
  <c r="J32" i="6"/>
  <c r="K31" i="6"/>
  <c r="J31" i="6"/>
  <c r="K30" i="6"/>
  <c r="J30" i="6"/>
  <c r="K29" i="6"/>
  <c r="J29" i="6"/>
  <c r="K28" i="6"/>
  <c r="J28" i="6"/>
  <c r="K27" i="6"/>
  <c r="J27" i="6"/>
  <c r="K26" i="6"/>
  <c r="J26" i="6"/>
  <c r="K25" i="6"/>
  <c r="J25" i="6"/>
  <c r="K24" i="6"/>
  <c r="J24" i="6"/>
  <c r="K23" i="6"/>
  <c r="J23" i="6"/>
  <c r="K22" i="6"/>
  <c r="J22" i="6"/>
  <c r="K21" i="6"/>
  <c r="J21" i="6"/>
  <c r="K20" i="6"/>
  <c r="J20" i="6"/>
  <c r="K19" i="6"/>
  <c r="J19" i="6"/>
  <c r="K18" i="6"/>
  <c r="J18" i="6"/>
  <c r="K17" i="6"/>
  <c r="J17" i="6"/>
  <c r="K16" i="6"/>
  <c r="J16" i="6"/>
  <c r="K15" i="6"/>
  <c r="J15" i="6"/>
  <c r="K14" i="6"/>
  <c r="J14" i="6"/>
  <c r="K13" i="6"/>
  <c r="J13" i="6"/>
  <c r="T12" i="6"/>
  <c r="R12" i="6"/>
  <c r="T10" i="6"/>
  <c r="T9" i="6"/>
  <c r="P9" i="6"/>
  <c r="O9" i="6"/>
  <c r="N9" i="6"/>
  <c r="T8" i="6"/>
  <c r="P8" i="6"/>
  <c r="O8" i="6"/>
  <c r="N8" i="6"/>
  <c r="T7" i="6"/>
  <c r="P7" i="6"/>
  <c r="O7" i="6"/>
  <c r="N7" i="6"/>
  <c r="T6" i="6"/>
  <c r="P6" i="6"/>
  <c r="O6" i="6"/>
  <c r="N6" i="6"/>
  <c r="T5" i="6"/>
  <c r="P5" i="6"/>
  <c r="O5" i="6"/>
  <c r="N5" i="6"/>
  <c r="I22" i="5"/>
  <c r="H22" i="5"/>
  <c r="I21" i="5"/>
  <c r="H21" i="5"/>
  <c r="I20" i="5"/>
  <c r="H20" i="5"/>
  <c r="S14" i="5"/>
  <c r="R14" i="5"/>
  <c r="Q14" i="5"/>
  <c r="P14" i="5"/>
  <c r="O14" i="5"/>
  <c r="N14" i="5"/>
  <c r="M14" i="5"/>
  <c r="L14" i="5"/>
  <c r="K14" i="5"/>
  <c r="J14" i="5"/>
  <c r="I14" i="5"/>
  <c r="M41" i="3" s="1"/>
  <c r="H14" i="5"/>
  <c r="S13" i="5"/>
  <c r="R13" i="5"/>
  <c r="Q13" i="5"/>
  <c r="P13" i="5"/>
  <c r="O13" i="5"/>
  <c r="N13" i="5"/>
  <c r="M13" i="5"/>
  <c r="L13" i="5"/>
  <c r="K13" i="5"/>
  <c r="J13" i="5"/>
  <c r="I13" i="5"/>
  <c r="M40" i="3" s="1"/>
  <c r="H13" i="5"/>
  <c r="S12" i="5"/>
  <c r="R12" i="5"/>
  <c r="Q12" i="5"/>
  <c r="P12" i="5"/>
  <c r="O12" i="5"/>
  <c r="N12" i="5"/>
  <c r="M12" i="5"/>
  <c r="L12" i="5"/>
  <c r="K12" i="5"/>
  <c r="J12" i="5"/>
  <c r="I12" i="5"/>
  <c r="M39" i="3" s="1"/>
  <c r="H12" i="5"/>
  <c r="L39" i="3" s="1"/>
  <c r="S11" i="5"/>
  <c r="R11" i="5"/>
  <c r="Q11" i="5"/>
  <c r="P11" i="5"/>
  <c r="O11" i="5"/>
  <c r="N11" i="5"/>
  <c r="M11" i="5"/>
  <c r="L11" i="5"/>
  <c r="K11" i="5"/>
  <c r="J11" i="5"/>
  <c r="I11" i="5"/>
  <c r="H11" i="5"/>
  <c r="S10" i="5"/>
  <c r="R10" i="5"/>
  <c r="Q10" i="5"/>
  <c r="P10" i="5"/>
  <c r="O10" i="5"/>
  <c r="N10" i="5"/>
  <c r="M10" i="5"/>
  <c r="L10" i="5"/>
  <c r="K10" i="5"/>
  <c r="J10" i="5"/>
  <c r="I10" i="5"/>
  <c r="M37" i="3" s="1"/>
  <c r="H10" i="5"/>
  <c r="S9" i="5"/>
  <c r="R9" i="5"/>
  <c r="Q9" i="5"/>
  <c r="P9" i="5"/>
  <c r="O70" i="3" s="1"/>
  <c r="O9" i="5"/>
  <c r="N9" i="5"/>
  <c r="M9" i="5"/>
  <c r="L9" i="5"/>
  <c r="K9" i="5"/>
  <c r="J9" i="5"/>
  <c r="I9" i="5"/>
  <c r="M36" i="3" s="1"/>
  <c r="N36" i="3" s="1"/>
  <c r="P36" i="3" s="1"/>
  <c r="H9" i="5"/>
  <c r="S8" i="5"/>
  <c r="R8" i="5"/>
  <c r="Q8" i="5"/>
  <c r="P8" i="5"/>
  <c r="O69" i="3" s="1"/>
  <c r="O8" i="5"/>
  <c r="N69" i="3" s="1"/>
  <c r="N8" i="5"/>
  <c r="M8" i="5"/>
  <c r="L8" i="5"/>
  <c r="K8" i="5"/>
  <c r="J8" i="5"/>
  <c r="L53" i="3" s="1"/>
  <c r="I8" i="5"/>
  <c r="M35" i="3" s="1"/>
  <c r="H8" i="5"/>
  <c r="S7" i="5"/>
  <c r="R7" i="5"/>
  <c r="Q7" i="5"/>
  <c r="P7" i="5"/>
  <c r="O68" i="3" s="1"/>
  <c r="O7" i="5"/>
  <c r="N7" i="5"/>
  <c r="M7" i="5"/>
  <c r="L7" i="5"/>
  <c r="K7" i="5"/>
  <c r="J7" i="5"/>
  <c r="L52" i="3" s="1"/>
  <c r="I7" i="5"/>
  <c r="M34" i="3" s="1"/>
  <c r="H7" i="5"/>
  <c r="S6" i="5"/>
  <c r="R6" i="5"/>
  <c r="Q6" i="5"/>
  <c r="P6" i="5"/>
  <c r="O67" i="3" s="1"/>
  <c r="O6" i="5"/>
  <c r="N67" i="3" s="1"/>
  <c r="N6" i="5"/>
  <c r="M6" i="5"/>
  <c r="L6" i="5"/>
  <c r="K6" i="5"/>
  <c r="J6" i="5"/>
  <c r="L51" i="3" s="1"/>
  <c r="I6" i="5"/>
  <c r="M33" i="3" s="1"/>
  <c r="H6" i="5"/>
  <c r="L33" i="3" s="1"/>
  <c r="S5" i="5"/>
  <c r="R5" i="5"/>
  <c r="Q5" i="5"/>
  <c r="P5" i="5"/>
  <c r="O66" i="3" s="1"/>
  <c r="O5" i="5"/>
  <c r="N66" i="3" s="1"/>
  <c r="N5" i="5"/>
  <c r="M5" i="5"/>
  <c r="L5" i="5"/>
  <c r="K5" i="5"/>
  <c r="J5" i="5"/>
  <c r="L50" i="3" s="1"/>
  <c r="I5" i="5"/>
  <c r="M32" i="3" s="1"/>
  <c r="H5" i="5"/>
  <c r="G270" i="3"/>
  <c r="E270" i="3"/>
  <c r="C270" i="3"/>
  <c r="G269" i="3"/>
  <c r="E269" i="3"/>
  <c r="C269" i="3"/>
  <c r="G268" i="3"/>
  <c r="E268" i="3"/>
  <c r="C268" i="3"/>
  <c r="G267" i="3"/>
  <c r="E267" i="3"/>
  <c r="C267" i="3"/>
  <c r="G266" i="3"/>
  <c r="E266" i="3"/>
  <c r="C266" i="3"/>
  <c r="G265" i="3"/>
  <c r="E265" i="3"/>
  <c r="C265" i="3"/>
  <c r="G264" i="3"/>
  <c r="E264" i="3"/>
  <c r="C264" i="3"/>
  <c r="G263" i="3"/>
  <c r="E263" i="3"/>
  <c r="C263" i="3"/>
  <c r="G262" i="3"/>
  <c r="E262" i="3"/>
  <c r="C262" i="3"/>
  <c r="G261" i="3"/>
  <c r="E261" i="3"/>
  <c r="C261" i="3"/>
  <c r="G260" i="3"/>
  <c r="E260" i="3"/>
  <c r="C260" i="3"/>
  <c r="G259" i="3"/>
  <c r="E259" i="3"/>
  <c r="C259" i="3"/>
  <c r="G258" i="3"/>
  <c r="E258" i="3"/>
  <c r="C258" i="3"/>
  <c r="G257" i="3"/>
  <c r="E257" i="3"/>
  <c r="C257" i="3"/>
  <c r="G256" i="3"/>
  <c r="E256" i="3"/>
  <c r="C256" i="3"/>
  <c r="G255" i="3"/>
  <c r="E255" i="3"/>
  <c r="C255" i="3"/>
  <c r="G254" i="3"/>
  <c r="E254" i="3"/>
  <c r="C254" i="3"/>
  <c r="G253" i="3"/>
  <c r="E253" i="3"/>
  <c r="C253" i="3"/>
  <c r="G252" i="3"/>
  <c r="E252" i="3"/>
  <c r="C252" i="3"/>
  <c r="G251" i="3"/>
  <c r="E251" i="3"/>
  <c r="C251" i="3"/>
  <c r="G250" i="3"/>
  <c r="E250" i="3"/>
  <c r="C250" i="3"/>
  <c r="G249" i="3"/>
  <c r="E249" i="3"/>
  <c r="C249" i="3"/>
  <c r="G248" i="3"/>
  <c r="E248" i="3"/>
  <c r="C248" i="3"/>
  <c r="G247" i="3"/>
  <c r="E247" i="3"/>
  <c r="C247" i="3"/>
  <c r="G246" i="3"/>
  <c r="E246" i="3"/>
  <c r="C246" i="3"/>
  <c r="G245" i="3"/>
  <c r="E245" i="3"/>
  <c r="C245" i="3"/>
  <c r="G244" i="3"/>
  <c r="E244" i="3"/>
  <c r="C244" i="3"/>
  <c r="G243" i="3"/>
  <c r="E243" i="3"/>
  <c r="C243" i="3"/>
  <c r="G242" i="3"/>
  <c r="E242" i="3"/>
  <c r="C242" i="3"/>
  <c r="G241" i="3"/>
  <c r="E241" i="3"/>
  <c r="C241" i="3"/>
  <c r="G240" i="3"/>
  <c r="E240" i="3"/>
  <c r="C240" i="3"/>
  <c r="G239" i="3"/>
  <c r="E239" i="3"/>
  <c r="C239" i="3"/>
  <c r="G238" i="3"/>
  <c r="E238" i="3"/>
  <c r="C238" i="3"/>
  <c r="G237" i="3"/>
  <c r="E237" i="3"/>
  <c r="C237" i="3"/>
  <c r="G236" i="3"/>
  <c r="E236" i="3"/>
  <c r="C236" i="3"/>
  <c r="G235" i="3"/>
  <c r="E235" i="3"/>
  <c r="C235" i="3"/>
  <c r="G234" i="3"/>
  <c r="E234" i="3"/>
  <c r="C234" i="3"/>
  <c r="G233" i="3"/>
  <c r="E233" i="3"/>
  <c r="C233" i="3"/>
  <c r="G232" i="3"/>
  <c r="E232" i="3"/>
  <c r="C232" i="3"/>
  <c r="G231" i="3"/>
  <c r="E231" i="3"/>
  <c r="C231" i="3"/>
  <c r="G230" i="3"/>
  <c r="E230" i="3"/>
  <c r="C230" i="3"/>
  <c r="G229" i="3"/>
  <c r="E229" i="3"/>
  <c r="C229" i="3"/>
  <c r="G228" i="3"/>
  <c r="E228" i="3"/>
  <c r="C228" i="3"/>
  <c r="G227" i="3"/>
  <c r="E227" i="3"/>
  <c r="C227" i="3"/>
  <c r="G226" i="3"/>
  <c r="E226" i="3"/>
  <c r="C226" i="3"/>
  <c r="G225" i="3"/>
  <c r="E225" i="3"/>
  <c r="C225" i="3"/>
  <c r="G224" i="3"/>
  <c r="E224" i="3"/>
  <c r="C224" i="3"/>
  <c r="G223" i="3"/>
  <c r="E223" i="3"/>
  <c r="C223" i="3"/>
  <c r="G222" i="3"/>
  <c r="E222" i="3"/>
  <c r="C222" i="3"/>
  <c r="G221" i="3"/>
  <c r="E221" i="3"/>
  <c r="C221" i="3"/>
  <c r="G220" i="3"/>
  <c r="E220" i="3"/>
  <c r="C220" i="3"/>
  <c r="G219" i="3"/>
  <c r="E219" i="3"/>
  <c r="C219" i="3"/>
  <c r="G218" i="3"/>
  <c r="E218" i="3"/>
  <c r="C218" i="3"/>
  <c r="G217" i="3"/>
  <c r="E217" i="3"/>
  <c r="C217" i="3"/>
  <c r="G216" i="3"/>
  <c r="E216" i="3"/>
  <c r="C216" i="3"/>
  <c r="G215" i="3"/>
  <c r="E215" i="3"/>
  <c r="C215" i="3"/>
  <c r="G214" i="3"/>
  <c r="E214" i="3"/>
  <c r="C214" i="3"/>
  <c r="G213" i="3"/>
  <c r="E213" i="3"/>
  <c r="C213" i="3"/>
  <c r="G212" i="3"/>
  <c r="E212" i="3"/>
  <c r="C212" i="3"/>
  <c r="G211" i="3"/>
  <c r="E211" i="3"/>
  <c r="C211" i="3"/>
  <c r="G210" i="3"/>
  <c r="E210" i="3"/>
  <c r="C210" i="3"/>
  <c r="G209" i="3"/>
  <c r="E209" i="3"/>
  <c r="C209" i="3"/>
  <c r="G208" i="3"/>
  <c r="E208" i="3"/>
  <c r="C208" i="3"/>
  <c r="G207" i="3"/>
  <c r="E207" i="3"/>
  <c r="C207" i="3"/>
  <c r="G206" i="3"/>
  <c r="E206" i="3"/>
  <c r="C206" i="3"/>
  <c r="G205" i="3"/>
  <c r="E205" i="3"/>
  <c r="C205" i="3"/>
  <c r="G204" i="3"/>
  <c r="E204" i="3"/>
  <c r="C204" i="3"/>
  <c r="G203" i="3"/>
  <c r="E203" i="3"/>
  <c r="C203" i="3"/>
  <c r="G202" i="3"/>
  <c r="E202" i="3"/>
  <c r="C202" i="3"/>
  <c r="G201" i="3"/>
  <c r="E201" i="3"/>
  <c r="C201" i="3"/>
  <c r="G200" i="3"/>
  <c r="E200" i="3"/>
  <c r="C200" i="3"/>
  <c r="G199" i="3"/>
  <c r="E199" i="3"/>
  <c r="C199" i="3"/>
  <c r="G198" i="3"/>
  <c r="E198" i="3"/>
  <c r="C198" i="3"/>
  <c r="G197" i="3"/>
  <c r="E197" i="3"/>
  <c r="C197" i="3"/>
  <c r="G196" i="3"/>
  <c r="E196" i="3"/>
  <c r="C196" i="3"/>
  <c r="G195" i="3"/>
  <c r="E195" i="3"/>
  <c r="C195" i="3"/>
  <c r="G194" i="3"/>
  <c r="E194" i="3"/>
  <c r="C194" i="3"/>
  <c r="G193" i="3"/>
  <c r="E193" i="3"/>
  <c r="C193" i="3"/>
  <c r="G192" i="3"/>
  <c r="E192" i="3"/>
  <c r="C192" i="3"/>
  <c r="G191" i="3"/>
  <c r="E191" i="3"/>
  <c r="C191" i="3"/>
  <c r="G190" i="3"/>
  <c r="E190" i="3"/>
  <c r="C190" i="3"/>
  <c r="G189" i="3"/>
  <c r="E189" i="3"/>
  <c r="C189" i="3"/>
  <c r="G188" i="3"/>
  <c r="E188" i="3"/>
  <c r="C188" i="3"/>
  <c r="G187" i="3"/>
  <c r="E187" i="3"/>
  <c r="C187" i="3"/>
  <c r="G186" i="3"/>
  <c r="E186" i="3"/>
  <c r="C186" i="3"/>
  <c r="G185" i="3"/>
  <c r="E185" i="3"/>
  <c r="C185" i="3"/>
  <c r="G184" i="3"/>
  <c r="E184" i="3"/>
  <c r="C184" i="3"/>
  <c r="G183" i="3"/>
  <c r="E183" i="3"/>
  <c r="C183" i="3"/>
  <c r="G182" i="3"/>
  <c r="E182" i="3"/>
  <c r="C182" i="3"/>
  <c r="G181" i="3"/>
  <c r="E181" i="3"/>
  <c r="C181" i="3"/>
  <c r="G180" i="3"/>
  <c r="E180" i="3"/>
  <c r="C180" i="3"/>
  <c r="G179" i="3"/>
  <c r="E179" i="3"/>
  <c r="C179" i="3"/>
  <c r="G178" i="3"/>
  <c r="E178" i="3"/>
  <c r="C178" i="3"/>
  <c r="G177" i="3"/>
  <c r="E177" i="3"/>
  <c r="C177" i="3"/>
  <c r="G176" i="3"/>
  <c r="E176" i="3"/>
  <c r="C176" i="3"/>
  <c r="G175" i="3"/>
  <c r="E175" i="3"/>
  <c r="C175" i="3"/>
  <c r="G174" i="3"/>
  <c r="E174" i="3"/>
  <c r="C174" i="3"/>
  <c r="G173" i="3"/>
  <c r="E173" i="3"/>
  <c r="C173" i="3"/>
  <c r="G172" i="3"/>
  <c r="E172" i="3"/>
  <c r="C172" i="3"/>
  <c r="G171" i="3"/>
  <c r="E171" i="3"/>
  <c r="C171" i="3"/>
  <c r="G170" i="3"/>
  <c r="E170" i="3"/>
  <c r="C170" i="3"/>
  <c r="G169" i="3"/>
  <c r="E169" i="3"/>
  <c r="C169" i="3"/>
  <c r="G168" i="3"/>
  <c r="E168" i="3"/>
  <c r="C168" i="3"/>
  <c r="G167" i="3"/>
  <c r="E167" i="3"/>
  <c r="C167" i="3"/>
  <c r="G166" i="3"/>
  <c r="E166" i="3"/>
  <c r="C166" i="3"/>
  <c r="G165" i="3"/>
  <c r="E165" i="3"/>
  <c r="C165" i="3"/>
  <c r="G164" i="3"/>
  <c r="E164" i="3"/>
  <c r="C164" i="3"/>
  <c r="G163" i="3"/>
  <c r="E163" i="3"/>
  <c r="C163" i="3"/>
  <c r="G162" i="3"/>
  <c r="E162" i="3"/>
  <c r="C162" i="3"/>
  <c r="G161" i="3"/>
  <c r="E161" i="3"/>
  <c r="C161" i="3"/>
  <c r="G160" i="3"/>
  <c r="E160" i="3"/>
  <c r="C160" i="3"/>
  <c r="G159" i="3"/>
  <c r="E159" i="3"/>
  <c r="C159" i="3"/>
  <c r="G158" i="3"/>
  <c r="E158" i="3"/>
  <c r="C158" i="3"/>
  <c r="G157" i="3"/>
  <c r="E157" i="3"/>
  <c r="C157" i="3"/>
  <c r="G156" i="3"/>
  <c r="E156" i="3"/>
  <c r="C156" i="3"/>
  <c r="G155" i="3"/>
  <c r="E155" i="3"/>
  <c r="C155" i="3"/>
  <c r="G154" i="3"/>
  <c r="E154" i="3"/>
  <c r="C154" i="3"/>
  <c r="G153" i="3"/>
  <c r="E153" i="3"/>
  <c r="C153" i="3"/>
  <c r="G152" i="3"/>
  <c r="E152" i="3"/>
  <c r="C152" i="3"/>
  <c r="G151" i="3"/>
  <c r="E151" i="3"/>
  <c r="C151" i="3"/>
  <c r="G150" i="3"/>
  <c r="E150" i="3"/>
  <c r="C150" i="3"/>
  <c r="G149" i="3"/>
  <c r="E149" i="3"/>
  <c r="C149" i="3"/>
  <c r="G148" i="3"/>
  <c r="E148" i="3"/>
  <c r="C148" i="3"/>
  <c r="G147" i="3"/>
  <c r="E147" i="3"/>
  <c r="C147" i="3"/>
  <c r="G146" i="3"/>
  <c r="E146" i="3"/>
  <c r="C146" i="3"/>
  <c r="G145" i="3"/>
  <c r="E145" i="3"/>
  <c r="C145" i="3"/>
  <c r="G144" i="3"/>
  <c r="E144" i="3"/>
  <c r="C144" i="3"/>
  <c r="G143" i="3"/>
  <c r="E143" i="3"/>
  <c r="C143" i="3"/>
  <c r="G142" i="3"/>
  <c r="E142" i="3"/>
  <c r="C142" i="3"/>
  <c r="G141" i="3"/>
  <c r="E141" i="3"/>
  <c r="C141" i="3"/>
  <c r="G140" i="3"/>
  <c r="E140" i="3"/>
  <c r="C140" i="3"/>
  <c r="G139" i="3"/>
  <c r="E139" i="3"/>
  <c r="C139" i="3"/>
  <c r="G138" i="3"/>
  <c r="E138" i="3"/>
  <c r="C138" i="3"/>
  <c r="G137" i="3"/>
  <c r="E137" i="3"/>
  <c r="C137" i="3"/>
  <c r="G136" i="3"/>
  <c r="E136" i="3"/>
  <c r="C136" i="3"/>
  <c r="G135" i="3"/>
  <c r="E135" i="3"/>
  <c r="C135" i="3"/>
  <c r="G134" i="3"/>
  <c r="E134" i="3"/>
  <c r="C134" i="3"/>
  <c r="G133" i="3"/>
  <c r="E133" i="3"/>
  <c r="C133" i="3"/>
  <c r="G132" i="3"/>
  <c r="E132" i="3"/>
  <c r="C132" i="3"/>
  <c r="G131" i="3"/>
  <c r="E131" i="3"/>
  <c r="C131" i="3"/>
  <c r="G130" i="3"/>
  <c r="E130" i="3"/>
  <c r="C130" i="3"/>
  <c r="G129" i="3"/>
  <c r="E129" i="3"/>
  <c r="C129" i="3"/>
  <c r="G128" i="3"/>
  <c r="E128" i="3"/>
  <c r="C128" i="3"/>
  <c r="G127" i="3"/>
  <c r="E127" i="3"/>
  <c r="C127" i="3"/>
  <c r="G126" i="3"/>
  <c r="E126" i="3"/>
  <c r="C126" i="3"/>
  <c r="G125" i="3"/>
  <c r="E125" i="3"/>
  <c r="C125" i="3"/>
  <c r="G124" i="3"/>
  <c r="E124" i="3"/>
  <c r="C124" i="3"/>
  <c r="G123" i="3"/>
  <c r="E123" i="3"/>
  <c r="C123" i="3"/>
  <c r="G122" i="3"/>
  <c r="E122" i="3"/>
  <c r="C122" i="3"/>
  <c r="G121" i="3"/>
  <c r="E121" i="3"/>
  <c r="C121" i="3"/>
  <c r="G120" i="3"/>
  <c r="E120" i="3"/>
  <c r="C120" i="3"/>
  <c r="G119" i="3"/>
  <c r="E119" i="3"/>
  <c r="C119" i="3"/>
  <c r="G118" i="3"/>
  <c r="E118" i="3"/>
  <c r="C118" i="3"/>
  <c r="G117" i="3"/>
  <c r="E117" i="3"/>
  <c r="C117" i="3"/>
  <c r="G116" i="3"/>
  <c r="E116" i="3"/>
  <c r="C116" i="3"/>
  <c r="G115" i="3"/>
  <c r="E115" i="3"/>
  <c r="C115" i="3"/>
  <c r="G114" i="3"/>
  <c r="E114" i="3"/>
  <c r="C114" i="3"/>
  <c r="G113" i="3"/>
  <c r="E113" i="3"/>
  <c r="C113" i="3"/>
  <c r="G112" i="3"/>
  <c r="E112" i="3"/>
  <c r="C112" i="3"/>
  <c r="G111" i="3"/>
  <c r="E111" i="3"/>
  <c r="C111" i="3"/>
  <c r="G110" i="3"/>
  <c r="E110" i="3"/>
  <c r="C110" i="3"/>
  <c r="G109" i="3"/>
  <c r="E109" i="3"/>
  <c r="C109" i="3"/>
  <c r="G108" i="3"/>
  <c r="E108" i="3"/>
  <c r="C108" i="3"/>
  <c r="G107" i="3"/>
  <c r="E107" i="3"/>
  <c r="C107" i="3"/>
  <c r="G106" i="3"/>
  <c r="E106" i="3"/>
  <c r="C106" i="3"/>
  <c r="G105" i="3"/>
  <c r="E105" i="3"/>
  <c r="C105" i="3"/>
  <c r="G104" i="3"/>
  <c r="E104" i="3"/>
  <c r="C104" i="3"/>
  <c r="G103" i="3"/>
  <c r="E103" i="3"/>
  <c r="C103" i="3"/>
  <c r="G102" i="3"/>
  <c r="E102" i="3"/>
  <c r="C102" i="3"/>
  <c r="G101" i="3"/>
  <c r="E101" i="3"/>
  <c r="C101" i="3"/>
  <c r="G100" i="3"/>
  <c r="E100" i="3"/>
  <c r="C100" i="3"/>
  <c r="G99" i="3"/>
  <c r="E99" i="3"/>
  <c r="C99" i="3"/>
  <c r="G98" i="3"/>
  <c r="E98" i="3"/>
  <c r="C98" i="3"/>
  <c r="G97" i="3"/>
  <c r="E97" i="3"/>
  <c r="C97" i="3"/>
  <c r="G96" i="3"/>
  <c r="E96" i="3"/>
  <c r="C96" i="3"/>
  <c r="G95" i="3"/>
  <c r="E95" i="3"/>
  <c r="C95" i="3"/>
  <c r="G94" i="3"/>
  <c r="E94" i="3"/>
  <c r="C94" i="3"/>
  <c r="G93" i="3"/>
  <c r="E93" i="3"/>
  <c r="C93" i="3"/>
  <c r="G92" i="3"/>
  <c r="E92" i="3"/>
  <c r="C92" i="3"/>
  <c r="G91" i="3"/>
  <c r="E91" i="3"/>
  <c r="C91" i="3"/>
  <c r="G90" i="3"/>
  <c r="E90" i="3"/>
  <c r="C90" i="3"/>
  <c r="G89" i="3"/>
  <c r="E89" i="3"/>
  <c r="C89" i="3"/>
  <c r="G88" i="3"/>
  <c r="E88" i="3"/>
  <c r="C88" i="3"/>
  <c r="G87" i="3"/>
  <c r="E87" i="3"/>
  <c r="C87" i="3"/>
  <c r="G86" i="3"/>
  <c r="E86" i="3"/>
  <c r="C86" i="3"/>
  <c r="G85" i="3"/>
  <c r="E85" i="3"/>
  <c r="C85" i="3"/>
  <c r="G84" i="3"/>
  <c r="E84" i="3"/>
  <c r="C84" i="3"/>
  <c r="G83" i="3"/>
  <c r="E83" i="3"/>
  <c r="C83" i="3"/>
  <c r="G82" i="3"/>
  <c r="E82" i="3"/>
  <c r="C82" i="3"/>
  <c r="G81" i="3"/>
  <c r="E81" i="3"/>
  <c r="C81" i="3"/>
  <c r="G80" i="3"/>
  <c r="E80" i="3"/>
  <c r="C80" i="3"/>
  <c r="G79" i="3"/>
  <c r="E79" i="3"/>
  <c r="C79" i="3"/>
  <c r="G78" i="3"/>
  <c r="E78" i="3"/>
  <c r="C78" i="3"/>
  <c r="G77" i="3"/>
  <c r="E77" i="3"/>
  <c r="C77" i="3"/>
  <c r="G76" i="3"/>
  <c r="E76" i="3"/>
  <c r="C76" i="3"/>
  <c r="O75" i="3"/>
  <c r="L75" i="3"/>
  <c r="M75" i="3" s="1"/>
  <c r="G75" i="3"/>
  <c r="E75" i="3"/>
  <c r="C75" i="3"/>
  <c r="O74" i="3"/>
  <c r="L74" i="3"/>
  <c r="M74" i="3" s="1"/>
  <c r="G74" i="3"/>
  <c r="E74" i="3"/>
  <c r="C74" i="3"/>
  <c r="O73" i="3"/>
  <c r="L73" i="3"/>
  <c r="M73" i="3" s="1"/>
  <c r="G73" i="3"/>
  <c r="E73" i="3"/>
  <c r="C73" i="3"/>
  <c r="O72" i="3"/>
  <c r="L72" i="3"/>
  <c r="M72" i="3" s="1"/>
  <c r="G72" i="3"/>
  <c r="E72" i="3"/>
  <c r="C72" i="3"/>
  <c r="O71" i="3"/>
  <c r="L71" i="3"/>
  <c r="M71" i="3" s="1"/>
  <c r="G71" i="3"/>
  <c r="E71" i="3"/>
  <c r="C71" i="3"/>
  <c r="N70" i="3"/>
  <c r="L70" i="3"/>
  <c r="G70" i="3"/>
  <c r="E70" i="3"/>
  <c r="C70" i="3"/>
  <c r="L69" i="3"/>
  <c r="M69" i="3" s="1"/>
  <c r="G69" i="3"/>
  <c r="E69" i="3"/>
  <c r="C69" i="3"/>
  <c r="L68" i="3"/>
  <c r="G68" i="3"/>
  <c r="E68" i="3"/>
  <c r="C68" i="3"/>
  <c r="L67" i="3"/>
  <c r="G67" i="3"/>
  <c r="E67" i="3"/>
  <c r="C67" i="3"/>
  <c r="L66" i="3"/>
  <c r="M66" i="3" s="1"/>
  <c r="G66" i="3"/>
  <c r="E66" i="3"/>
  <c r="C66" i="3"/>
  <c r="G65" i="3"/>
  <c r="E65" i="3"/>
  <c r="C65" i="3"/>
  <c r="G64" i="3"/>
  <c r="E64" i="3"/>
  <c r="C64" i="3"/>
  <c r="G63" i="3"/>
  <c r="E63" i="3"/>
  <c r="C63" i="3"/>
  <c r="G62" i="3"/>
  <c r="E62" i="3"/>
  <c r="C62" i="3"/>
  <c r="G61" i="3"/>
  <c r="E61" i="3"/>
  <c r="C61" i="3"/>
  <c r="G60" i="3"/>
  <c r="E60" i="3"/>
  <c r="C60" i="3"/>
  <c r="L59" i="3"/>
  <c r="G59" i="3"/>
  <c r="E59" i="3"/>
  <c r="C59" i="3"/>
  <c r="G58" i="3"/>
  <c r="E58" i="3"/>
  <c r="C58" i="3"/>
  <c r="L57" i="3"/>
  <c r="G57" i="3"/>
  <c r="E57" i="3"/>
  <c r="C57" i="3"/>
  <c r="L56" i="3"/>
  <c r="G56" i="3"/>
  <c r="E56" i="3"/>
  <c r="C56" i="3"/>
  <c r="G55" i="3"/>
  <c r="E55" i="3"/>
  <c r="C55" i="3"/>
  <c r="L54" i="3"/>
  <c r="G54" i="3"/>
  <c r="E54" i="3"/>
  <c r="C54" i="3"/>
  <c r="G53" i="3"/>
  <c r="E53" i="3"/>
  <c r="C53" i="3"/>
  <c r="G52" i="3"/>
  <c r="E52" i="3"/>
  <c r="C52" i="3"/>
  <c r="G51" i="3"/>
  <c r="E51" i="3"/>
  <c r="C51" i="3"/>
  <c r="G50" i="3"/>
  <c r="E50" i="3"/>
  <c r="C50" i="3"/>
  <c r="G49" i="3"/>
  <c r="E49" i="3"/>
  <c r="C49" i="3"/>
  <c r="G48" i="3"/>
  <c r="E48" i="3"/>
  <c r="C48" i="3"/>
  <c r="G47" i="3"/>
  <c r="E47" i="3"/>
  <c r="C47" i="3"/>
  <c r="G46" i="3"/>
  <c r="E46" i="3"/>
  <c r="C46" i="3"/>
  <c r="G45" i="3"/>
  <c r="E45" i="3"/>
  <c r="C45" i="3"/>
  <c r="G44" i="3"/>
  <c r="E44" i="3"/>
  <c r="C44" i="3"/>
  <c r="G43" i="3"/>
  <c r="E43" i="3"/>
  <c r="C43" i="3"/>
  <c r="G42" i="3"/>
  <c r="E42" i="3"/>
  <c r="C42" i="3"/>
  <c r="L41" i="3"/>
  <c r="G41" i="3"/>
  <c r="E41" i="3"/>
  <c r="C41" i="3"/>
  <c r="L40" i="3"/>
  <c r="G40" i="3"/>
  <c r="E40" i="3"/>
  <c r="C40" i="3"/>
  <c r="G39" i="3"/>
  <c r="E39" i="3"/>
  <c r="C39" i="3"/>
  <c r="M38" i="3"/>
  <c r="L38" i="3"/>
  <c r="G38" i="3"/>
  <c r="E38" i="3"/>
  <c r="C38" i="3"/>
  <c r="L37" i="3"/>
  <c r="G37" i="3"/>
  <c r="E37" i="3"/>
  <c r="C37" i="3"/>
  <c r="L36" i="3"/>
  <c r="G36" i="3"/>
  <c r="E36" i="3"/>
  <c r="C36" i="3"/>
  <c r="L35" i="3"/>
  <c r="G35" i="3"/>
  <c r="E35" i="3"/>
  <c r="C35" i="3"/>
  <c r="L34" i="3"/>
  <c r="G34" i="3"/>
  <c r="E34" i="3"/>
  <c r="C34" i="3"/>
  <c r="G33" i="3"/>
  <c r="E33" i="3"/>
  <c r="C33" i="3"/>
  <c r="L32" i="3"/>
  <c r="G32" i="3"/>
  <c r="E32" i="3"/>
  <c r="C32" i="3"/>
  <c r="G31" i="3"/>
  <c r="E31" i="3"/>
  <c r="C31" i="3"/>
  <c r="G30" i="3"/>
  <c r="E30" i="3"/>
  <c r="C30" i="3"/>
  <c r="G29" i="3"/>
  <c r="E29" i="3"/>
  <c r="C29" i="3"/>
  <c r="G28" i="3"/>
  <c r="E28" i="3"/>
  <c r="C28" i="3"/>
  <c r="G27" i="3"/>
  <c r="E27" i="3"/>
  <c r="C27" i="3"/>
  <c r="G26" i="3"/>
  <c r="E26" i="3"/>
  <c r="C26" i="3"/>
  <c r="G25" i="3"/>
  <c r="E25" i="3"/>
  <c r="C25" i="3"/>
  <c r="G24" i="3"/>
  <c r="E24" i="3"/>
  <c r="C24" i="3"/>
  <c r="G23" i="3"/>
  <c r="E23" i="3"/>
  <c r="C23" i="3"/>
  <c r="F20" i="3"/>
  <c r="F16" i="3"/>
  <c r="F11" i="3"/>
  <c r="F10" i="3"/>
  <c r="F9" i="3"/>
  <c r="E9" i="3"/>
  <c r="F7" i="3"/>
  <c r="F6" i="3"/>
  <c r="F5" i="3"/>
  <c r="E5" i="3"/>
  <c r="L55" i="3" l="1"/>
  <c r="S35" i="3"/>
  <c r="Q34" i="3"/>
  <c r="Q40" i="3"/>
  <c r="Q38" i="3"/>
  <c r="N68" i="3"/>
  <c r="R68" i="3" s="1"/>
  <c r="N71" i="3"/>
  <c r="N72" i="3"/>
  <c r="Q39" i="3"/>
  <c r="N73" i="3"/>
  <c r="N74" i="3"/>
  <c r="N75" i="3"/>
  <c r="R75" i="3" s="1"/>
  <c r="M68" i="3"/>
  <c r="M67" i="3"/>
  <c r="M70" i="3"/>
  <c r="U70" i="3" s="1"/>
  <c r="N34" i="3"/>
  <c r="P34" i="3" s="1"/>
  <c r="S37" i="3"/>
  <c r="Q36" i="3"/>
  <c r="L58" i="3"/>
  <c r="N58" i="3" s="1"/>
  <c r="S36" i="3"/>
  <c r="N38" i="3"/>
  <c r="P38" i="3" s="1"/>
  <c r="Q32" i="3"/>
  <c r="S38" i="3"/>
  <c r="S34" i="3"/>
  <c r="Q41" i="3"/>
  <c r="N52" i="3"/>
  <c r="N55" i="3"/>
  <c r="U67" i="3"/>
  <c r="N40" i="3"/>
  <c r="P40" i="3" s="1"/>
  <c r="R66" i="3"/>
  <c r="R67" i="3"/>
  <c r="R69" i="3"/>
  <c r="R70" i="3"/>
  <c r="R71" i="3"/>
  <c r="R72" i="3"/>
  <c r="R73" i="3"/>
  <c r="R74" i="3"/>
  <c r="N59" i="3"/>
  <c r="N56" i="3"/>
  <c r="S39" i="3"/>
  <c r="N41" i="3"/>
  <c r="P41" i="3" s="1"/>
  <c r="S41" i="3"/>
  <c r="S40" i="3"/>
  <c r="N53" i="3"/>
  <c r="Q33" i="3"/>
  <c r="Q35" i="3"/>
  <c r="Q37" i="3"/>
  <c r="N51" i="3"/>
  <c r="U69" i="3"/>
  <c r="U71" i="3"/>
  <c r="U72" i="3"/>
  <c r="U73" i="3"/>
  <c r="U74" i="3"/>
  <c r="U75" i="3"/>
  <c r="N54" i="3"/>
  <c r="N32" i="3"/>
  <c r="P32" i="3" s="1"/>
  <c r="S33" i="3"/>
  <c r="N35" i="3"/>
  <c r="P35" i="3" s="1"/>
  <c r="N37" i="3"/>
  <c r="P37" i="3" s="1"/>
  <c r="N39" i="3"/>
  <c r="P39" i="3" s="1"/>
  <c r="N57" i="3"/>
  <c r="N33" i="3"/>
  <c r="P33" i="3" s="1"/>
  <c r="U68" i="3" l="1"/>
</calcChain>
</file>

<file path=xl/sharedStrings.xml><?xml version="1.0" encoding="utf-8"?>
<sst xmlns="http://schemas.openxmlformats.org/spreadsheetml/2006/main" count="2273" uniqueCount="415">
  <si>
    <t>SP_Archer01_Static</t>
  </si>
  <si>
    <t>SP_Archer02_Static</t>
  </si>
  <si>
    <t>PF_Archer01_Static</t>
  </si>
  <si>
    <t>PF_Archer02_Static</t>
  </si>
  <si>
    <t>SP_BakerWoman</t>
  </si>
  <si>
    <t>PF_BakerWoman</t>
  </si>
  <si>
    <t>PF_Cow</t>
  </si>
  <si>
    <t>PF_DrunkenMan</t>
  </si>
  <si>
    <t>PF_Horse</t>
  </si>
  <si>
    <t>PF_Merida</t>
  </si>
  <si>
    <t>-</t>
  </si>
  <si>
    <t>SP_DrunkenMan</t>
  </si>
  <si>
    <t>SP_Archer01</t>
  </si>
  <si>
    <t>SP_Archer02</t>
  </si>
  <si>
    <t>PF_Archer01</t>
  </si>
  <si>
    <t>PF_Archer02</t>
  </si>
  <si>
    <t>SP_Merida</t>
  </si>
  <si>
    <t>SP_Cow</t>
  </si>
  <si>
    <t>SP_Horse</t>
  </si>
  <si>
    <t>PF_Horse_Static</t>
  </si>
  <si>
    <t>SP_Horse_Static</t>
  </si>
  <si>
    <t>PF_Gargoyle</t>
  </si>
  <si>
    <t>SP_Gargoyle</t>
  </si>
  <si>
    <t>PF_BadBird</t>
  </si>
  <si>
    <t>PF_GoodJunkBottle</t>
  </si>
  <si>
    <t>PF_GoodJunkCoin</t>
  </si>
  <si>
    <t>SP_BadBird</t>
  </si>
  <si>
    <t>PF_Bomber</t>
  </si>
  <si>
    <t>PF_Kamikaze</t>
  </si>
  <si>
    <t>SP_Bomber</t>
  </si>
  <si>
    <t>SP_Kamikaze</t>
  </si>
  <si>
    <t>PF_HangingCage</t>
  </si>
  <si>
    <t>PF_FlyingPig</t>
  </si>
  <si>
    <t>PF_Hawk</t>
  </si>
  <si>
    <t>PF_LionBird</t>
  </si>
  <si>
    <t>PF_MineBig</t>
  </si>
  <si>
    <t>PF_MineBig_Static</t>
  </si>
  <si>
    <t>PF_MineMedium</t>
  </si>
  <si>
    <t>PF_BatBig_Flock</t>
  </si>
  <si>
    <t>PF_BatSmall01_Flock</t>
  </si>
  <si>
    <t>PF_BatSmall02_Flock</t>
  </si>
  <si>
    <t>PF_Ghost01</t>
  </si>
  <si>
    <t>PF_Ghost02</t>
  </si>
  <si>
    <t>PF_Ghost03</t>
  </si>
  <si>
    <t>SP_BatBig_Flock</t>
  </si>
  <si>
    <t>SP_BatSmall01_Flock</t>
  </si>
  <si>
    <t>SP_BatSmall02_Flock</t>
  </si>
  <si>
    <t>SP_Ghost01</t>
  </si>
  <si>
    <t>SP_Ghost02</t>
  </si>
  <si>
    <t>SP_Ghost03</t>
  </si>
  <si>
    <t>SP_MineBig</t>
  </si>
  <si>
    <t>SP_MineBig_Static</t>
  </si>
  <si>
    <t>SP_MineMedium</t>
  </si>
  <si>
    <t>SP_Hawk</t>
  </si>
  <si>
    <t>SP_FlyingPig</t>
  </si>
  <si>
    <t>PF_EnemyTier0</t>
  </si>
  <si>
    <t>PF_EnemyTier4</t>
  </si>
  <si>
    <t>PF_EnemyTier3</t>
  </si>
  <si>
    <t>PF_EnemyTier2</t>
  </si>
  <si>
    <t>PF_EnemyTier1</t>
  </si>
  <si>
    <t>SP_EnemyTier0</t>
  </si>
  <si>
    <t>SP_EnemyTier1</t>
  </si>
  <si>
    <t>SP_EnemyTier2</t>
  </si>
  <si>
    <t>SP_EnemyTier3</t>
  </si>
  <si>
    <t>SP_EnemyTier4</t>
  </si>
  <si>
    <t>PF_BoatFisher</t>
  </si>
  <si>
    <t>PF_BoatRider</t>
  </si>
  <si>
    <t>SP_BoatFisher</t>
  </si>
  <si>
    <t>SP_BoatRider</t>
  </si>
  <si>
    <t>PF_Crocodile</t>
  </si>
  <si>
    <t>PF_Crocodile_Evade</t>
  </si>
  <si>
    <t>PF_Fish01_Generic</t>
  </si>
  <si>
    <t>PF_Fish02_Generic</t>
  </si>
  <si>
    <t>PF_Fish03_Generic</t>
  </si>
  <si>
    <t>SP_Crocodile</t>
  </si>
  <si>
    <t>SP_Crocodile_Evade</t>
  </si>
  <si>
    <t>SP_Fish01_Generic</t>
  </si>
  <si>
    <t>SP_Fish02_Generic</t>
  </si>
  <si>
    <t>SP_Fish03_Generic</t>
  </si>
  <si>
    <t>Archer01</t>
  </si>
  <si>
    <t>Archer02</t>
  </si>
  <si>
    <t>BakerWoman</t>
  </si>
  <si>
    <t>BoatFisher</t>
  </si>
  <si>
    <t>Cow</t>
  </si>
  <si>
    <t>DrunkenMan</t>
  </si>
  <si>
    <t>Horse</t>
  </si>
  <si>
    <t>Merida</t>
  </si>
  <si>
    <t>RichMan</t>
  </si>
  <si>
    <t>Sheep</t>
  </si>
  <si>
    <t>Soldier</t>
  </si>
  <si>
    <t>SpiderRed</t>
  </si>
  <si>
    <t>SpiderSmall</t>
  </si>
  <si>
    <t>Villager01</t>
  </si>
  <si>
    <t>Villager02</t>
  </si>
  <si>
    <t>Gargoyle</t>
  </si>
  <si>
    <t>BadBird</t>
  </si>
  <si>
    <t>GoodJunkBottle</t>
  </si>
  <si>
    <t>GoodJunkCoin</t>
  </si>
  <si>
    <t>Bomber</t>
  </si>
  <si>
    <t>Kamikaze</t>
  </si>
  <si>
    <t>Spartakus</t>
  </si>
  <si>
    <t>Worker</t>
  </si>
  <si>
    <t>BatBig_Flock</t>
  </si>
  <si>
    <t>BatSmall_Flock</t>
  </si>
  <si>
    <t>PF_Canary01_Flock</t>
  </si>
  <si>
    <t>PF_Canary02_Flock</t>
  </si>
  <si>
    <t>PF_Canary03_Flock</t>
  </si>
  <si>
    <t>PF_Canary04_Flock</t>
  </si>
  <si>
    <t>SP_Canary01_Flock</t>
  </si>
  <si>
    <t>SP_Canary02_Flock</t>
  </si>
  <si>
    <t>SP_Canary03_Flock</t>
  </si>
  <si>
    <t>SP_Canary04_Flock</t>
  </si>
  <si>
    <t>PF_Crow_Flock</t>
  </si>
  <si>
    <t>SP_Crow_Flock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</si>
  <si>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</si>
  <si>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</si>
  <si>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</si>
  <si>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</si>
  <si>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</si>
  <si>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</si>
  <si>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</si>
  <si>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</si>
  <si>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</si>
  <si>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</si>
  <si>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</si>
  <si>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</si>
  <si>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</si>
  <si>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</si>
  <si>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</si>
  <si>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</si>
  <si>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</si>
  <si>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MineMedium</t>
  </si>
  <si>
    <t>OwlSmall</t>
  </si>
  <si>
    <t>OwlBig</t>
  </si>
  <si>
    <t>Starling_Flock</t>
  </si>
  <si>
    <t>Witch</t>
  </si>
  <si>
    <t>Crocodile</t>
  </si>
  <si>
    <t>Fish01_Generic</t>
  </si>
  <si>
    <t>Fish02_Generic</t>
  </si>
  <si>
    <t>Fish03_Generic</t>
  </si>
  <si>
    <t>SP_GoodJunkBottle</t>
  </si>
  <si>
    <t>SP_GoodJunkCoin</t>
  </si>
  <si>
    <t>SP_LionBird</t>
  </si>
  <si>
    <t>DAMAGE</t>
  </si>
  <si>
    <t>dragon_baby</t>
  </si>
  <si>
    <t>dragon_crocodile</t>
  </si>
  <si>
    <t>dragon_fat</t>
  </si>
  <si>
    <t>dragon_reptile</t>
  </si>
  <si>
    <t>dragon_chinese</t>
  </si>
  <si>
    <t>dragon_bug</t>
  </si>
  <si>
    <t>dragon_classic</t>
  </si>
  <si>
    <t>dragon_balrog</t>
  </si>
  <si>
    <t>dragon_devil</t>
  </si>
  <si>
    <t>dragon_titan</t>
  </si>
  <si>
    <t>HP MIN</t>
  </si>
  <si>
    <t>HP MAX</t>
  </si>
  <si>
    <t>SP_HangingCage</t>
  </si>
  <si>
    <t>HP</t>
  </si>
  <si>
    <t>healthDrain</t>
  </si>
  <si>
    <t>healthDrainAmpPerSecond</t>
  </si>
  <si>
    <t>healthDrain(t)</t>
  </si>
  <si>
    <t>healthDrainAmpPerSecond(t)</t>
  </si>
  <si>
    <t>healthDrain(t+1)</t>
  </si>
  <si>
    <t>healthDrain(t+2)</t>
  </si>
  <si>
    <t>TIME TO DIE:</t>
  </si>
  <si>
    <t>GAMEPLAY TIME:</t>
  </si>
  <si>
    <t>TIME TO START DYING</t>
  </si>
  <si>
    <t>sessionStartHealthDrainTime</t>
  </si>
  <si>
    <t>sessionStartHealthDrainModifier</t>
  </si>
  <si>
    <t>TIME(SEC)</t>
  </si>
  <si>
    <t>DIF</t>
  </si>
  <si>
    <t>DRAGONS HP</t>
  </si>
  <si>
    <t>MID</t>
  </si>
  <si>
    <t>DRAGONS DRAIN</t>
  </si>
  <si>
    <t>DRAGONS SPEED</t>
  </si>
  <si>
    <t>FORCE</t>
  </si>
  <si>
    <t>MASS</t>
  </si>
  <si>
    <t>MAX LV</t>
  </si>
  <si>
    <t>INC / LV</t>
  </si>
  <si>
    <t>FRICTION</t>
  </si>
  <si>
    <t>SPEED</t>
  </si>
  <si>
    <t>DIF PREV DRAGON</t>
  </si>
  <si>
    <t>DRAGONS ENERGY</t>
  </si>
  <si>
    <t>BOOST MULT</t>
  </si>
  <si>
    <t>ENERGY BASE</t>
  </si>
  <si>
    <t>ENERGY DRAIN</t>
  </si>
  <si>
    <t>ENERGY REFILL RATE</t>
  </si>
  <si>
    <t>BOOST MULT.</t>
  </si>
  <si>
    <t>MAX. SPEED</t>
  </si>
  <si>
    <t>DIF(MAX. SPEED) PREV DRAGON</t>
  </si>
  <si>
    <t>REFILL T.</t>
  </si>
  <si>
    <t>DRAGON_DEFINITIONS</t>
  </si>
  <si>
    <t>DRAGON_HEALTH_MODIFIERS_DEFINITIONS</t>
  </si>
  <si>
    <t>health_modifier_eatmore</t>
  </si>
  <si>
    <t>health_modifier_starving</t>
  </si>
  <si>
    <t>health_modifier_critical</t>
  </si>
  <si>
    <t>THRESHOLD</t>
  </si>
  <si>
    <t>MODIFIER</t>
  </si>
  <si>
    <t>threshold</t>
  </si>
  <si>
    <t>HP applied</t>
  </si>
  <si>
    <t>Damage</t>
  </si>
  <si>
    <t>modifier</t>
  </si>
  <si>
    <t>Final dmg</t>
  </si>
  <si>
    <t>DRAIN/REFILL</t>
  </si>
  <si>
    <t>DRAIN T.</t>
  </si>
  <si>
    <t>HP DRAIN</t>
  </si>
  <si>
    <t>HP AMP SEC.</t>
  </si>
  <si>
    <t>START DRAIN</t>
  </si>
  <si>
    <t>NUM</t>
  </si>
  <si>
    <t>FPS</t>
  </si>
  <si>
    <t>GROUPS</t>
  </si>
  <si>
    <t>Horse Static</t>
  </si>
  <si>
    <t>BALANCE</t>
  </si>
  <si>
    <t>Very heavy</t>
  </si>
  <si>
    <t>Heavy</t>
  </si>
  <si>
    <t>Medium</t>
  </si>
  <si>
    <t>Light</t>
  </si>
  <si>
    <t>Very light</t>
  </si>
  <si>
    <t>QUANTITY</t>
  </si>
  <si>
    <t>ENTITY</t>
  </si>
  <si>
    <t>NORMALIZATION (to Very Light)</t>
  </si>
  <si>
    <t>PROFILER SPAWNER</t>
  </si>
  <si>
    <t>PROP</t>
  </si>
  <si>
    <t>(in build)</t>
  </si>
  <si>
    <t>(selected in cheats)</t>
  </si>
  <si>
    <t>BUDGET USED (in FPS)</t>
  </si>
  <si>
    <t>(1 archer = 3 canaries)</t>
  </si>
  <si>
    <t>(1 richman = 1,8 canaries)</t>
  </si>
  <si>
    <t>(1 horse = 1,5 canaries)</t>
  </si>
  <si>
    <t>(1 spiderRed = 1,286 canaries)</t>
  </si>
  <si>
    <t>FPS Objective</t>
  </si>
  <si>
    <t>FPS per spawn</t>
  </si>
  <si>
    <t>XP</t>
  </si>
  <si>
    <t>AREA:</t>
  </si>
  <si>
    <t>STARTING POINT</t>
  </si>
  <si>
    <t>TOTAL XP IN AREA:</t>
  </si>
  <si>
    <t>spawner_sku</t>
  </si>
  <si>
    <t>entity_spawned (AVG)</t>
  </si>
  <si>
    <t>respawn_time</t>
  </si>
  <si>
    <t>activating_chance</t>
  </si>
  <si>
    <t>total xp</t>
  </si>
  <si>
    <t>Air/PF_BatBig_Flock</t>
  </si>
  <si>
    <t>Air/PF_BatSmall01_Flock</t>
  </si>
  <si>
    <t>Air/PF_Canary01_Flock</t>
  </si>
  <si>
    <t>Air/PF_Canary02_Flock</t>
  </si>
  <si>
    <t>Air/PF_Canary03_Flock</t>
  </si>
  <si>
    <t>Air/PF_EnemyTier0</t>
  </si>
  <si>
    <t>Air/PF_EnemyTier1</t>
  </si>
  <si>
    <t>Air/PF_EnemyTier2</t>
  </si>
  <si>
    <t>Air/PF_EnemyTier3</t>
  </si>
  <si>
    <t>Air/PF_FlyingPig</t>
  </si>
  <si>
    <t>Air/PF_Ghost01</t>
  </si>
  <si>
    <t>Air/PF_Ghost02</t>
  </si>
  <si>
    <t>Air/PF_Ghost03</t>
  </si>
  <si>
    <t>Air/PF_Hawk</t>
  </si>
  <si>
    <t>Air/PF_LionBird</t>
  </si>
  <si>
    <t>Air/PF_MineBig</t>
  </si>
  <si>
    <t>Air/PF_MineBig_Static</t>
  </si>
  <si>
    <t>Air/PF_MineMedium</t>
  </si>
  <si>
    <t>Air/PF_MineMedium_Static</t>
  </si>
  <si>
    <t>Air/PF_MineSmall</t>
  </si>
  <si>
    <t>Air/PF_MineSmall_Static</t>
  </si>
  <si>
    <t>Air/PF_OwlBig</t>
  </si>
  <si>
    <t>Air/PF_OwlSmall</t>
  </si>
  <si>
    <t>Air/PF_PufferBird</t>
  </si>
  <si>
    <t>Air/PF_Starling_Flock</t>
  </si>
  <si>
    <t>Air/PF_Witch</t>
  </si>
  <si>
    <t>Junk/PF_GoodJunkBottle</t>
  </si>
  <si>
    <t>Monster/PF_Troll</t>
  </si>
  <si>
    <t>Surface/PF_Archer01</t>
  </si>
  <si>
    <t>Surface/PF_Archer02_Static</t>
  </si>
  <si>
    <t>Surface/PF_BakerWoman</t>
  </si>
  <si>
    <t>Surface/PF_Cow</t>
  </si>
  <si>
    <t>Surface/PF_DrunkenMan</t>
  </si>
  <si>
    <t>Surface/PF_Horse</t>
  </si>
  <si>
    <t>Surface/PF_Sheep</t>
  </si>
  <si>
    <t>Surface/PF_Soldier01</t>
  </si>
  <si>
    <t>Surface/PF_SpiderGreenTurret</t>
  </si>
  <si>
    <t>Surface/PF_SpiderRed</t>
  </si>
  <si>
    <t>Surface/PF_SpiderSmall</t>
  </si>
  <si>
    <t>Surface/PF_SpiderSmallTurret</t>
  </si>
  <si>
    <t>Surface/PF_Villager01</t>
  </si>
  <si>
    <t>Area</t>
  </si>
  <si>
    <t>Total xp available</t>
  </si>
  <si>
    <t>Progress xp base</t>
  </si>
  <si>
    <t>Unity scene</t>
  </si>
  <si>
    <t>SP_MEDIEVAL_FINAL_VILLAGE</t>
  </si>
  <si>
    <t>Starting Point</t>
  </si>
  <si>
    <t>Goblin City</t>
  </si>
  <si>
    <t>Forest</t>
  </si>
  <si>
    <t>Dark Forest</t>
  </si>
  <si>
    <t>Waterfall</t>
  </si>
  <si>
    <t>?</t>
  </si>
  <si>
    <t>SCENE:</t>
  </si>
  <si>
    <t>SP_Canary_Mix_Flock</t>
  </si>
  <si>
    <t>SP_Canary_Random_Flock</t>
  </si>
  <si>
    <t>SP_Cow_Static</t>
  </si>
  <si>
    <t>SP_Ghost01_Static</t>
  </si>
  <si>
    <t>SP_Ghost02_Static</t>
  </si>
  <si>
    <t>SP_Ghost03_Static</t>
  </si>
  <si>
    <t>PF_Cow_Static</t>
  </si>
  <si>
    <t>PF_Ghost01_Static</t>
  </si>
  <si>
    <t>PF_Ghost02_Static</t>
  </si>
  <si>
    <t>PF_Ghost03_Static</t>
  </si>
  <si>
    <t>(execute 'spawnersData' script)</t>
  </si>
  <si>
    <t>SP_GoblinBoat</t>
  </si>
  <si>
    <t>Spawner Prefab</t>
  </si>
  <si>
    <t>Content Sku</t>
  </si>
  <si>
    <t>Entity Prefab</t>
  </si>
  <si>
    <t>Respawn Min</t>
  </si>
  <si>
    <t>Respawn Max</t>
  </si>
  <si>
    <t>HP Given</t>
  </si>
  <si>
    <t>XP Given</t>
  </si>
  <si>
    <t>(Unity: HungryDragons-&gt;Tools-&gt;SpawnersCounter)</t>
  </si>
  <si>
    <t>PF_GoblinBoat</t>
  </si>
  <si>
    <t>SP_MineMedium_Static</t>
  </si>
  <si>
    <t>PF_MineMedium_Static</t>
  </si>
  <si>
    <t>Falta añadir PF_Scaffold. Respawn time = 150</t>
  </si>
  <si>
    <t>MineSmall</t>
  </si>
  <si>
    <t>SP_MineSmall</t>
  </si>
  <si>
    <t>PF_MineSmall</t>
  </si>
  <si>
    <t>SP_MineSmall_Static</t>
  </si>
  <si>
    <t>PF_MineSmall_Static</t>
  </si>
  <si>
    <t>SP_OwlBig</t>
  </si>
  <si>
    <t>PF_OwlBig</t>
  </si>
  <si>
    <t>SP_OwlSmall</t>
  </si>
  <si>
    <t>PF_OwlSmall</t>
  </si>
  <si>
    <t>Piranha</t>
  </si>
  <si>
    <t>SP_Piranha</t>
  </si>
  <si>
    <t>PF_Piranha</t>
  </si>
  <si>
    <t>PufferBird</t>
  </si>
  <si>
    <t>SP_PufferBird</t>
  </si>
  <si>
    <t>PF_PufferBird</t>
  </si>
  <si>
    <t>Rat</t>
  </si>
  <si>
    <t>SP_Rat</t>
  </si>
  <si>
    <t>PF_Rat</t>
  </si>
  <si>
    <t>SP_Richman</t>
  </si>
  <si>
    <t>PF_Richman</t>
  </si>
  <si>
    <t>SP_RichMan_Static</t>
  </si>
  <si>
    <t>PF_RichMan_Static</t>
  </si>
  <si>
    <t>Shark</t>
  </si>
  <si>
    <t>SP_Shark</t>
  </si>
  <si>
    <t>PF_Shark</t>
  </si>
  <si>
    <t>SP_Sheep</t>
  </si>
  <si>
    <t>PF_Sheep</t>
  </si>
  <si>
    <t>SP_Sheep_Static</t>
  </si>
  <si>
    <t>PF_Sheep_Static</t>
  </si>
  <si>
    <t>ShieldMan</t>
  </si>
  <si>
    <t>SP_Shieldman</t>
  </si>
  <si>
    <t>PF_Shieldman</t>
  </si>
  <si>
    <t>SP_Soldier01</t>
  </si>
  <si>
    <t>PF_Soldier01</t>
  </si>
  <si>
    <t>SP_Soldier01_Static</t>
  </si>
  <si>
    <t>PF_Soldier01_Static</t>
  </si>
  <si>
    <t>SP_Soldier02</t>
  </si>
  <si>
    <t>PF_Soldier02</t>
  </si>
  <si>
    <t>SP_Spartakus</t>
  </si>
  <si>
    <t>PF_Spartakus</t>
  </si>
  <si>
    <t>SpiderGreenTurret</t>
  </si>
  <si>
    <t>SP_SpiderGreenTurret</t>
  </si>
  <si>
    <t>PF_SpiderGreenTurret</t>
  </si>
  <si>
    <t>SP_SpiderRed</t>
  </si>
  <si>
    <t>PF_SpiderRed</t>
  </si>
  <si>
    <t>SP_SpiderSmall</t>
  </si>
  <si>
    <t>PF_SpiderSmall</t>
  </si>
  <si>
    <t>SP_SpiderSmallTurret</t>
  </si>
  <si>
    <t>PF_SpiderSmallTurret</t>
  </si>
  <si>
    <t>SP_StarlingSmall_Flock</t>
  </si>
  <si>
    <t>PF_Starling_Flock</t>
  </si>
  <si>
    <t>SP_Starling_Flock</t>
  </si>
  <si>
    <t>Troll</t>
  </si>
  <si>
    <t>SP_Troll</t>
  </si>
  <si>
    <t>PF_Troll</t>
  </si>
  <si>
    <t>SP_TropicalFish</t>
  </si>
  <si>
    <t>PF_TropicalFish</t>
  </si>
  <si>
    <t>SP_Villager01</t>
  </si>
  <si>
    <t>PF_Villager01</t>
  </si>
  <si>
    <t>SP_Villager01_Static</t>
  </si>
  <si>
    <t>PF_Villager01_Static</t>
  </si>
  <si>
    <t>SP_Villager02</t>
  </si>
  <si>
    <t>PF_Villager02</t>
  </si>
  <si>
    <t>SP_Villager02_Static</t>
  </si>
  <si>
    <t>PF_Villager02_Static</t>
  </si>
  <si>
    <t>SP_witch</t>
  </si>
  <si>
    <t>PF_Witch</t>
  </si>
  <si>
    <t>SP_Worker01</t>
  </si>
  <si>
    <t>PF_Worker01</t>
  </si>
  <si>
    <t>SP_Worker02</t>
  </si>
  <si>
    <t>PF_Worker02</t>
  </si>
  <si>
    <t>SP_WorkerWife</t>
  </si>
  <si>
    <t>PF_WorkerWife</t>
  </si>
  <si>
    <t>Surface/PF_Sheep_Static</t>
  </si>
  <si>
    <t>Air/PF_Ghost01_Static</t>
  </si>
  <si>
    <t>Goblin/PF_Worker01</t>
  </si>
  <si>
    <t>Air/PF_Ghost02_Static</t>
  </si>
  <si>
    <t>Surface/PF_Villager02</t>
  </si>
  <si>
    <t>Surface/PF_BoatFisher</t>
  </si>
  <si>
    <t>Surface/PF_Cow_Static</t>
  </si>
  <si>
    <t>Vehicles/PF_GoblinBoat</t>
  </si>
  <si>
    <t>TOTAL SPAWNERS:</t>
  </si>
  <si>
    <t>TOTAL ENTITIES:</t>
  </si>
  <si>
    <t>Aggresive</t>
  </si>
  <si>
    <t>no</t>
  </si>
  <si>
    <t>yes</t>
  </si>
  <si>
    <t>ENEMY SPAWNERS:</t>
  </si>
  <si>
    <t>PREY SPAWNERS:</t>
  </si>
  <si>
    <t>GOBLIN CITY</t>
  </si>
  <si>
    <t>Goblin/PF_WorkerWife</t>
  </si>
  <si>
    <t>Goblin/PF_Spartakus</t>
  </si>
  <si>
    <t>Goblin/PF_Worker02</t>
  </si>
  <si>
    <t>Goblin/PF_Bomber</t>
  </si>
  <si>
    <t>Cage/PF_HangingCage</t>
  </si>
  <si>
    <t>Goblin/PF_Kamikaze</t>
  </si>
  <si>
    <t>82.5</t>
  </si>
  <si>
    <t>Aggressive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</si>
</sst>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009695"/>
      <name val="Consolas"/>
      <family val="3"/>
    </font>
    <font>
      <b/>
      <sz val="16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98626667073579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 style="thin">
        <color theme="4" tint="0.3999755851924192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theme="4" tint="0.3999755851924192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2" borderId="1" xfId="0" applyFont="1" applyFill="1" applyBorder="1"/>
    <xf numFmtId="0" fontId="0" fillId="3" borderId="1" xfId="0" applyFont="1" applyFill="1" applyBorder="1"/>
    <xf numFmtId="0" fontId="0" fillId="4" borderId="2" xfId="0" applyFont="1" applyFill="1" applyBorder="1"/>
    <xf numFmtId="0" fontId="0" fillId="4" borderId="1" xfId="0" applyFont="1" applyFill="1" applyBorder="1"/>
    <xf numFmtId="0" fontId="0" fillId="5" borderId="1" xfId="0" applyFont="1" applyFill="1" applyBorder="1"/>
    <xf numFmtId="0" fontId="0" fillId="5" borderId="2" xfId="0" applyFont="1" applyFill="1" applyBorder="1"/>
    <xf numFmtId="0" fontId="0" fillId="6" borderId="2" xfId="0" applyFont="1" applyFill="1" applyBorder="1"/>
    <xf numFmtId="0" fontId="0" fillId="2" borderId="1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left"/>
    </xf>
    <xf numFmtId="0" fontId="0" fillId="4" borderId="1" xfId="0" applyFont="1" applyFill="1" applyBorder="1" applyAlignment="1">
      <alignment horizontal="left"/>
    </xf>
    <xf numFmtId="0" fontId="0" fillId="5" borderId="1" xfId="0" applyFont="1" applyFill="1" applyBorder="1" applyAlignment="1">
      <alignment horizontal="left"/>
    </xf>
    <xf numFmtId="0" fontId="0" fillId="5" borderId="2" xfId="0" applyFont="1" applyFill="1" applyBorder="1" applyAlignment="1">
      <alignment horizontal="left"/>
    </xf>
    <xf numFmtId="0" fontId="0" fillId="6" borderId="2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1" fillId="0" borderId="0" xfId="0" applyFont="1" applyFill="1" applyBorder="1"/>
    <xf numFmtId="0" fontId="1" fillId="0" borderId="5" xfId="0" applyFont="1" applyBorder="1"/>
    <xf numFmtId="0" fontId="1" fillId="0" borderId="0" xfId="0" applyFont="1" applyBorder="1"/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0" fontId="0" fillId="0" borderId="0" xfId="0" applyBorder="1"/>
    <xf numFmtId="0" fontId="2" fillId="0" borderId="0" xfId="0" applyFon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1" fillId="4" borderId="21" xfId="0" applyFont="1" applyFill="1" applyBorder="1"/>
    <xf numFmtId="0" fontId="4" fillId="0" borderId="0" xfId="0" applyFont="1"/>
    <xf numFmtId="0" fontId="1" fillId="0" borderId="7" xfId="0" applyFont="1" applyBorder="1"/>
    <xf numFmtId="0" fontId="1" fillId="0" borderId="22" xfId="0" applyFont="1" applyBorder="1"/>
    <xf numFmtId="0" fontId="0" fillId="8" borderId="1" xfId="0" applyFont="1" applyFill="1" applyBorder="1"/>
    <xf numFmtId="0" fontId="0" fillId="9" borderId="23" xfId="0" applyNumberFormat="1" applyFont="1" applyFill="1" applyBorder="1"/>
    <xf numFmtId="0" fontId="0" fillId="9" borderId="20" xfId="0" applyNumberFormat="1" applyFont="1" applyFill="1" applyBorder="1"/>
    <xf numFmtId="0" fontId="0" fillId="9" borderId="1" xfId="0" applyNumberFormat="1" applyFont="1" applyFill="1" applyBorder="1"/>
    <xf numFmtId="0" fontId="0" fillId="9" borderId="24" xfId="0" applyNumberFormat="1" applyFont="1" applyFill="1" applyBorder="1"/>
    <xf numFmtId="0" fontId="1" fillId="0" borderId="20" xfId="0" applyFont="1" applyBorder="1"/>
    <xf numFmtId="0" fontId="0" fillId="7" borderId="7" xfId="0" applyFill="1" applyBorder="1"/>
    <xf numFmtId="0" fontId="0" fillId="7" borderId="5" xfId="0" applyFill="1" applyBorder="1"/>
    <xf numFmtId="0" fontId="0" fillId="7" borderId="22" xfId="0" applyFill="1" applyBorder="1"/>
    <xf numFmtId="0" fontId="0" fillId="10" borderId="25" xfId="0" applyFill="1" applyBorder="1"/>
    <xf numFmtId="0" fontId="0" fillId="10" borderId="0" xfId="0" applyFill="1" applyBorder="1"/>
    <xf numFmtId="0" fontId="0" fillId="10" borderId="26" xfId="0" applyFill="1" applyBorder="1"/>
    <xf numFmtId="0" fontId="0" fillId="11" borderId="25" xfId="0" applyFill="1" applyBorder="1"/>
    <xf numFmtId="0" fontId="0" fillId="11" borderId="0" xfId="0" applyFill="1" applyBorder="1"/>
    <xf numFmtId="0" fontId="0" fillId="11" borderId="26" xfId="0" applyFill="1" applyBorder="1"/>
    <xf numFmtId="0" fontId="0" fillId="7" borderId="25" xfId="0" applyFill="1" applyBorder="1"/>
    <xf numFmtId="0" fontId="0" fillId="7" borderId="0" xfId="0" applyFill="1" applyBorder="1"/>
    <xf numFmtId="0" fontId="0" fillId="7" borderId="26" xfId="0" applyFill="1" applyBorder="1"/>
    <xf numFmtId="0" fontId="0" fillId="13" borderId="25" xfId="0" applyFill="1" applyBorder="1"/>
    <xf numFmtId="0" fontId="0" fillId="13" borderId="0" xfId="0" applyFill="1" applyBorder="1"/>
    <xf numFmtId="0" fontId="0" fillId="13" borderId="26" xfId="0" applyFill="1" applyBorder="1"/>
    <xf numFmtId="0" fontId="0" fillId="12" borderId="19" xfId="0" applyFill="1" applyBorder="1"/>
    <xf numFmtId="0" fontId="0" fillId="12" borderId="9" xfId="0" applyFill="1" applyBorder="1"/>
    <xf numFmtId="0" fontId="0" fillId="12" borderId="4" xfId="0" applyFill="1" applyBorder="1"/>
    <xf numFmtId="0" fontId="0" fillId="0" borderId="22" xfId="0" applyBorder="1"/>
    <xf numFmtId="0" fontId="0" fillId="0" borderId="5" xfId="0" applyBorder="1"/>
    <xf numFmtId="0" fontId="0" fillId="12" borderId="25" xfId="0" applyFill="1" applyBorder="1"/>
    <xf numFmtId="0" fontId="0" fillId="12" borderId="0" xfId="0" applyFill="1" applyBorder="1"/>
    <xf numFmtId="0" fontId="0" fillId="12" borderId="26" xfId="0" applyFill="1" applyBorder="1"/>
    <xf numFmtId="0" fontId="1" fillId="0" borderId="18" xfId="0" applyFont="1" applyBorder="1"/>
    <xf numFmtId="0" fontId="1" fillId="0" borderId="8" xfId="0" applyFont="1" applyBorder="1"/>
    <xf numFmtId="0" fontId="1" fillId="0" borderId="6" xfId="0" applyFont="1" applyBorder="1"/>
    <xf numFmtId="0" fontId="1" fillId="7" borderId="3" xfId="0" applyFont="1" applyFill="1" applyBorder="1"/>
    <xf numFmtId="0" fontId="1" fillId="14" borderId="3" xfId="0" applyFont="1" applyFill="1" applyBorder="1"/>
    <xf numFmtId="0" fontId="5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right"/>
    </xf>
    <xf numFmtId="49" fontId="0" fillId="0" borderId="0" xfId="0" applyNumberFormat="1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alignment horizontal="right" vertical="bottom" textRotation="0" wrapText="0" indent="0" justifyLastLine="0" shrinkToFit="0" readingOrder="0"/>
    </dxf>
    <dxf>
      <numFmt numFmtId="30" formatCode="@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 </c:v>
          </c:tx>
          <c:spPr>
            <a:noFill/>
          </c:spPr>
          <c:invertIfNegative val="0"/>
          <c:cat>
            <c:strLit>
              <c:ptCount val="10"/>
              <c:pt idx="0">
                <c:v>Baby</c:v>
              </c:pt>
              <c:pt idx="1">
                <c:v>Crocodile</c:v>
              </c:pt>
              <c:pt idx="2">
                <c:v>Reptile</c:v>
              </c:pt>
              <c:pt idx="3">
                <c:v>Fat</c:v>
              </c:pt>
              <c:pt idx="4">
                <c:v>Bug</c:v>
              </c:pt>
              <c:pt idx="5">
                <c:v>Chinese</c:v>
              </c:pt>
              <c:pt idx="6">
                <c:v>Classic</c:v>
              </c:pt>
              <c:pt idx="7">
                <c:v>Devil</c:v>
              </c:pt>
              <c:pt idx="8">
                <c:v>Balrog</c:v>
              </c:pt>
              <c:pt idx="9">
                <c:v>Titan</c:v>
              </c:pt>
            </c:strLit>
          </c:cat>
          <c:val>
            <c:numRef>
              <c:f>Dragons!$L$32:$L$41</c:f>
              <c:numCache>
                <c:formatCode>General</c:formatCode>
                <c:ptCount val="10"/>
                <c:pt idx="0">
                  <c:v>65</c:v>
                </c:pt>
                <c:pt idx="1">
                  <c:v>95</c:v>
                </c:pt>
                <c:pt idx="2">
                  <c:v>140</c:v>
                </c:pt>
                <c:pt idx="3">
                  <c:v>170</c:v>
                </c:pt>
                <c:pt idx="4">
                  <c:v>210</c:v>
                </c:pt>
                <c:pt idx="5">
                  <c:v>250</c:v>
                </c:pt>
                <c:pt idx="6">
                  <c:v>290</c:v>
                </c:pt>
                <c:pt idx="7">
                  <c:v>330</c:v>
                </c:pt>
                <c:pt idx="8">
                  <c:v>375</c:v>
                </c:pt>
                <c:pt idx="9">
                  <c:v>425</c:v>
                </c:pt>
              </c:numCache>
            </c:numRef>
          </c:val>
        </c:ser>
        <c:ser>
          <c:idx val="1"/>
          <c:order val="1"/>
          <c:tx>
            <c:v>HP</c:v>
          </c:tx>
          <c:invertIfNegative val="0"/>
          <c:cat>
            <c:strLit>
              <c:ptCount val="10"/>
              <c:pt idx="0">
                <c:v>Baby</c:v>
              </c:pt>
              <c:pt idx="1">
                <c:v>Crocodile</c:v>
              </c:pt>
              <c:pt idx="2">
                <c:v>Reptile</c:v>
              </c:pt>
              <c:pt idx="3">
                <c:v>Fat</c:v>
              </c:pt>
              <c:pt idx="4">
                <c:v>Bug</c:v>
              </c:pt>
              <c:pt idx="5">
                <c:v>Chinese</c:v>
              </c:pt>
              <c:pt idx="6">
                <c:v>Classic</c:v>
              </c:pt>
              <c:pt idx="7">
                <c:v>Devil</c:v>
              </c:pt>
              <c:pt idx="8">
                <c:v>Balrog</c:v>
              </c:pt>
              <c:pt idx="9">
                <c:v>Titan</c:v>
              </c:pt>
            </c:strLit>
          </c:cat>
          <c:val>
            <c:numRef>
              <c:f>Dragons!$N$32:$N$41</c:f>
              <c:numCache>
                <c:formatCode>General</c:formatCode>
                <c:ptCount val="10"/>
                <c:pt idx="0">
                  <c:v>40</c:v>
                </c:pt>
                <c:pt idx="1">
                  <c:v>50</c:v>
                </c:pt>
                <c:pt idx="2">
                  <c:v>60</c:v>
                </c:pt>
                <c:pt idx="3">
                  <c:v>50</c:v>
                </c:pt>
                <c:pt idx="4">
                  <c:v>60</c:v>
                </c:pt>
                <c:pt idx="5">
                  <c:v>60</c:v>
                </c:pt>
                <c:pt idx="6">
                  <c:v>60</c:v>
                </c:pt>
                <c:pt idx="7">
                  <c:v>70</c:v>
                </c:pt>
                <c:pt idx="8">
                  <c:v>70</c:v>
                </c:pt>
                <c:pt idx="9">
                  <c:v>75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28"/>
        <c:overlap val="100"/>
        <c:axId val="83833216"/>
        <c:axId val="83834752"/>
      </c:barChart>
      <c:catAx>
        <c:axId val="838332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3834752"/>
        <c:crosses val="autoZero"/>
        <c:auto val="1"/>
        <c:lblAlgn val="ctr"/>
        <c:lblOffset val="100"/>
        <c:noMultiLvlLbl val="0"/>
      </c:catAx>
      <c:valAx>
        <c:axId val="838347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383321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8082421889029213E-2"/>
          <c:y val="7.7889874293058534E-2"/>
          <c:w val="0.85704864086729238"/>
          <c:h val="0.85759401033062177"/>
        </c:manualLayout>
      </c:layout>
      <c:lineChart>
        <c:grouping val="standard"/>
        <c:varyColors val="0"/>
        <c:ser>
          <c:idx val="1"/>
          <c:order val="0"/>
          <c:tx>
            <c:v>SPEED</c:v>
          </c:tx>
          <c:spPr>
            <a:ln>
              <a:solidFill>
                <a:schemeClr val="accent3">
                  <a:lumMod val="40000"/>
                  <a:lumOff val="60000"/>
                </a:schemeClr>
              </a:solidFill>
            </a:ln>
          </c:spPr>
          <c:marker>
            <c:spPr>
              <a:solidFill>
                <a:schemeClr val="accent3">
                  <a:lumMod val="75000"/>
                </a:schemeClr>
              </a:solidFill>
            </c:spPr>
          </c:marker>
          <c:cat>
            <c:strLit>
              <c:ptCount val="10"/>
              <c:pt idx="0">
                <c:v>Baby</c:v>
              </c:pt>
              <c:pt idx="1">
                <c:v>Crocodile</c:v>
              </c:pt>
              <c:pt idx="2">
                <c:v>Reptile</c:v>
              </c:pt>
              <c:pt idx="3">
                <c:v>Fat</c:v>
              </c:pt>
              <c:pt idx="4">
                <c:v>Bug</c:v>
              </c:pt>
              <c:pt idx="5">
                <c:v>Reptile</c:v>
              </c:pt>
              <c:pt idx="6">
                <c:v>Classic</c:v>
              </c:pt>
              <c:pt idx="7">
                <c:v>Devil</c:v>
              </c:pt>
              <c:pt idx="8">
                <c:v>Balrog</c:v>
              </c:pt>
              <c:pt idx="9">
                <c:v>Titan</c:v>
              </c:pt>
            </c:strLit>
          </c:cat>
          <c:val>
            <c:numRef>
              <c:f>Dragons!$L$50:$L$59</c:f>
              <c:numCache>
                <c:formatCode>General</c:formatCode>
                <c:ptCount val="10"/>
                <c:pt idx="0">
                  <c:v>8.4</c:v>
                </c:pt>
                <c:pt idx="1">
                  <c:v>11</c:v>
                </c:pt>
                <c:pt idx="2">
                  <c:v>11.5</c:v>
                </c:pt>
                <c:pt idx="3">
                  <c:v>13.7</c:v>
                </c:pt>
                <c:pt idx="4">
                  <c:v>15.4</c:v>
                </c:pt>
                <c:pt idx="5">
                  <c:v>16.8</c:v>
                </c:pt>
                <c:pt idx="6">
                  <c:v>17.8</c:v>
                </c:pt>
                <c:pt idx="7">
                  <c:v>18.899999999999999</c:v>
                </c:pt>
                <c:pt idx="8">
                  <c:v>19.600000000000001</c:v>
                </c:pt>
                <c:pt idx="9">
                  <c:v>20.2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3862656"/>
        <c:axId val="83864576"/>
      </c:lineChart>
      <c:catAx>
        <c:axId val="8386265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3864576"/>
        <c:crosses val="autoZero"/>
        <c:auto val="1"/>
        <c:lblAlgn val="ctr"/>
        <c:lblOffset val="100"/>
        <c:noMultiLvlLbl val="0"/>
      </c:catAx>
      <c:valAx>
        <c:axId val="83864576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83862656"/>
        <c:crosses val="autoZero"/>
        <c:crossBetween val="between"/>
      </c:valAx>
      <c:spPr>
        <a:noFill/>
      </c:spPr>
    </c:plotArea>
    <c:legend>
      <c:legendPos val="r"/>
      <c:layout>
        <c:manualLayout>
          <c:xMode val="edge"/>
          <c:yMode val="edge"/>
          <c:x val="0.89463138444254664"/>
          <c:y val="0.49451221435267667"/>
          <c:w val="9.4273276222253802E-2"/>
          <c:h val="4.8609971930833135E-2"/>
        </c:manualLayout>
      </c:layout>
      <c:overlay val="0"/>
    </c:legend>
    <c:plotVisOnly val="1"/>
    <c:dispBlanksAs val="gap"/>
    <c:showDLblsOverMax val="0"/>
  </c:chart>
  <c:spPr>
    <a:noFill/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8082421889029213E-2"/>
          <c:y val="7.7889874293058534E-2"/>
          <c:w val="0.85704864086729238"/>
          <c:h val="0.85759401033062177"/>
        </c:manualLayout>
      </c:layout>
      <c:lineChart>
        <c:grouping val="standard"/>
        <c:varyColors val="0"/>
        <c:ser>
          <c:idx val="1"/>
          <c:order val="0"/>
          <c:tx>
            <c:v>MAX. SPEED</c:v>
          </c:tx>
          <c:spPr>
            <a:ln>
              <a:solidFill>
                <a:schemeClr val="accent4">
                  <a:lumMod val="40000"/>
                  <a:lumOff val="60000"/>
                </a:schemeClr>
              </a:solidFill>
            </a:ln>
          </c:spPr>
          <c:marker>
            <c:spPr>
              <a:solidFill>
                <a:schemeClr val="accent4">
                  <a:lumMod val="75000"/>
                </a:schemeClr>
              </a:solidFill>
            </c:spPr>
          </c:marker>
          <c:cat>
            <c:strLit>
              <c:ptCount val="10"/>
              <c:pt idx="0">
                <c:v>Baby</c:v>
              </c:pt>
              <c:pt idx="1">
                <c:v>Crocodile</c:v>
              </c:pt>
              <c:pt idx="2">
                <c:v>Reptile</c:v>
              </c:pt>
              <c:pt idx="3">
                <c:v>Fat</c:v>
              </c:pt>
              <c:pt idx="4">
                <c:v>Bug</c:v>
              </c:pt>
              <c:pt idx="5">
                <c:v>Chinese</c:v>
              </c:pt>
              <c:pt idx="6">
                <c:v>Classic</c:v>
              </c:pt>
              <c:pt idx="7">
                <c:v>Devil</c:v>
              </c:pt>
              <c:pt idx="8">
                <c:v>Balrog</c:v>
              </c:pt>
              <c:pt idx="9">
                <c:v>Titan</c:v>
              </c:pt>
            </c:strLit>
          </c:cat>
          <c:val>
            <c:numRef>
              <c:f>Dragons!$M$66:$M$75</c:f>
              <c:numCache>
                <c:formatCode>General</c:formatCode>
                <c:ptCount val="10"/>
                <c:pt idx="0">
                  <c:v>16.8</c:v>
                </c:pt>
                <c:pt idx="1">
                  <c:v>22.1</c:v>
                </c:pt>
                <c:pt idx="2">
                  <c:v>21.8</c:v>
                </c:pt>
                <c:pt idx="3">
                  <c:v>27.5</c:v>
                </c:pt>
                <c:pt idx="4">
                  <c:v>27.6</c:v>
                </c:pt>
                <c:pt idx="5">
                  <c:v>30.3</c:v>
                </c:pt>
                <c:pt idx="6">
                  <c:v>32.1</c:v>
                </c:pt>
                <c:pt idx="7">
                  <c:v>30.3</c:v>
                </c:pt>
                <c:pt idx="8">
                  <c:v>31.3</c:v>
                </c:pt>
                <c:pt idx="9">
                  <c:v>32.299999999999997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3880192"/>
        <c:axId val="84951424"/>
      </c:lineChart>
      <c:catAx>
        <c:axId val="8388019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4951424"/>
        <c:crosses val="autoZero"/>
        <c:auto val="1"/>
        <c:lblAlgn val="ctr"/>
        <c:lblOffset val="100"/>
        <c:noMultiLvlLbl val="0"/>
      </c:catAx>
      <c:valAx>
        <c:axId val="84951424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83880192"/>
        <c:crosses val="autoZero"/>
        <c:crossBetween val="between"/>
      </c:valAx>
      <c:spPr>
        <a:noFill/>
      </c:spPr>
    </c:plotArea>
    <c:legend>
      <c:legendPos val="r"/>
      <c:layout>
        <c:manualLayout>
          <c:xMode val="edge"/>
          <c:yMode val="edge"/>
          <c:x val="0.85788287843426259"/>
          <c:y val="0.54289930088491645"/>
          <c:w val="0.12622856339841931"/>
          <c:h val="4.8609971930833135E-2"/>
        </c:manualLayout>
      </c:layout>
      <c:overlay val="0"/>
    </c:legend>
    <c:plotVisOnly val="1"/>
    <c:dispBlanksAs val="gap"/>
    <c:showDLblsOverMax val="0"/>
  </c:chart>
  <c:spPr>
    <a:noFill/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pieChart>
        <c:varyColors val="1"/>
        <c:ser>
          <c:idx val="1"/>
          <c:order val="1"/>
          <c:tx>
            <c:strRef>
              <c:f>DATA_SCENES_UNITY!$O$5</c:f>
              <c:strCache>
                <c:ptCount val="1"/>
                <c:pt idx="0">
                  <c:v>GOBLIN CITY</c:v>
                </c:pt>
              </c:strCache>
            </c:strRef>
          </c:tx>
          <c:cat>
            <c:strRef>
              <c:f>DATA_SCENES_UNITY!$N$8:$N$9</c:f>
              <c:strCache>
                <c:ptCount val="2"/>
                <c:pt idx="0">
                  <c:v>ENEMY SPAWNERS:</c:v>
                </c:pt>
                <c:pt idx="1">
                  <c:v>PREY SPAWNERS:</c:v>
                </c:pt>
              </c:strCache>
            </c:strRef>
          </c:cat>
          <c:val>
            <c:numRef>
              <c:f>DATA_SCENES_UNITY!$O$8:$O$9</c:f>
              <c:numCache>
                <c:formatCode>General</c:formatCode>
                <c:ptCount val="2"/>
                <c:pt idx="0">
                  <c:v>126</c:v>
                </c:pt>
                <c:pt idx="1">
                  <c:v>230</c:v>
                </c:pt>
              </c:numCache>
            </c:numRef>
          </c:val>
        </c:ser>
        <c:ser>
          <c:idx val="0"/>
          <c:order val="0"/>
          <c:tx>
            <c:strRef>
              <c:f>DATA_SCENES_UNITY!$O$5</c:f>
              <c:strCache>
                <c:ptCount val="1"/>
                <c:pt idx="0">
                  <c:v>GOBLIN CITY</c:v>
                </c:pt>
              </c:strCache>
            </c:strRef>
          </c:tx>
          <c:cat>
            <c:strRef>
              <c:f>DATA_SCENES_UNITY!$N$8:$N$9</c:f>
              <c:strCache>
                <c:ptCount val="2"/>
                <c:pt idx="0">
                  <c:v>ENEMY SPAWNERS:</c:v>
                </c:pt>
                <c:pt idx="1">
                  <c:v>PREY SPAWNERS:</c:v>
                </c:pt>
              </c:strCache>
            </c:strRef>
          </c:cat>
          <c:val>
            <c:numRef>
              <c:f>DATA_SCENES_UNITY!$O$8:$O$9</c:f>
              <c:numCache>
                <c:formatCode>General</c:formatCode>
                <c:ptCount val="2"/>
                <c:pt idx="0">
                  <c:v>126</c:v>
                </c:pt>
                <c:pt idx="1">
                  <c:v>230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DATA_SCENES_UNITY!$G$5</c:f>
              <c:strCache>
                <c:ptCount val="1"/>
                <c:pt idx="0">
                  <c:v>STARTING POINT</c:v>
                </c:pt>
              </c:strCache>
            </c:strRef>
          </c:tx>
          <c:cat>
            <c:strRef>
              <c:f>DATA_SCENES_UNITY!$N$8:$N$9</c:f>
              <c:strCache>
                <c:ptCount val="2"/>
                <c:pt idx="0">
                  <c:v>ENEMY SPAWNERS:</c:v>
                </c:pt>
                <c:pt idx="1">
                  <c:v>PREY SPAWNERS:</c:v>
                </c:pt>
              </c:strCache>
            </c:strRef>
          </c:cat>
          <c:val>
            <c:numRef>
              <c:f>DATA_SCENES_UNITY!$G$8:$G$9</c:f>
              <c:numCache>
                <c:formatCode>General</c:formatCode>
                <c:ptCount val="2"/>
                <c:pt idx="0">
                  <c:v>200</c:v>
                </c:pt>
                <c:pt idx="1">
                  <c:v>314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414337</xdr:colOff>
      <xdr:row>3</xdr:row>
      <xdr:rowOff>9525</xdr:rowOff>
    </xdr:from>
    <xdr:to>
      <xdr:col>20</xdr:col>
      <xdr:colOff>76200</xdr:colOff>
      <xdr:row>26</xdr:row>
      <xdr:rowOff>123826</xdr:rowOff>
    </xdr:to>
    <xdr:graphicFrame macro="">
      <xdr:nvGraphicFramePr>
        <xdr:cNvPr id="2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409575</xdr:colOff>
      <xdr:row>3</xdr:row>
      <xdr:rowOff>9525</xdr:rowOff>
    </xdr:from>
    <xdr:to>
      <xdr:col>20</xdr:col>
      <xdr:colOff>71438</xdr:colOff>
      <xdr:row>26</xdr:row>
      <xdr:rowOff>123826</xdr:rowOff>
    </xdr:to>
    <xdr:graphicFrame macro="">
      <xdr:nvGraphicFramePr>
        <xdr:cNvPr id="3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419100</xdr:colOff>
      <xdr:row>3</xdr:row>
      <xdr:rowOff>9525</xdr:rowOff>
    </xdr:from>
    <xdr:to>
      <xdr:col>20</xdr:col>
      <xdr:colOff>80963</xdr:colOff>
      <xdr:row>26</xdr:row>
      <xdr:rowOff>123826</xdr:rowOff>
    </xdr:to>
    <xdr:graphicFrame macro="">
      <xdr:nvGraphicFramePr>
        <xdr:cNvPr id="4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47624</xdr:colOff>
      <xdr:row>5</xdr:row>
      <xdr:rowOff>190499</xdr:rowOff>
    </xdr:from>
    <xdr:to>
      <xdr:col>20</xdr:col>
      <xdr:colOff>47625</xdr:colOff>
      <xdr:row>23</xdr:row>
      <xdr:rowOff>171450</xdr:rowOff>
    </xdr:to>
    <xdr:sp macro="" textlink="">
      <xdr:nvSpPr>
        <xdr:cNvPr id="2" name="Rectangle 1"/>
        <xdr:cNvSpPr/>
      </xdr:nvSpPr>
      <xdr:spPr>
        <a:xfrm>
          <a:off x="8877299" y="1142999"/>
          <a:ext cx="7296151" cy="3409951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SP_MEDIEVAL_FINAL_VILLAGE</a:t>
          </a:r>
        </a:p>
      </xdr:txBody>
    </xdr:sp>
    <xdr:clientData/>
  </xdr:twoCellAnchor>
  <xdr:twoCellAnchor>
    <xdr:from>
      <xdr:col>8</xdr:col>
      <xdr:colOff>590550</xdr:colOff>
      <xdr:row>15</xdr:row>
      <xdr:rowOff>28575</xdr:rowOff>
    </xdr:from>
    <xdr:to>
      <xdr:col>12</xdr:col>
      <xdr:colOff>219075</xdr:colOff>
      <xdr:row>21</xdr:row>
      <xdr:rowOff>104775</xdr:rowOff>
    </xdr:to>
    <xdr:sp macro="" textlink="">
      <xdr:nvSpPr>
        <xdr:cNvPr id="3" name="Rectangle 2"/>
        <xdr:cNvSpPr/>
      </xdr:nvSpPr>
      <xdr:spPr>
        <a:xfrm>
          <a:off x="9420225" y="2886075"/>
          <a:ext cx="2066925" cy="1219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DARK FOREST</a:t>
          </a:r>
        </a:p>
      </xdr:txBody>
    </xdr:sp>
    <xdr:clientData/>
  </xdr:twoCellAnchor>
  <xdr:twoCellAnchor>
    <xdr:from>
      <xdr:col>12</xdr:col>
      <xdr:colOff>219075</xdr:colOff>
      <xdr:row>8</xdr:row>
      <xdr:rowOff>152400</xdr:rowOff>
    </xdr:from>
    <xdr:to>
      <xdr:col>15</xdr:col>
      <xdr:colOff>476250</xdr:colOff>
      <xdr:row>15</xdr:row>
      <xdr:rowOff>38100</xdr:rowOff>
    </xdr:to>
    <xdr:sp macro="" textlink="">
      <xdr:nvSpPr>
        <xdr:cNvPr id="4" name="Rectangle 3"/>
        <xdr:cNvSpPr/>
      </xdr:nvSpPr>
      <xdr:spPr>
        <a:xfrm>
          <a:off x="11487150" y="1676400"/>
          <a:ext cx="2066925" cy="1219200"/>
        </a:xfrm>
        <a:prstGeom prst="rect">
          <a:avLst/>
        </a:prstGeom>
        <a:solidFill>
          <a:schemeClr val="accent3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STARTING POINT</a:t>
          </a:r>
        </a:p>
      </xdr:txBody>
    </xdr:sp>
    <xdr:clientData/>
  </xdr:twoCellAnchor>
  <xdr:twoCellAnchor>
    <xdr:from>
      <xdr:col>12</xdr:col>
      <xdr:colOff>228600</xdr:colOff>
      <xdr:row>15</xdr:row>
      <xdr:rowOff>38100</xdr:rowOff>
    </xdr:from>
    <xdr:to>
      <xdr:col>15</xdr:col>
      <xdr:colOff>485775</xdr:colOff>
      <xdr:row>21</xdr:row>
      <xdr:rowOff>114300</xdr:rowOff>
    </xdr:to>
    <xdr:sp macro="" textlink="">
      <xdr:nvSpPr>
        <xdr:cNvPr id="5" name="Rectangle 4"/>
        <xdr:cNvSpPr/>
      </xdr:nvSpPr>
      <xdr:spPr>
        <a:xfrm>
          <a:off x="11496675" y="2895600"/>
          <a:ext cx="2066925" cy="1219200"/>
        </a:xfrm>
        <a:prstGeom prst="rect">
          <a:avLst/>
        </a:prstGeom>
        <a:solidFill>
          <a:schemeClr val="accent4">
            <a:lumMod val="75000"/>
          </a:schemeClr>
        </a:solidFill>
        <a:ln>
          <a:solidFill>
            <a:schemeClr val="accent4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WATERFALL</a:t>
          </a:r>
        </a:p>
      </xdr:txBody>
    </xdr:sp>
    <xdr:clientData/>
  </xdr:twoCellAnchor>
  <xdr:twoCellAnchor>
    <xdr:from>
      <xdr:col>8</xdr:col>
      <xdr:colOff>590550</xdr:colOff>
      <xdr:row>8</xdr:row>
      <xdr:rowOff>152400</xdr:rowOff>
    </xdr:from>
    <xdr:to>
      <xdr:col>12</xdr:col>
      <xdr:colOff>219075</xdr:colOff>
      <xdr:row>15</xdr:row>
      <xdr:rowOff>38100</xdr:rowOff>
    </xdr:to>
    <xdr:sp macro="" textlink="">
      <xdr:nvSpPr>
        <xdr:cNvPr id="6" name="Rectangle 5"/>
        <xdr:cNvSpPr/>
      </xdr:nvSpPr>
      <xdr:spPr>
        <a:xfrm>
          <a:off x="9420225" y="1676400"/>
          <a:ext cx="2066925" cy="1219200"/>
        </a:xfrm>
        <a:prstGeom prst="rect">
          <a:avLst/>
        </a:prstGeom>
        <a:solidFill>
          <a:schemeClr val="accent3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GOBLIN CITY</a:t>
          </a:r>
        </a:p>
      </xdr:txBody>
    </xdr:sp>
    <xdr:clientData/>
  </xdr:twoCellAnchor>
  <xdr:twoCellAnchor>
    <xdr:from>
      <xdr:col>15</xdr:col>
      <xdr:colOff>476250</xdr:colOff>
      <xdr:row>8</xdr:row>
      <xdr:rowOff>152400</xdr:rowOff>
    </xdr:from>
    <xdr:to>
      <xdr:col>19</xdr:col>
      <xdr:colOff>104775</xdr:colOff>
      <xdr:row>15</xdr:row>
      <xdr:rowOff>38100</xdr:rowOff>
    </xdr:to>
    <xdr:sp macro="" textlink="">
      <xdr:nvSpPr>
        <xdr:cNvPr id="7" name="Rectangle 6"/>
        <xdr:cNvSpPr/>
      </xdr:nvSpPr>
      <xdr:spPr>
        <a:xfrm>
          <a:off x="13554075" y="1676400"/>
          <a:ext cx="2066925" cy="1219200"/>
        </a:xfrm>
        <a:prstGeom prst="rect">
          <a:avLst/>
        </a:prstGeom>
        <a:solidFill>
          <a:schemeClr val="accent3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FOREST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447674</xdr:colOff>
      <xdr:row>0</xdr:row>
      <xdr:rowOff>152400</xdr:rowOff>
    </xdr:from>
    <xdr:to>
      <xdr:col>20</xdr:col>
      <xdr:colOff>214311</xdr:colOff>
      <xdr:row>15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514350</xdr:colOff>
      <xdr:row>0</xdr:row>
      <xdr:rowOff>161925</xdr:rowOff>
    </xdr:from>
    <xdr:to>
      <xdr:col>11</xdr:col>
      <xdr:colOff>804862</xdr:colOff>
      <xdr:row>15</xdr:row>
      <xdr:rowOff>9525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/HungryDragon/Docs/Content/HungryDragonConten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out"/>
      <sheetName val="sample_table_2"/>
      <sheetName val="global_settings"/>
      <sheetName val="tech"/>
      <sheetName val="dragons"/>
      <sheetName val="pet"/>
      <sheetName val="entities"/>
      <sheetName val="levels"/>
      <sheetName val="missions"/>
      <sheetName val="gacha"/>
      <sheetName val="chests"/>
      <sheetName val="disguises"/>
      <sheetName val="powerups"/>
      <sheetName val="shop"/>
      <sheetName val="score"/>
      <sheetName val="events"/>
    </sheetNames>
    <sheetDataSet>
      <sheetData sheetId="0"/>
      <sheetData sheetId="1"/>
      <sheetData sheetId="2"/>
      <sheetData sheetId="3"/>
      <sheetData sheetId="4">
        <row r="16">
          <cell r="M16">
            <v>65</v>
          </cell>
          <cell r="N16">
            <v>105</v>
          </cell>
          <cell r="O16">
            <v>1</v>
          </cell>
          <cell r="Q16">
            <v>7.0000000000000001E-3</v>
          </cell>
          <cell r="R16">
            <v>30</v>
          </cell>
          <cell r="W16">
            <v>2</v>
          </cell>
          <cell r="X16">
            <v>40</v>
          </cell>
          <cell r="Y16">
            <v>20</v>
          </cell>
          <cell r="Z16">
            <v>11</v>
          </cell>
          <cell r="AV16">
            <v>160</v>
          </cell>
          <cell r="AW16">
            <v>2</v>
          </cell>
          <cell r="AX16">
            <v>9.5</v>
          </cell>
        </row>
        <row r="17">
          <cell r="M17">
            <v>95</v>
          </cell>
          <cell r="N17">
            <v>145</v>
          </cell>
          <cell r="O17">
            <v>1.05</v>
          </cell>
          <cell r="Q17">
            <v>7.4999999999999997E-3</v>
          </cell>
          <cell r="R17">
            <v>30</v>
          </cell>
          <cell r="W17">
            <v>2</v>
          </cell>
          <cell r="X17">
            <v>45</v>
          </cell>
          <cell r="Y17">
            <v>20</v>
          </cell>
          <cell r="Z17">
            <v>12</v>
          </cell>
          <cell r="AV17">
            <v>220</v>
          </cell>
          <cell r="AW17">
            <v>2.1</v>
          </cell>
          <cell r="AX17">
            <v>9.5</v>
          </cell>
        </row>
        <row r="18">
          <cell r="M18">
            <v>140</v>
          </cell>
          <cell r="N18">
            <v>200</v>
          </cell>
          <cell r="O18">
            <v>1.4</v>
          </cell>
          <cell r="Q18">
            <v>8.0000000000000002E-3</v>
          </cell>
          <cell r="R18">
            <v>30</v>
          </cell>
          <cell r="W18">
            <v>1.9</v>
          </cell>
          <cell r="X18">
            <v>60</v>
          </cell>
          <cell r="Y18">
            <v>25</v>
          </cell>
          <cell r="Z18">
            <v>17</v>
          </cell>
          <cell r="AV18">
            <v>240</v>
          </cell>
          <cell r="AW18">
            <v>2.2000000000000002</v>
          </cell>
          <cell r="AX18">
            <v>9.5</v>
          </cell>
        </row>
        <row r="19">
          <cell r="M19">
            <v>170</v>
          </cell>
          <cell r="N19">
            <v>220</v>
          </cell>
          <cell r="O19">
            <v>1.34</v>
          </cell>
          <cell r="Q19">
            <v>8.9999999999999993E-3</v>
          </cell>
          <cell r="R19">
            <v>30</v>
          </cell>
          <cell r="W19">
            <v>2</v>
          </cell>
          <cell r="X19">
            <v>75</v>
          </cell>
          <cell r="Y19">
            <v>30</v>
          </cell>
          <cell r="Z19">
            <v>15</v>
          </cell>
          <cell r="AV19">
            <v>300</v>
          </cell>
          <cell r="AW19">
            <v>2.2999999999999998</v>
          </cell>
          <cell r="AX19">
            <v>9.5</v>
          </cell>
        </row>
        <row r="20">
          <cell r="M20">
            <v>210</v>
          </cell>
          <cell r="N20">
            <v>270</v>
          </cell>
          <cell r="O20">
            <v>1.6</v>
          </cell>
          <cell r="Q20">
            <v>1.0999999999999999E-2</v>
          </cell>
          <cell r="R20">
            <v>30</v>
          </cell>
          <cell r="W20">
            <v>1.8</v>
          </cell>
          <cell r="X20">
            <v>90</v>
          </cell>
          <cell r="Y20">
            <v>32</v>
          </cell>
          <cell r="Z20">
            <v>21</v>
          </cell>
          <cell r="AV20">
            <v>350</v>
          </cell>
          <cell r="AW20">
            <v>2.4</v>
          </cell>
          <cell r="AX20">
            <v>9.5</v>
          </cell>
        </row>
        <row r="21">
          <cell r="M21">
            <v>250</v>
          </cell>
          <cell r="N21">
            <v>310</v>
          </cell>
          <cell r="O21">
            <v>1.8</v>
          </cell>
          <cell r="Q21">
            <v>1.0999999999999999E-2</v>
          </cell>
          <cell r="R21">
            <v>30</v>
          </cell>
          <cell r="W21">
            <v>1.8</v>
          </cell>
          <cell r="X21">
            <v>105</v>
          </cell>
          <cell r="Y21">
            <v>32</v>
          </cell>
          <cell r="Z21">
            <v>18</v>
          </cell>
          <cell r="AV21">
            <v>400</v>
          </cell>
          <cell r="AW21">
            <v>2.5</v>
          </cell>
          <cell r="AX21">
            <v>9.5</v>
          </cell>
        </row>
        <row r="22">
          <cell r="M22">
            <v>290</v>
          </cell>
          <cell r="N22">
            <v>350</v>
          </cell>
          <cell r="O22">
            <v>2</v>
          </cell>
          <cell r="Q22">
            <v>1.2E-2</v>
          </cell>
          <cell r="R22">
            <v>25</v>
          </cell>
          <cell r="W22">
            <v>1.8</v>
          </cell>
          <cell r="X22">
            <v>120</v>
          </cell>
          <cell r="Y22">
            <v>36</v>
          </cell>
          <cell r="Z22">
            <v>20</v>
          </cell>
          <cell r="AV22">
            <v>440</v>
          </cell>
          <cell r="AW22">
            <v>2.6</v>
          </cell>
          <cell r="AX22">
            <v>9.5</v>
          </cell>
        </row>
        <row r="23">
          <cell r="M23">
            <v>330</v>
          </cell>
          <cell r="N23">
            <v>400</v>
          </cell>
          <cell r="O23">
            <v>2.2000000000000002</v>
          </cell>
          <cell r="Q23">
            <v>1.2999999999999999E-2</v>
          </cell>
          <cell r="R23">
            <v>25</v>
          </cell>
          <cell r="W23">
            <v>1.6</v>
          </cell>
          <cell r="X23">
            <v>155</v>
          </cell>
          <cell r="Y23">
            <v>42</v>
          </cell>
          <cell r="Z23">
            <v>28</v>
          </cell>
          <cell r="AV23">
            <v>575</v>
          </cell>
          <cell r="AW23">
            <v>3.2</v>
          </cell>
          <cell r="AX23">
            <v>9.5</v>
          </cell>
        </row>
        <row r="24">
          <cell r="M24">
            <v>375</v>
          </cell>
          <cell r="N24">
            <v>445</v>
          </cell>
          <cell r="O24">
            <v>2.2000000000000002</v>
          </cell>
          <cell r="Q24">
            <v>1.4E-2</v>
          </cell>
          <cell r="R24">
            <v>25</v>
          </cell>
          <cell r="W24">
            <v>1.6</v>
          </cell>
          <cell r="X24">
            <v>160</v>
          </cell>
          <cell r="Y24">
            <v>43</v>
          </cell>
          <cell r="Z24">
            <v>25</v>
          </cell>
          <cell r="AV24">
            <v>725</v>
          </cell>
          <cell r="AW24">
            <v>3.9</v>
          </cell>
          <cell r="AX24">
            <v>9.5</v>
          </cell>
        </row>
        <row r="25">
          <cell r="M25">
            <v>425</v>
          </cell>
          <cell r="N25">
            <v>500</v>
          </cell>
          <cell r="O25">
            <v>2.2999999999999998</v>
          </cell>
          <cell r="Q25">
            <v>1.4999999999999999E-2</v>
          </cell>
          <cell r="R25">
            <v>20</v>
          </cell>
          <cell r="W25">
            <v>1.6</v>
          </cell>
          <cell r="X25">
            <v>165</v>
          </cell>
          <cell r="Y25">
            <v>41</v>
          </cell>
          <cell r="Z25">
            <v>24</v>
          </cell>
          <cell r="AV25">
            <v>900</v>
          </cell>
          <cell r="AW25">
            <v>4.7</v>
          </cell>
          <cell r="AX25">
            <v>9.5</v>
          </cell>
        </row>
        <row r="37">
          <cell r="D37">
            <v>0.25</v>
          </cell>
          <cell r="E37">
            <v>1</v>
          </cell>
        </row>
        <row r="38">
          <cell r="D38">
            <v>0.1</v>
          </cell>
          <cell r="E38">
            <v>0.7</v>
          </cell>
        </row>
        <row r="39">
          <cell r="D39">
            <v>0.05</v>
          </cell>
          <cell r="E39">
            <v>0.4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ables/table1.xml><?xml version="1.0" encoding="utf-8"?>
<table xmlns="http://schemas.openxmlformats.org/spreadsheetml/2006/main" id="1" name="Table1" displayName="Table1" ref="D10:K97" totalsRowShown="0" headerRowDxfId="7">
  <autoFilter ref="D10:K97"/>
  <sortState ref="D11:K97">
    <sortCondition ref="D10:D97"/>
  </sortState>
  <tableColumns count="8">
    <tableColumn id="1" name="Content Sku"/>
    <tableColumn id="2" name="Spawner Prefab"/>
    <tableColumn id="3" name="Entity Prefab"/>
    <tableColumn id="4" name="Respawn Min"/>
    <tableColumn id="5" name="Respawn Max"/>
    <tableColumn id="6" name="HP Given"/>
    <tableColumn id="7" name="XP Given"/>
    <tableColumn id="8" name="Damage" dataDxfId="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5" name="Table5" displayName="Table5" ref="C7:F12" totalsRowShown="0">
  <autoFilter ref="C7:F12"/>
  <tableColumns count="4">
    <tableColumn id="4" name="Unity scene"/>
    <tableColumn id="6" name="Area"/>
    <tableColumn id="2" name="Total xp available"/>
    <tableColumn id="3" name="Progress xp bas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Table245" displayName="Table245" ref="F17:L531" totalsRowShown="0" headerRowDxfId="5">
  <autoFilter ref="F17:L531"/>
  <sortState ref="F9:K522">
    <sortCondition ref="F8:F522"/>
  </sortState>
  <tableColumns count="7">
    <tableColumn id="1" name="spawner_sku" dataDxfId="3"/>
    <tableColumn id="2" name="entity_spawned (AVG)"/>
    <tableColumn id="5" name="respawn_time"/>
    <tableColumn id="6" name="activating_chance"/>
    <tableColumn id="7" name="XP" dataDxfId="4">
      <calculatedColumnFormula>Entities!#REF!*Table245[[#This Row],[entity_spawned (AVG)]]</calculatedColumnFormula>
    </tableColumn>
    <tableColumn id="8" name="total xp" dataDxfId="1">
      <calculatedColumnFormula>ROUND((Table245[[#This Row],[XP]]*Table245[[#This Row],[entity_spawned (AVG)]])*(Table245[[#This Row],[activating_chance]]/100),0)</calculatedColumnFormula>
    </tableColumn>
    <tableColumn id="3" name="Aggresive" dataDxfId="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3" name="Table3" displayName="Table3" ref="N17:T373" totalsRowShown="0">
  <autoFilter ref="N17:T373"/>
  <sortState ref="N15:T370">
    <sortCondition ref="N14:N370"/>
  </sortState>
  <tableColumns count="7">
    <tableColumn id="1" name="spawner_sku"/>
    <tableColumn id="2" name="entity_spawned (AVG)"/>
    <tableColumn id="5" name="respawn_time"/>
    <tableColumn id="6" name="activating_chance"/>
    <tableColumn id="8" name="XP"/>
    <tableColumn id="9" name="total xp" dataDxfId="0">
      <calculatedColumnFormula>ROUND((Table3[[#This Row],[XP]]*Table3[[#This Row],[entity_spawned (AVG)]])*(Table3[[#This Row],[activating_chance]]/100),0)</calculatedColumnFormula>
    </tableColumn>
    <tableColumn id="10" name="Aggressiv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D5:K97"/>
  <sheetViews>
    <sheetView topLeftCell="A7" workbookViewId="0">
      <selection activeCell="J95" sqref="J95"/>
    </sheetView>
  </sheetViews>
  <sheetFormatPr defaultRowHeight="15" x14ac:dyDescent="0.25"/>
  <cols>
    <col min="4" max="4" width="18.7109375" customWidth="1"/>
    <col min="5" max="5" width="26.28515625" customWidth="1"/>
    <col min="6" max="6" width="23" customWidth="1"/>
    <col min="7" max="7" width="15" customWidth="1"/>
    <col min="8" max="8" width="16.140625" customWidth="1"/>
    <col min="9" max="9" width="11.85546875" customWidth="1"/>
    <col min="10" max="10" width="11" customWidth="1"/>
    <col min="11" max="11" width="10.140625" customWidth="1"/>
  </cols>
  <sheetData>
    <row r="5" spans="4:11" x14ac:dyDescent="0.25">
      <c r="E5" t="s">
        <v>304</v>
      </c>
    </row>
    <row r="7" spans="4:11" x14ac:dyDescent="0.25">
      <c r="E7" t="s">
        <v>317</v>
      </c>
    </row>
    <row r="10" spans="4:11" x14ac:dyDescent="0.25">
      <c r="D10" s="1" t="s">
        <v>307</v>
      </c>
      <c r="E10" s="1" t="s">
        <v>306</v>
      </c>
      <c r="F10" s="1" t="s">
        <v>308</v>
      </c>
      <c r="G10" s="1" t="s">
        <v>309</v>
      </c>
      <c r="H10" s="1" t="s">
        <v>310</v>
      </c>
      <c r="I10" s="1" t="s">
        <v>311</v>
      </c>
      <c r="J10" s="1" t="s">
        <v>312</v>
      </c>
      <c r="K10" s="1" t="s">
        <v>200</v>
      </c>
    </row>
    <row r="11" spans="4:11" x14ac:dyDescent="0.25">
      <c r="D11" t="s">
        <v>10</v>
      </c>
      <c r="E11" t="s">
        <v>156</v>
      </c>
      <c r="F11" t="s">
        <v>31</v>
      </c>
      <c r="G11">
        <v>450</v>
      </c>
      <c r="H11">
        <v>450</v>
      </c>
      <c r="I11" s="73" t="s">
        <v>10</v>
      </c>
      <c r="K11" s="73"/>
    </row>
    <row r="12" spans="4:11" x14ac:dyDescent="0.25">
      <c r="D12" t="s">
        <v>79</v>
      </c>
      <c r="E12" t="s">
        <v>12</v>
      </c>
      <c r="F12" t="s">
        <v>14</v>
      </c>
      <c r="G12">
        <v>280</v>
      </c>
      <c r="H12">
        <v>280</v>
      </c>
      <c r="I12">
        <v>20</v>
      </c>
      <c r="J12">
        <v>75</v>
      </c>
      <c r="K12" s="73">
        <v>10</v>
      </c>
    </row>
    <row r="13" spans="4:11" x14ac:dyDescent="0.25">
      <c r="D13" t="s">
        <v>79</v>
      </c>
      <c r="E13" t="s">
        <v>0</v>
      </c>
      <c r="F13" t="s">
        <v>2</v>
      </c>
      <c r="G13">
        <v>280</v>
      </c>
      <c r="H13">
        <v>280</v>
      </c>
      <c r="I13">
        <v>20</v>
      </c>
      <c r="J13">
        <v>75</v>
      </c>
      <c r="K13" s="73">
        <v>10</v>
      </c>
    </row>
    <row r="14" spans="4:11" x14ac:dyDescent="0.25">
      <c r="D14" t="s">
        <v>80</v>
      </c>
      <c r="E14" t="s">
        <v>13</v>
      </c>
      <c r="F14" t="s">
        <v>15</v>
      </c>
      <c r="G14">
        <v>300</v>
      </c>
      <c r="H14">
        <v>300</v>
      </c>
      <c r="I14">
        <v>20</v>
      </c>
      <c r="J14">
        <v>75</v>
      </c>
      <c r="K14" s="73">
        <v>15</v>
      </c>
    </row>
    <row r="15" spans="4:11" x14ac:dyDescent="0.25">
      <c r="D15" t="s">
        <v>80</v>
      </c>
      <c r="E15" t="s">
        <v>1</v>
      </c>
      <c r="F15" t="s">
        <v>3</v>
      </c>
      <c r="G15">
        <v>300</v>
      </c>
      <c r="H15">
        <v>300</v>
      </c>
      <c r="I15">
        <v>20</v>
      </c>
      <c r="J15">
        <v>75</v>
      </c>
      <c r="K15" s="73">
        <v>15</v>
      </c>
    </row>
    <row r="16" spans="4:11" x14ac:dyDescent="0.25">
      <c r="D16" t="s">
        <v>95</v>
      </c>
      <c r="E16" t="s">
        <v>26</v>
      </c>
      <c r="F16" t="s">
        <v>23</v>
      </c>
      <c r="G16">
        <v>200</v>
      </c>
      <c r="H16">
        <v>200</v>
      </c>
      <c r="I16">
        <v>-10</v>
      </c>
      <c r="J16">
        <v>25</v>
      </c>
      <c r="K16" s="73" t="s">
        <v>10</v>
      </c>
    </row>
    <row r="17" spans="4:11" x14ac:dyDescent="0.25">
      <c r="D17" t="s">
        <v>81</v>
      </c>
      <c r="E17" t="s">
        <v>4</v>
      </c>
      <c r="F17" t="s">
        <v>5</v>
      </c>
      <c r="G17">
        <v>200</v>
      </c>
      <c r="H17">
        <v>200</v>
      </c>
      <c r="I17">
        <v>20</v>
      </c>
      <c r="J17">
        <v>50</v>
      </c>
      <c r="K17" s="73">
        <v>3</v>
      </c>
    </row>
    <row r="18" spans="4:11" x14ac:dyDescent="0.25">
      <c r="D18" t="s">
        <v>102</v>
      </c>
      <c r="E18" t="s">
        <v>44</v>
      </c>
      <c r="F18" t="s">
        <v>38</v>
      </c>
      <c r="G18">
        <v>260</v>
      </c>
      <c r="H18">
        <v>260</v>
      </c>
      <c r="I18">
        <v>5</v>
      </c>
      <c r="J18">
        <v>55</v>
      </c>
      <c r="K18" s="73">
        <v>8</v>
      </c>
    </row>
    <row r="19" spans="4:11" x14ac:dyDescent="0.25">
      <c r="D19" t="s">
        <v>103</v>
      </c>
      <c r="E19" t="s">
        <v>45</v>
      </c>
      <c r="F19" t="s">
        <v>39</v>
      </c>
      <c r="G19">
        <v>280</v>
      </c>
      <c r="H19">
        <v>280</v>
      </c>
      <c r="I19">
        <v>2</v>
      </c>
      <c r="J19">
        <v>25</v>
      </c>
      <c r="K19" s="73" t="s">
        <v>10</v>
      </c>
    </row>
    <row r="20" spans="4:11" x14ac:dyDescent="0.25">
      <c r="D20" t="s">
        <v>103</v>
      </c>
      <c r="E20" t="s">
        <v>46</v>
      </c>
      <c r="F20" t="s">
        <v>40</v>
      </c>
      <c r="G20">
        <v>5000</v>
      </c>
      <c r="H20">
        <v>5000</v>
      </c>
      <c r="I20">
        <v>2</v>
      </c>
      <c r="J20">
        <v>25</v>
      </c>
      <c r="K20" s="73" t="s">
        <v>10</v>
      </c>
    </row>
    <row r="21" spans="4:11" x14ac:dyDescent="0.25">
      <c r="D21" t="s">
        <v>82</v>
      </c>
      <c r="E21" t="s">
        <v>67</v>
      </c>
      <c r="F21" t="s">
        <v>65</v>
      </c>
      <c r="G21">
        <v>130</v>
      </c>
      <c r="H21">
        <v>130</v>
      </c>
      <c r="I21">
        <v>15</v>
      </c>
      <c r="J21">
        <v>50</v>
      </c>
      <c r="K21" s="73" t="s">
        <v>10</v>
      </c>
    </row>
    <row r="22" spans="4:11" x14ac:dyDescent="0.25">
      <c r="D22" t="s">
        <v>82</v>
      </c>
      <c r="E22" t="s">
        <v>68</v>
      </c>
      <c r="F22" t="s">
        <v>66</v>
      </c>
      <c r="G22">
        <v>130</v>
      </c>
      <c r="H22">
        <v>130</v>
      </c>
      <c r="I22">
        <v>15</v>
      </c>
      <c r="J22">
        <v>50</v>
      </c>
      <c r="K22" s="73" t="s">
        <v>10</v>
      </c>
    </row>
    <row r="23" spans="4:11" x14ac:dyDescent="0.25">
      <c r="D23" t="s">
        <v>98</v>
      </c>
      <c r="E23" t="s">
        <v>29</v>
      </c>
      <c r="F23" t="s">
        <v>27</v>
      </c>
      <c r="G23">
        <v>220</v>
      </c>
      <c r="H23">
        <v>220</v>
      </c>
      <c r="I23">
        <v>10</v>
      </c>
      <c r="J23">
        <v>75</v>
      </c>
      <c r="K23" s="73">
        <v>8</v>
      </c>
    </row>
    <row r="24" spans="4:11" x14ac:dyDescent="0.25">
      <c r="D24" t="s">
        <v>114</v>
      </c>
      <c r="E24" t="s">
        <v>108</v>
      </c>
      <c r="F24" t="s">
        <v>104</v>
      </c>
      <c r="G24">
        <v>180</v>
      </c>
      <c r="H24">
        <v>180</v>
      </c>
      <c r="I24">
        <v>2</v>
      </c>
      <c r="J24">
        <v>25</v>
      </c>
      <c r="K24" s="73" t="s">
        <v>10</v>
      </c>
    </row>
    <row r="25" spans="4:11" x14ac:dyDescent="0.25">
      <c r="D25" t="s">
        <v>114</v>
      </c>
      <c r="E25" t="s">
        <v>294</v>
      </c>
      <c r="F25" t="s">
        <v>104</v>
      </c>
      <c r="G25">
        <v>180</v>
      </c>
      <c r="H25">
        <v>180</v>
      </c>
      <c r="I25">
        <v>2</v>
      </c>
      <c r="J25">
        <v>25</v>
      </c>
      <c r="K25" s="73" t="s">
        <v>10</v>
      </c>
    </row>
    <row r="26" spans="4:11" x14ac:dyDescent="0.25">
      <c r="D26" t="s">
        <v>114</v>
      </c>
      <c r="E26" t="s">
        <v>295</v>
      </c>
      <c r="F26" t="s">
        <v>104</v>
      </c>
      <c r="G26">
        <v>180</v>
      </c>
      <c r="H26">
        <v>180</v>
      </c>
      <c r="I26">
        <v>2</v>
      </c>
      <c r="J26">
        <v>25</v>
      </c>
      <c r="K26" s="73" t="s">
        <v>10</v>
      </c>
    </row>
    <row r="27" spans="4:11" x14ac:dyDescent="0.25">
      <c r="D27" t="s">
        <v>114</v>
      </c>
      <c r="E27" t="s">
        <v>305</v>
      </c>
      <c r="F27" t="s">
        <v>314</v>
      </c>
      <c r="G27">
        <v>0</v>
      </c>
      <c r="H27">
        <v>0</v>
      </c>
      <c r="I27">
        <v>2</v>
      </c>
      <c r="J27">
        <v>25</v>
      </c>
      <c r="K27" s="73" t="s">
        <v>10</v>
      </c>
    </row>
    <row r="28" spans="4:11" x14ac:dyDescent="0.25">
      <c r="D28" t="s">
        <v>115</v>
      </c>
      <c r="E28" t="s">
        <v>109</v>
      </c>
      <c r="F28" t="s">
        <v>105</v>
      </c>
      <c r="G28">
        <v>180</v>
      </c>
      <c r="H28">
        <v>180</v>
      </c>
      <c r="I28">
        <v>2</v>
      </c>
      <c r="J28">
        <v>25</v>
      </c>
      <c r="K28" s="73" t="s">
        <v>10</v>
      </c>
    </row>
    <row r="29" spans="4:11" x14ac:dyDescent="0.25">
      <c r="D29" t="s">
        <v>116</v>
      </c>
      <c r="E29" t="s">
        <v>110</v>
      </c>
      <c r="F29" t="s">
        <v>106</v>
      </c>
      <c r="G29">
        <v>180</v>
      </c>
      <c r="H29">
        <v>180</v>
      </c>
      <c r="I29">
        <v>2</v>
      </c>
      <c r="J29">
        <v>25</v>
      </c>
      <c r="K29" s="73" t="s">
        <v>10</v>
      </c>
    </row>
    <row r="30" spans="4:11" x14ac:dyDescent="0.25">
      <c r="D30" t="s">
        <v>117</v>
      </c>
      <c r="E30" t="s">
        <v>111</v>
      </c>
      <c r="F30" t="s">
        <v>107</v>
      </c>
      <c r="G30">
        <v>180</v>
      </c>
      <c r="H30">
        <v>180</v>
      </c>
      <c r="I30">
        <v>2</v>
      </c>
      <c r="J30">
        <v>25</v>
      </c>
      <c r="K30" s="73" t="s">
        <v>10</v>
      </c>
    </row>
    <row r="31" spans="4:11" x14ac:dyDescent="0.25">
      <c r="D31" t="s">
        <v>83</v>
      </c>
      <c r="E31" t="s">
        <v>17</v>
      </c>
      <c r="F31" t="s">
        <v>6</v>
      </c>
      <c r="G31">
        <v>210</v>
      </c>
      <c r="H31">
        <v>210</v>
      </c>
      <c r="I31">
        <v>15</v>
      </c>
      <c r="J31">
        <v>75</v>
      </c>
      <c r="K31" s="73" t="s">
        <v>10</v>
      </c>
    </row>
    <row r="32" spans="4:11" x14ac:dyDescent="0.25">
      <c r="D32" t="s">
        <v>83</v>
      </c>
      <c r="E32" t="s">
        <v>296</v>
      </c>
      <c r="F32" t="s">
        <v>300</v>
      </c>
      <c r="G32">
        <v>210</v>
      </c>
      <c r="H32">
        <v>210</v>
      </c>
      <c r="I32">
        <v>15</v>
      </c>
      <c r="J32">
        <v>75</v>
      </c>
      <c r="K32" s="73" t="s">
        <v>10</v>
      </c>
    </row>
    <row r="33" spans="4:11" x14ac:dyDescent="0.25">
      <c r="D33" t="s">
        <v>136</v>
      </c>
      <c r="E33" t="s">
        <v>74</v>
      </c>
      <c r="F33" t="s">
        <v>69</v>
      </c>
      <c r="G33">
        <v>240</v>
      </c>
      <c r="H33">
        <v>240</v>
      </c>
      <c r="I33">
        <v>30</v>
      </c>
      <c r="J33">
        <v>83</v>
      </c>
      <c r="K33" s="73">
        <v>15</v>
      </c>
    </row>
    <row r="34" spans="4:11" x14ac:dyDescent="0.25">
      <c r="D34" t="s">
        <v>136</v>
      </c>
      <c r="E34" t="s">
        <v>75</v>
      </c>
      <c r="F34" t="s">
        <v>70</v>
      </c>
      <c r="G34">
        <v>240</v>
      </c>
      <c r="H34">
        <v>240</v>
      </c>
      <c r="I34">
        <v>30</v>
      </c>
      <c r="J34">
        <v>83</v>
      </c>
      <c r="K34" s="73" t="s">
        <v>10</v>
      </c>
    </row>
    <row r="35" spans="4:11" x14ac:dyDescent="0.25">
      <c r="D35" t="s">
        <v>118</v>
      </c>
      <c r="E35" t="s">
        <v>113</v>
      </c>
      <c r="F35" t="s">
        <v>112</v>
      </c>
      <c r="G35">
        <v>200</v>
      </c>
      <c r="H35">
        <v>200</v>
      </c>
      <c r="I35">
        <v>3</v>
      </c>
      <c r="J35">
        <v>50</v>
      </c>
      <c r="K35" s="73" t="s">
        <v>10</v>
      </c>
    </row>
    <row r="36" spans="4:11" x14ac:dyDescent="0.25">
      <c r="D36" t="s">
        <v>84</v>
      </c>
      <c r="E36" t="s">
        <v>11</v>
      </c>
      <c r="F36" t="s">
        <v>7</v>
      </c>
      <c r="G36">
        <v>240</v>
      </c>
      <c r="H36">
        <v>240</v>
      </c>
      <c r="I36">
        <v>15</v>
      </c>
      <c r="J36">
        <v>75</v>
      </c>
      <c r="K36" s="73" t="s">
        <v>10</v>
      </c>
    </row>
    <row r="37" spans="4:11" x14ac:dyDescent="0.25">
      <c r="D37" t="s">
        <v>119</v>
      </c>
      <c r="E37" t="s">
        <v>60</v>
      </c>
      <c r="F37" t="s">
        <v>55</v>
      </c>
      <c r="G37">
        <v>220</v>
      </c>
      <c r="H37">
        <v>220</v>
      </c>
      <c r="I37">
        <v>20</v>
      </c>
      <c r="J37">
        <v>50</v>
      </c>
      <c r="K37" s="73">
        <v>10</v>
      </c>
    </row>
    <row r="38" spans="4:11" x14ac:dyDescent="0.25">
      <c r="D38" t="s">
        <v>120</v>
      </c>
      <c r="E38" t="s">
        <v>61</v>
      </c>
      <c r="F38" t="s">
        <v>59</v>
      </c>
      <c r="G38">
        <v>240</v>
      </c>
      <c r="H38">
        <v>240</v>
      </c>
      <c r="I38">
        <v>40</v>
      </c>
      <c r="J38">
        <v>55</v>
      </c>
      <c r="K38" s="73">
        <v>20</v>
      </c>
    </row>
    <row r="39" spans="4:11" x14ac:dyDescent="0.25">
      <c r="D39" t="s">
        <v>121</v>
      </c>
      <c r="E39" t="s">
        <v>62</v>
      </c>
      <c r="F39" t="s">
        <v>58</v>
      </c>
      <c r="G39">
        <v>260</v>
      </c>
      <c r="H39">
        <v>260</v>
      </c>
      <c r="I39">
        <v>80</v>
      </c>
      <c r="J39">
        <v>105</v>
      </c>
      <c r="K39" s="73">
        <v>40</v>
      </c>
    </row>
    <row r="40" spans="4:11" x14ac:dyDescent="0.25">
      <c r="D40" t="s">
        <v>122</v>
      </c>
      <c r="E40" t="s">
        <v>63</v>
      </c>
      <c r="F40" t="s">
        <v>57</v>
      </c>
      <c r="G40">
        <v>280</v>
      </c>
      <c r="H40">
        <v>280</v>
      </c>
      <c r="I40">
        <v>100</v>
      </c>
      <c r="J40">
        <v>143</v>
      </c>
      <c r="K40" s="73">
        <v>50</v>
      </c>
    </row>
    <row r="41" spans="4:11" x14ac:dyDescent="0.25">
      <c r="D41" t="s">
        <v>123</v>
      </c>
      <c r="E41" t="s">
        <v>64</v>
      </c>
      <c r="F41" t="s">
        <v>56</v>
      </c>
      <c r="G41">
        <v>300</v>
      </c>
      <c r="H41">
        <v>300</v>
      </c>
      <c r="I41">
        <v>120</v>
      </c>
      <c r="J41">
        <v>195</v>
      </c>
      <c r="K41" s="73">
        <v>60</v>
      </c>
    </row>
    <row r="42" spans="4:11" x14ac:dyDescent="0.25">
      <c r="D42" t="s">
        <v>137</v>
      </c>
      <c r="E42" t="s">
        <v>76</v>
      </c>
      <c r="F42" t="s">
        <v>71</v>
      </c>
      <c r="G42">
        <v>100</v>
      </c>
      <c r="H42">
        <v>100</v>
      </c>
      <c r="I42">
        <v>2</v>
      </c>
      <c r="J42">
        <v>25</v>
      </c>
      <c r="K42" s="73" t="s">
        <v>10</v>
      </c>
    </row>
    <row r="43" spans="4:11" x14ac:dyDescent="0.25">
      <c r="D43" t="s">
        <v>137</v>
      </c>
      <c r="E43" t="s">
        <v>373</v>
      </c>
      <c r="F43" t="s">
        <v>374</v>
      </c>
      <c r="G43">
        <v>140</v>
      </c>
      <c r="H43">
        <v>140</v>
      </c>
      <c r="I43">
        <v>2</v>
      </c>
      <c r="J43">
        <v>25</v>
      </c>
      <c r="K43" s="73" t="s">
        <v>10</v>
      </c>
    </row>
    <row r="44" spans="4:11" x14ac:dyDescent="0.25">
      <c r="D44" t="s">
        <v>138</v>
      </c>
      <c r="E44" t="s">
        <v>77</v>
      </c>
      <c r="F44" t="s">
        <v>72</v>
      </c>
      <c r="G44">
        <v>100</v>
      </c>
      <c r="H44">
        <v>100</v>
      </c>
      <c r="I44">
        <v>2</v>
      </c>
      <c r="J44">
        <v>25</v>
      </c>
      <c r="K44" s="73" t="s">
        <v>10</v>
      </c>
    </row>
    <row r="45" spans="4:11" x14ac:dyDescent="0.25">
      <c r="D45" t="s">
        <v>139</v>
      </c>
      <c r="E45" t="s">
        <v>78</v>
      </c>
      <c r="F45" t="s">
        <v>73</v>
      </c>
      <c r="G45">
        <v>100</v>
      </c>
      <c r="H45">
        <v>100</v>
      </c>
      <c r="I45">
        <v>2</v>
      </c>
      <c r="J45">
        <v>25</v>
      </c>
      <c r="K45" s="73" t="s">
        <v>10</v>
      </c>
    </row>
    <row r="46" spans="4:11" x14ac:dyDescent="0.25">
      <c r="D46" t="s">
        <v>124</v>
      </c>
      <c r="E46" t="s">
        <v>54</v>
      </c>
      <c r="F46" t="s">
        <v>32</v>
      </c>
      <c r="G46">
        <v>5000</v>
      </c>
      <c r="H46">
        <v>5000</v>
      </c>
      <c r="I46">
        <v>70</v>
      </c>
      <c r="J46">
        <v>75</v>
      </c>
      <c r="K46" s="73" t="s">
        <v>10</v>
      </c>
    </row>
    <row r="47" spans="4:11" x14ac:dyDescent="0.25">
      <c r="D47" t="s">
        <v>94</v>
      </c>
      <c r="E47" t="s">
        <v>22</v>
      </c>
      <c r="F47" t="s">
        <v>21</v>
      </c>
      <c r="G47">
        <v>260</v>
      </c>
      <c r="H47">
        <v>260</v>
      </c>
      <c r="I47">
        <v>20</v>
      </c>
      <c r="J47">
        <v>28</v>
      </c>
      <c r="K47" s="73" t="s">
        <v>10</v>
      </c>
    </row>
    <row r="48" spans="4:11" x14ac:dyDescent="0.25">
      <c r="D48" t="s">
        <v>125</v>
      </c>
      <c r="E48" t="s">
        <v>47</v>
      </c>
      <c r="F48" t="s">
        <v>41</v>
      </c>
      <c r="G48">
        <v>250</v>
      </c>
      <c r="H48">
        <v>250</v>
      </c>
      <c r="I48">
        <v>3</v>
      </c>
      <c r="J48">
        <v>48</v>
      </c>
      <c r="K48" s="73">
        <v>7</v>
      </c>
    </row>
    <row r="49" spans="4:11" x14ac:dyDescent="0.25">
      <c r="D49" t="s">
        <v>125</v>
      </c>
      <c r="E49" t="s">
        <v>297</v>
      </c>
      <c r="F49" t="s">
        <v>301</v>
      </c>
      <c r="G49">
        <v>250</v>
      </c>
      <c r="H49">
        <v>250</v>
      </c>
      <c r="I49">
        <v>3</v>
      </c>
      <c r="J49">
        <v>48</v>
      </c>
      <c r="K49" s="73">
        <v>7</v>
      </c>
    </row>
    <row r="50" spans="4:11" x14ac:dyDescent="0.25">
      <c r="D50" t="s">
        <v>126</v>
      </c>
      <c r="E50" t="s">
        <v>48</v>
      </c>
      <c r="F50" t="s">
        <v>42</v>
      </c>
      <c r="G50">
        <v>300</v>
      </c>
      <c r="H50">
        <v>300</v>
      </c>
      <c r="I50">
        <v>4</v>
      </c>
      <c r="J50">
        <v>195</v>
      </c>
      <c r="K50" s="73">
        <v>11</v>
      </c>
    </row>
    <row r="51" spans="4:11" x14ac:dyDescent="0.25">
      <c r="D51" t="s">
        <v>126</v>
      </c>
      <c r="E51" t="s">
        <v>298</v>
      </c>
      <c r="F51" t="s">
        <v>302</v>
      </c>
      <c r="G51">
        <v>300</v>
      </c>
      <c r="H51">
        <v>300</v>
      </c>
      <c r="I51">
        <v>4</v>
      </c>
      <c r="J51">
        <v>195</v>
      </c>
      <c r="K51" s="73">
        <v>11</v>
      </c>
    </row>
    <row r="52" spans="4:11" x14ac:dyDescent="0.25">
      <c r="D52" t="s">
        <v>127</v>
      </c>
      <c r="E52" t="s">
        <v>49</v>
      </c>
      <c r="F52" t="s">
        <v>43</v>
      </c>
      <c r="G52">
        <v>340</v>
      </c>
      <c r="H52">
        <v>340</v>
      </c>
      <c r="I52">
        <v>5</v>
      </c>
      <c r="J52">
        <v>263</v>
      </c>
      <c r="K52" s="73">
        <v>21</v>
      </c>
    </row>
    <row r="53" spans="4:11" x14ac:dyDescent="0.25">
      <c r="D53" t="s">
        <v>127</v>
      </c>
      <c r="E53" t="s">
        <v>299</v>
      </c>
      <c r="F53" t="s">
        <v>303</v>
      </c>
      <c r="G53">
        <v>340</v>
      </c>
      <c r="H53">
        <v>340</v>
      </c>
      <c r="I53">
        <v>5</v>
      </c>
      <c r="J53">
        <v>263</v>
      </c>
      <c r="K53" s="73">
        <v>21</v>
      </c>
    </row>
    <row r="54" spans="4:11" x14ac:dyDescent="0.25">
      <c r="D54" t="s">
        <v>96</v>
      </c>
      <c r="E54" t="s">
        <v>140</v>
      </c>
      <c r="F54" t="s">
        <v>24</v>
      </c>
      <c r="G54">
        <v>500</v>
      </c>
      <c r="H54">
        <v>500</v>
      </c>
      <c r="I54">
        <v>0</v>
      </c>
      <c r="J54">
        <v>75</v>
      </c>
      <c r="K54" s="73" t="s">
        <v>10</v>
      </c>
    </row>
    <row r="55" spans="4:11" x14ac:dyDescent="0.25">
      <c r="D55" t="s">
        <v>97</v>
      </c>
      <c r="E55" t="s">
        <v>141</v>
      </c>
      <c r="F55" t="s">
        <v>25</v>
      </c>
      <c r="G55">
        <v>500</v>
      </c>
      <c r="H55">
        <v>500</v>
      </c>
      <c r="I55">
        <v>0</v>
      </c>
      <c r="J55">
        <v>75</v>
      </c>
      <c r="K55" s="73" t="s">
        <v>10</v>
      </c>
    </row>
    <row r="56" spans="4:11" x14ac:dyDescent="0.25">
      <c r="D56" t="s">
        <v>128</v>
      </c>
      <c r="E56" t="s">
        <v>53</v>
      </c>
      <c r="F56" t="s">
        <v>33</v>
      </c>
      <c r="G56">
        <v>180</v>
      </c>
      <c r="H56">
        <v>180</v>
      </c>
      <c r="I56">
        <v>20</v>
      </c>
      <c r="J56">
        <v>25</v>
      </c>
      <c r="K56" s="73">
        <v>25</v>
      </c>
    </row>
    <row r="57" spans="4:11" x14ac:dyDescent="0.25">
      <c r="D57" t="s">
        <v>85</v>
      </c>
      <c r="E57" t="s">
        <v>18</v>
      </c>
      <c r="F57" t="s">
        <v>8</v>
      </c>
      <c r="G57">
        <v>220</v>
      </c>
      <c r="H57">
        <v>220</v>
      </c>
      <c r="I57">
        <v>25</v>
      </c>
      <c r="J57">
        <v>55</v>
      </c>
      <c r="K57" s="73" t="s">
        <v>10</v>
      </c>
    </row>
    <row r="58" spans="4:11" x14ac:dyDescent="0.25">
      <c r="D58" t="s">
        <v>85</v>
      </c>
      <c r="E58" t="s">
        <v>20</v>
      </c>
      <c r="F58" t="s">
        <v>19</v>
      </c>
      <c r="G58">
        <v>220</v>
      </c>
      <c r="H58">
        <v>220</v>
      </c>
      <c r="I58">
        <v>25</v>
      </c>
      <c r="J58">
        <v>55</v>
      </c>
      <c r="K58" s="73" t="s">
        <v>10</v>
      </c>
    </row>
    <row r="59" spans="4:11" x14ac:dyDescent="0.25">
      <c r="D59" t="s">
        <v>99</v>
      </c>
      <c r="E59" t="s">
        <v>30</v>
      </c>
      <c r="F59" t="s">
        <v>28</v>
      </c>
      <c r="G59">
        <v>200</v>
      </c>
      <c r="H59">
        <v>200</v>
      </c>
      <c r="I59">
        <v>20</v>
      </c>
      <c r="J59">
        <v>75</v>
      </c>
      <c r="K59" s="73">
        <v>40</v>
      </c>
    </row>
    <row r="60" spans="4:11" x14ac:dyDescent="0.25">
      <c r="D60" t="s">
        <v>129</v>
      </c>
      <c r="E60" t="s">
        <v>142</v>
      </c>
      <c r="F60" t="s">
        <v>34</v>
      </c>
      <c r="G60">
        <v>170</v>
      </c>
      <c r="H60">
        <v>170</v>
      </c>
      <c r="I60">
        <v>20</v>
      </c>
      <c r="J60">
        <v>55</v>
      </c>
      <c r="K60" s="73">
        <v>5</v>
      </c>
    </row>
    <row r="61" spans="4:11" x14ac:dyDescent="0.25">
      <c r="D61" t="s">
        <v>86</v>
      </c>
      <c r="E61" t="s">
        <v>16</v>
      </c>
      <c r="F61" t="s">
        <v>9</v>
      </c>
      <c r="G61">
        <v>280</v>
      </c>
      <c r="H61">
        <v>280</v>
      </c>
      <c r="I61">
        <v>20</v>
      </c>
      <c r="J61">
        <v>75</v>
      </c>
      <c r="K61" s="73">
        <v>14</v>
      </c>
    </row>
    <row r="62" spans="4:11" x14ac:dyDescent="0.25">
      <c r="D62" t="s">
        <v>130</v>
      </c>
      <c r="E62" t="s">
        <v>50</v>
      </c>
      <c r="F62" t="s">
        <v>35</v>
      </c>
      <c r="G62">
        <v>2500</v>
      </c>
      <c r="H62">
        <v>2500</v>
      </c>
      <c r="I62">
        <v>0</v>
      </c>
      <c r="J62">
        <v>263</v>
      </c>
      <c r="K62" s="73">
        <v>440</v>
      </c>
    </row>
    <row r="63" spans="4:11" x14ac:dyDescent="0.25">
      <c r="D63" t="s">
        <v>130</v>
      </c>
      <c r="E63" t="s">
        <v>51</v>
      </c>
      <c r="F63" t="s">
        <v>36</v>
      </c>
      <c r="G63">
        <v>2500</v>
      </c>
      <c r="H63">
        <v>2500</v>
      </c>
      <c r="I63">
        <v>0</v>
      </c>
      <c r="J63">
        <v>263</v>
      </c>
      <c r="K63" s="73">
        <v>440</v>
      </c>
    </row>
    <row r="64" spans="4:11" x14ac:dyDescent="0.25">
      <c r="D64" t="s">
        <v>131</v>
      </c>
      <c r="E64" t="s">
        <v>52</v>
      </c>
      <c r="F64" t="s">
        <v>37</v>
      </c>
      <c r="G64">
        <v>2000</v>
      </c>
      <c r="H64">
        <v>2000</v>
      </c>
      <c r="I64">
        <v>0</v>
      </c>
      <c r="J64">
        <v>175</v>
      </c>
      <c r="K64" s="73">
        <v>150</v>
      </c>
    </row>
    <row r="65" spans="4:11" x14ac:dyDescent="0.25">
      <c r="D65" t="s">
        <v>131</v>
      </c>
      <c r="E65" t="s">
        <v>315</v>
      </c>
      <c r="F65" t="s">
        <v>316</v>
      </c>
      <c r="G65">
        <v>2000</v>
      </c>
      <c r="H65">
        <v>2000</v>
      </c>
      <c r="I65">
        <v>0</v>
      </c>
      <c r="J65">
        <v>175</v>
      </c>
      <c r="K65" s="73">
        <v>150</v>
      </c>
    </row>
    <row r="66" spans="4:11" x14ac:dyDescent="0.25">
      <c r="D66" t="s">
        <v>318</v>
      </c>
      <c r="E66" t="s">
        <v>319</v>
      </c>
      <c r="F66" t="s">
        <v>320</v>
      </c>
      <c r="G66">
        <v>1500</v>
      </c>
      <c r="H66">
        <v>1500</v>
      </c>
      <c r="I66">
        <v>25</v>
      </c>
      <c r="J66">
        <v>130</v>
      </c>
      <c r="K66" s="73">
        <v>35</v>
      </c>
    </row>
    <row r="67" spans="4:11" x14ac:dyDescent="0.25">
      <c r="D67" t="s">
        <v>318</v>
      </c>
      <c r="E67" t="s">
        <v>321</v>
      </c>
      <c r="F67" t="s">
        <v>322</v>
      </c>
      <c r="G67">
        <v>1500</v>
      </c>
      <c r="H67">
        <v>1500</v>
      </c>
      <c r="I67">
        <v>25</v>
      </c>
      <c r="J67">
        <v>130</v>
      </c>
      <c r="K67" s="73">
        <v>35</v>
      </c>
    </row>
    <row r="68" spans="4:11" x14ac:dyDescent="0.25">
      <c r="D68" t="s">
        <v>133</v>
      </c>
      <c r="E68" t="s">
        <v>323</v>
      </c>
      <c r="F68" t="s">
        <v>324</v>
      </c>
      <c r="G68">
        <v>200</v>
      </c>
      <c r="H68">
        <v>200</v>
      </c>
      <c r="I68">
        <v>10</v>
      </c>
      <c r="J68">
        <v>55</v>
      </c>
      <c r="K68" s="73" t="s">
        <v>10</v>
      </c>
    </row>
    <row r="69" spans="4:11" x14ac:dyDescent="0.25">
      <c r="D69" t="s">
        <v>132</v>
      </c>
      <c r="E69" t="s">
        <v>325</v>
      </c>
      <c r="F69" t="s">
        <v>326</v>
      </c>
      <c r="G69">
        <v>140</v>
      </c>
      <c r="H69">
        <v>140</v>
      </c>
      <c r="I69">
        <v>6</v>
      </c>
      <c r="J69">
        <v>25</v>
      </c>
      <c r="K69" s="73" t="s">
        <v>10</v>
      </c>
    </row>
    <row r="70" spans="4:11" x14ac:dyDescent="0.25">
      <c r="D70" t="s">
        <v>327</v>
      </c>
      <c r="E70" t="s">
        <v>328</v>
      </c>
      <c r="F70" t="s">
        <v>329</v>
      </c>
      <c r="G70">
        <v>170</v>
      </c>
      <c r="H70">
        <v>170</v>
      </c>
      <c r="I70">
        <v>5</v>
      </c>
      <c r="J70">
        <v>28</v>
      </c>
      <c r="K70" s="73">
        <v>2</v>
      </c>
    </row>
    <row r="71" spans="4:11" x14ac:dyDescent="0.25">
      <c r="D71" t="s">
        <v>330</v>
      </c>
      <c r="E71" t="s">
        <v>331</v>
      </c>
      <c r="F71" t="s">
        <v>332</v>
      </c>
      <c r="G71">
        <v>220</v>
      </c>
      <c r="H71">
        <v>220</v>
      </c>
      <c r="I71">
        <v>15</v>
      </c>
      <c r="J71">
        <v>28</v>
      </c>
      <c r="K71" s="73">
        <v>8</v>
      </c>
    </row>
    <row r="72" spans="4:11" x14ac:dyDescent="0.25">
      <c r="D72" t="s">
        <v>333</v>
      </c>
      <c r="E72" t="s">
        <v>334</v>
      </c>
      <c r="F72" t="s">
        <v>335</v>
      </c>
      <c r="G72">
        <v>120</v>
      </c>
      <c r="H72">
        <v>120</v>
      </c>
      <c r="I72">
        <v>2</v>
      </c>
      <c r="J72">
        <v>25</v>
      </c>
      <c r="K72" s="73" t="s">
        <v>10</v>
      </c>
    </row>
    <row r="73" spans="4:11" x14ac:dyDescent="0.25">
      <c r="D73" t="s">
        <v>87</v>
      </c>
      <c r="E73" t="s">
        <v>336</v>
      </c>
      <c r="F73" t="s">
        <v>337</v>
      </c>
      <c r="G73">
        <v>260</v>
      </c>
      <c r="H73">
        <v>260</v>
      </c>
      <c r="I73">
        <v>15</v>
      </c>
      <c r="J73">
        <v>75</v>
      </c>
      <c r="K73" s="73" t="s">
        <v>10</v>
      </c>
    </row>
    <row r="74" spans="4:11" x14ac:dyDescent="0.25">
      <c r="D74" t="s">
        <v>87</v>
      </c>
      <c r="E74" t="s">
        <v>338</v>
      </c>
      <c r="F74" t="s">
        <v>339</v>
      </c>
      <c r="G74">
        <v>260</v>
      </c>
      <c r="H74">
        <v>260</v>
      </c>
      <c r="I74">
        <v>15</v>
      </c>
      <c r="J74">
        <v>75</v>
      </c>
      <c r="K74" s="73" t="s">
        <v>10</v>
      </c>
    </row>
    <row r="75" spans="4:11" x14ac:dyDescent="0.25">
      <c r="D75" t="s">
        <v>340</v>
      </c>
      <c r="E75" t="s">
        <v>341</v>
      </c>
      <c r="F75" t="s">
        <v>342</v>
      </c>
      <c r="G75">
        <v>350</v>
      </c>
      <c r="H75">
        <v>350</v>
      </c>
      <c r="I75">
        <v>30</v>
      </c>
      <c r="J75">
        <v>83</v>
      </c>
      <c r="K75" s="73">
        <v>15</v>
      </c>
    </row>
    <row r="76" spans="4:11" x14ac:dyDescent="0.25">
      <c r="D76" t="s">
        <v>88</v>
      </c>
      <c r="E76" t="s">
        <v>343</v>
      </c>
      <c r="F76" t="s">
        <v>344</v>
      </c>
      <c r="G76">
        <v>200</v>
      </c>
      <c r="H76">
        <v>200</v>
      </c>
      <c r="I76">
        <v>7</v>
      </c>
      <c r="J76">
        <v>75</v>
      </c>
      <c r="K76" s="73" t="s">
        <v>10</v>
      </c>
    </row>
    <row r="77" spans="4:11" x14ac:dyDescent="0.25">
      <c r="D77" t="s">
        <v>88</v>
      </c>
      <c r="E77" t="s">
        <v>345</v>
      </c>
      <c r="F77" t="s">
        <v>346</v>
      </c>
      <c r="G77">
        <v>200</v>
      </c>
      <c r="H77">
        <v>200</v>
      </c>
      <c r="I77">
        <v>7</v>
      </c>
      <c r="J77">
        <v>75</v>
      </c>
      <c r="K77" s="73" t="s">
        <v>10</v>
      </c>
    </row>
    <row r="78" spans="4:11" x14ac:dyDescent="0.25">
      <c r="D78" t="s">
        <v>347</v>
      </c>
      <c r="E78" t="s">
        <v>348</v>
      </c>
      <c r="F78" t="s">
        <v>349</v>
      </c>
      <c r="G78">
        <v>300</v>
      </c>
      <c r="H78">
        <v>300</v>
      </c>
      <c r="I78">
        <v>30</v>
      </c>
      <c r="J78">
        <v>105</v>
      </c>
      <c r="K78" s="73" t="s">
        <v>10</v>
      </c>
    </row>
    <row r="79" spans="4:11" x14ac:dyDescent="0.25">
      <c r="D79" t="s">
        <v>89</v>
      </c>
      <c r="E79" t="s">
        <v>350</v>
      </c>
      <c r="F79" t="s">
        <v>351</v>
      </c>
      <c r="G79">
        <v>310</v>
      </c>
      <c r="H79">
        <v>310</v>
      </c>
      <c r="I79">
        <v>50</v>
      </c>
      <c r="J79">
        <v>55</v>
      </c>
      <c r="K79" s="73">
        <v>40</v>
      </c>
    </row>
    <row r="80" spans="4:11" x14ac:dyDescent="0.25">
      <c r="D80" t="s">
        <v>89</v>
      </c>
      <c r="E80" t="s">
        <v>352</v>
      </c>
      <c r="F80" t="s">
        <v>353</v>
      </c>
      <c r="G80">
        <v>310</v>
      </c>
      <c r="H80">
        <v>310</v>
      </c>
      <c r="I80">
        <v>50</v>
      </c>
      <c r="J80">
        <v>55</v>
      </c>
      <c r="K80" s="73">
        <v>40</v>
      </c>
    </row>
    <row r="81" spans="4:11" x14ac:dyDescent="0.25">
      <c r="D81" t="s">
        <v>89</v>
      </c>
      <c r="E81" t="s">
        <v>354</v>
      </c>
      <c r="F81" t="s">
        <v>355</v>
      </c>
      <c r="G81">
        <v>310</v>
      </c>
      <c r="H81">
        <v>310</v>
      </c>
      <c r="I81">
        <v>50</v>
      </c>
      <c r="J81">
        <v>55</v>
      </c>
      <c r="K81" s="73">
        <v>40</v>
      </c>
    </row>
    <row r="82" spans="4:11" x14ac:dyDescent="0.25">
      <c r="D82" t="s">
        <v>100</v>
      </c>
      <c r="E82" t="s">
        <v>356</v>
      </c>
      <c r="F82" t="s">
        <v>357</v>
      </c>
      <c r="G82">
        <v>180</v>
      </c>
      <c r="H82">
        <v>180</v>
      </c>
      <c r="I82">
        <v>10</v>
      </c>
      <c r="J82">
        <v>75</v>
      </c>
      <c r="K82" s="73">
        <v>5</v>
      </c>
    </row>
    <row r="83" spans="4:11" x14ac:dyDescent="0.25">
      <c r="D83" t="s">
        <v>358</v>
      </c>
      <c r="E83" t="s">
        <v>359</v>
      </c>
      <c r="F83" t="s">
        <v>360</v>
      </c>
      <c r="G83">
        <v>170</v>
      </c>
      <c r="H83">
        <v>170</v>
      </c>
      <c r="I83">
        <v>20</v>
      </c>
      <c r="J83">
        <v>55</v>
      </c>
      <c r="K83" s="73">
        <v>10</v>
      </c>
    </row>
    <row r="84" spans="4:11" x14ac:dyDescent="0.25">
      <c r="D84" t="s">
        <v>90</v>
      </c>
      <c r="E84" t="s">
        <v>361</v>
      </c>
      <c r="F84" t="s">
        <v>362</v>
      </c>
      <c r="G84">
        <v>170</v>
      </c>
      <c r="H84">
        <v>170</v>
      </c>
      <c r="I84">
        <v>20</v>
      </c>
      <c r="J84">
        <v>55</v>
      </c>
      <c r="K84" s="73">
        <v>25</v>
      </c>
    </row>
    <row r="85" spans="4:11" x14ac:dyDescent="0.25">
      <c r="D85" t="s">
        <v>91</v>
      </c>
      <c r="E85" t="s">
        <v>363</v>
      </c>
      <c r="F85" t="s">
        <v>364</v>
      </c>
      <c r="G85">
        <v>150</v>
      </c>
      <c r="H85">
        <v>150</v>
      </c>
      <c r="I85">
        <v>4</v>
      </c>
      <c r="J85">
        <v>25</v>
      </c>
      <c r="K85" s="73" t="s">
        <v>10</v>
      </c>
    </row>
    <row r="86" spans="4:11" x14ac:dyDescent="0.25">
      <c r="D86" t="s">
        <v>91</v>
      </c>
      <c r="E86" t="s">
        <v>365</v>
      </c>
      <c r="F86" t="s">
        <v>366</v>
      </c>
      <c r="G86">
        <v>150</v>
      </c>
      <c r="H86">
        <v>150</v>
      </c>
      <c r="I86">
        <v>4</v>
      </c>
      <c r="J86">
        <v>25</v>
      </c>
      <c r="K86" s="73" t="s">
        <v>10</v>
      </c>
    </row>
    <row r="87" spans="4:11" x14ac:dyDescent="0.25">
      <c r="D87" t="s">
        <v>134</v>
      </c>
      <c r="E87" t="s">
        <v>367</v>
      </c>
      <c r="F87" t="s">
        <v>368</v>
      </c>
      <c r="G87">
        <v>180</v>
      </c>
      <c r="H87">
        <v>180</v>
      </c>
      <c r="I87">
        <v>3</v>
      </c>
      <c r="J87">
        <v>25</v>
      </c>
      <c r="K87" s="73" t="s">
        <v>10</v>
      </c>
    </row>
    <row r="88" spans="4:11" x14ac:dyDescent="0.25">
      <c r="D88" t="s">
        <v>134</v>
      </c>
      <c r="E88" t="s">
        <v>369</v>
      </c>
      <c r="F88" t="s">
        <v>368</v>
      </c>
      <c r="G88">
        <v>180</v>
      </c>
      <c r="H88">
        <v>180</v>
      </c>
      <c r="I88">
        <v>3</v>
      </c>
      <c r="J88">
        <v>25</v>
      </c>
      <c r="K88" s="73" t="s">
        <v>10</v>
      </c>
    </row>
    <row r="89" spans="4:11" x14ac:dyDescent="0.25">
      <c r="D89" t="s">
        <v>370</v>
      </c>
      <c r="E89" t="s">
        <v>371</v>
      </c>
      <c r="F89" t="s">
        <v>372</v>
      </c>
      <c r="G89">
        <v>420</v>
      </c>
      <c r="H89">
        <v>420</v>
      </c>
      <c r="I89">
        <v>80</v>
      </c>
      <c r="J89">
        <v>83</v>
      </c>
      <c r="K89" s="73">
        <v>60</v>
      </c>
    </row>
    <row r="90" spans="4:11" x14ac:dyDescent="0.25">
      <c r="D90" t="s">
        <v>92</v>
      </c>
      <c r="E90" t="s">
        <v>375</v>
      </c>
      <c r="F90" t="s">
        <v>376</v>
      </c>
      <c r="G90">
        <v>220</v>
      </c>
      <c r="H90">
        <v>220</v>
      </c>
      <c r="I90">
        <v>15</v>
      </c>
      <c r="J90">
        <v>50</v>
      </c>
      <c r="K90" s="73" t="s">
        <v>10</v>
      </c>
    </row>
    <row r="91" spans="4:11" x14ac:dyDescent="0.25">
      <c r="D91" t="s">
        <v>92</v>
      </c>
      <c r="E91" t="s">
        <v>377</v>
      </c>
      <c r="F91" t="s">
        <v>378</v>
      </c>
      <c r="G91">
        <v>220</v>
      </c>
      <c r="H91">
        <v>220</v>
      </c>
      <c r="I91">
        <v>15</v>
      </c>
      <c r="J91">
        <v>50</v>
      </c>
      <c r="K91" s="73" t="s">
        <v>10</v>
      </c>
    </row>
    <row r="92" spans="4:11" x14ac:dyDescent="0.25">
      <c r="D92" t="s">
        <v>93</v>
      </c>
      <c r="E92" t="s">
        <v>379</v>
      </c>
      <c r="F92" t="s">
        <v>380</v>
      </c>
      <c r="G92">
        <v>220</v>
      </c>
      <c r="H92">
        <v>220</v>
      </c>
      <c r="I92">
        <v>15</v>
      </c>
      <c r="J92">
        <v>50</v>
      </c>
      <c r="K92" s="73" t="s">
        <v>10</v>
      </c>
    </row>
    <row r="93" spans="4:11" x14ac:dyDescent="0.25">
      <c r="D93" t="s">
        <v>93</v>
      </c>
      <c r="E93" t="s">
        <v>381</v>
      </c>
      <c r="F93" t="s">
        <v>382</v>
      </c>
      <c r="G93">
        <v>220</v>
      </c>
      <c r="H93">
        <v>220</v>
      </c>
      <c r="I93">
        <v>15</v>
      </c>
      <c r="J93">
        <v>50</v>
      </c>
      <c r="K93" s="73" t="s">
        <v>10</v>
      </c>
    </row>
    <row r="94" spans="4:11" x14ac:dyDescent="0.25">
      <c r="D94" t="s">
        <v>135</v>
      </c>
      <c r="E94" t="s">
        <v>383</v>
      </c>
      <c r="F94" t="s">
        <v>384</v>
      </c>
      <c r="G94">
        <v>300</v>
      </c>
      <c r="H94">
        <v>300</v>
      </c>
      <c r="I94">
        <v>20</v>
      </c>
      <c r="J94">
        <v>55</v>
      </c>
      <c r="K94" s="73">
        <v>40</v>
      </c>
    </row>
    <row r="95" spans="4:11" x14ac:dyDescent="0.25">
      <c r="D95" t="s">
        <v>101</v>
      </c>
      <c r="E95" t="s">
        <v>385</v>
      </c>
      <c r="F95" t="s">
        <v>386</v>
      </c>
      <c r="G95">
        <v>200</v>
      </c>
      <c r="H95">
        <v>200</v>
      </c>
      <c r="I95">
        <v>8</v>
      </c>
      <c r="J95">
        <v>75</v>
      </c>
      <c r="K95" s="73" t="s">
        <v>10</v>
      </c>
    </row>
    <row r="96" spans="4:11" x14ac:dyDescent="0.25">
      <c r="D96" t="s">
        <v>101</v>
      </c>
      <c r="E96" t="s">
        <v>387</v>
      </c>
      <c r="F96" t="s">
        <v>388</v>
      </c>
      <c r="G96">
        <v>200</v>
      </c>
      <c r="H96">
        <v>200</v>
      </c>
      <c r="I96">
        <v>8</v>
      </c>
      <c r="J96">
        <v>75</v>
      </c>
      <c r="K96" s="73" t="s">
        <v>10</v>
      </c>
    </row>
    <row r="97" spans="4:11" x14ac:dyDescent="0.25">
      <c r="D97" t="s">
        <v>101</v>
      </c>
      <c r="E97" t="s">
        <v>389</v>
      </c>
      <c r="F97" t="s">
        <v>390</v>
      </c>
      <c r="G97">
        <v>200</v>
      </c>
      <c r="H97">
        <v>200</v>
      </c>
      <c r="I97">
        <v>8</v>
      </c>
      <c r="J97">
        <v>75</v>
      </c>
      <c r="K97" s="73" t="s"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B1:U270"/>
  <sheetViews>
    <sheetView workbookViewId="0">
      <selection activeCell="I45" sqref="I45"/>
    </sheetView>
  </sheetViews>
  <sheetFormatPr defaultRowHeight="15" x14ac:dyDescent="0.25"/>
  <cols>
    <col min="2" max="2" width="30.5703125" customWidth="1"/>
    <col min="3" max="3" width="16.28515625" customWidth="1"/>
    <col min="4" max="4" width="10.42578125" customWidth="1"/>
    <col min="5" max="5" width="11" customWidth="1"/>
    <col min="6" max="6" width="9.7109375" customWidth="1"/>
    <col min="7" max="7" width="12.7109375" customWidth="1"/>
    <col min="8" max="8" width="10.5703125" customWidth="1"/>
    <col min="9" max="9" width="8.7109375" customWidth="1"/>
    <col min="11" max="11" width="17.42578125" customWidth="1"/>
    <col min="12" max="12" width="12.85546875" customWidth="1"/>
    <col min="13" max="13" width="11.140625" customWidth="1"/>
    <col min="14" max="14" width="10.140625" customWidth="1"/>
  </cols>
  <sheetData>
    <row r="1" spans="2:11" ht="15.75" thickBot="1" x14ac:dyDescent="0.3"/>
    <row r="2" spans="2:11" ht="16.5" thickTop="1" thickBot="1" x14ac:dyDescent="0.3">
      <c r="C2" s="33" t="s">
        <v>173</v>
      </c>
      <c r="K2" s="33" t="s">
        <v>171</v>
      </c>
    </row>
    <row r="3" spans="2:11" ht="16.5" thickTop="1" thickBot="1" x14ac:dyDescent="0.3">
      <c r="I3" s="28"/>
    </row>
    <row r="4" spans="2:11" ht="15.75" thickTop="1" x14ac:dyDescent="0.25">
      <c r="C4" s="26"/>
      <c r="D4" s="25"/>
      <c r="E4" s="25"/>
      <c r="F4" s="25"/>
      <c r="G4" s="27"/>
      <c r="I4" s="28"/>
    </row>
    <row r="5" spans="2:11" x14ac:dyDescent="0.25">
      <c r="C5" s="28"/>
      <c r="D5" s="23"/>
      <c r="E5" s="19">
        <f>(COUNTIF(G23:G270,"&gt;0"))+1</f>
        <v>93</v>
      </c>
      <c r="F5" s="23">
        <f>MOD(E5,60)</f>
        <v>33</v>
      </c>
      <c r="G5" s="29"/>
      <c r="I5" s="28"/>
    </row>
    <row r="6" spans="2:11" x14ac:dyDescent="0.25">
      <c r="C6" s="28"/>
      <c r="D6" s="23"/>
      <c r="E6" s="23"/>
      <c r="F6" s="23">
        <f>ROUNDDOWN(E5/60,0)</f>
        <v>1</v>
      </c>
      <c r="G6" s="29"/>
      <c r="I6" s="28"/>
    </row>
    <row r="7" spans="2:11" ht="19.5" customHeight="1" x14ac:dyDescent="0.35">
      <c r="C7" s="28"/>
      <c r="D7" s="24" t="s">
        <v>164</v>
      </c>
      <c r="E7" s="23"/>
      <c r="F7" s="21" t="str">
        <f>IF(F5&gt;9,CONCATENATE(F6,":",F5),CONCATENATE(F6,":0",F5))</f>
        <v>1:33</v>
      </c>
      <c r="G7" s="29"/>
      <c r="I7" s="28"/>
    </row>
    <row r="8" spans="2:11" ht="18" customHeight="1" x14ac:dyDescent="0.35">
      <c r="C8" s="28"/>
      <c r="D8" s="23"/>
      <c r="E8" s="23"/>
      <c r="F8" s="22"/>
      <c r="G8" s="29"/>
      <c r="I8" s="28"/>
    </row>
    <row r="9" spans="2:11" x14ac:dyDescent="0.25">
      <c r="C9" s="28"/>
      <c r="D9" s="23"/>
      <c r="E9" s="19">
        <f>E5+C14</f>
        <v>93</v>
      </c>
      <c r="F9" s="23">
        <f>MOD(E9,60)</f>
        <v>33</v>
      </c>
      <c r="G9" s="29"/>
      <c r="I9" s="28"/>
    </row>
    <row r="10" spans="2:11" x14ac:dyDescent="0.25">
      <c r="C10" s="28"/>
      <c r="D10" s="23"/>
      <c r="E10" s="23"/>
      <c r="F10" s="23">
        <f>ROUNDDOWN(E9/60,0)</f>
        <v>1</v>
      </c>
      <c r="G10" s="29"/>
      <c r="I10" s="28"/>
    </row>
    <row r="11" spans="2:11" ht="23.25" x14ac:dyDescent="0.35">
      <c r="C11" s="28"/>
      <c r="D11" s="24" t="s">
        <v>165</v>
      </c>
      <c r="E11" s="23"/>
      <c r="F11" s="21" t="str">
        <f>IF(F9&gt;9,CONCATENATE(F10,":",F9),CONCATENATE(F10,":0",F9))</f>
        <v>1:33</v>
      </c>
      <c r="G11" s="29"/>
      <c r="I11" s="28"/>
    </row>
    <row r="12" spans="2:11" ht="15.75" thickBot="1" x14ac:dyDescent="0.3">
      <c r="C12" s="30"/>
      <c r="D12" s="31"/>
      <c r="E12" s="31"/>
      <c r="F12" s="31"/>
      <c r="G12" s="32"/>
      <c r="I12" s="28"/>
    </row>
    <row r="13" spans="2:11" ht="15.75" thickTop="1" x14ac:dyDescent="0.25">
      <c r="I13" s="28"/>
    </row>
    <row r="14" spans="2:11" x14ac:dyDescent="0.25">
      <c r="B14" t="s">
        <v>166</v>
      </c>
      <c r="C14" s="43">
        <v>0</v>
      </c>
      <c r="E14" t="s">
        <v>157</v>
      </c>
      <c r="F14" s="43">
        <v>425</v>
      </c>
      <c r="I14" s="28"/>
    </row>
    <row r="15" spans="2:11" x14ac:dyDescent="0.25">
      <c r="B15" t="s">
        <v>157</v>
      </c>
      <c r="C15" s="45">
        <v>140</v>
      </c>
      <c r="E15" t="s">
        <v>198</v>
      </c>
      <c r="F15" s="44">
        <v>0.05</v>
      </c>
      <c r="I15" s="28"/>
    </row>
    <row r="16" spans="2:11" x14ac:dyDescent="0.25">
      <c r="B16" t="s">
        <v>158</v>
      </c>
      <c r="C16" s="45">
        <v>1.4</v>
      </c>
      <c r="E16" t="s">
        <v>199</v>
      </c>
      <c r="F16">
        <f>ROUND(F14*F15,2)</f>
        <v>21.25</v>
      </c>
      <c r="I16" s="28"/>
    </row>
    <row r="17" spans="2:19" x14ac:dyDescent="0.25">
      <c r="B17" t="s">
        <v>159</v>
      </c>
      <c r="C17" s="45">
        <v>8.0000000000000002E-3</v>
      </c>
      <c r="I17" s="28"/>
    </row>
    <row r="18" spans="2:19" x14ac:dyDescent="0.25">
      <c r="B18" t="s">
        <v>167</v>
      </c>
      <c r="C18" s="45">
        <v>30</v>
      </c>
      <c r="E18" t="s">
        <v>200</v>
      </c>
      <c r="F18" s="43">
        <v>10</v>
      </c>
      <c r="I18" s="28"/>
    </row>
    <row r="19" spans="2:19" x14ac:dyDescent="0.25">
      <c r="B19" t="s">
        <v>168</v>
      </c>
      <c r="C19" s="44">
        <v>0.5</v>
      </c>
      <c r="E19" t="s">
        <v>201</v>
      </c>
      <c r="F19" s="44">
        <v>0.4</v>
      </c>
      <c r="I19" s="28"/>
    </row>
    <row r="20" spans="2:19" x14ac:dyDescent="0.25">
      <c r="E20" t="s">
        <v>202</v>
      </c>
      <c r="F20">
        <f>F18*F19</f>
        <v>4</v>
      </c>
      <c r="I20" s="28"/>
    </row>
    <row r="21" spans="2:19" x14ac:dyDescent="0.25">
      <c r="I21" s="28"/>
    </row>
    <row r="22" spans="2:19" x14ac:dyDescent="0.25">
      <c r="C22" s="1" t="s">
        <v>169</v>
      </c>
      <c r="E22" s="1" t="s">
        <v>143</v>
      </c>
      <c r="G22" s="20" t="s">
        <v>157</v>
      </c>
      <c r="I22" s="28"/>
    </row>
    <row r="23" spans="2:19" x14ac:dyDescent="0.25">
      <c r="B23" t="s">
        <v>161</v>
      </c>
      <c r="C23">
        <f>C14</f>
        <v>0</v>
      </c>
      <c r="E23">
        <f>C17*C23</f>
        <v>0</v>
      </c>
      <c r="G23">
        <f>C15</f>
        <v>140</v>
      </c>
      <c r="I23" s="28"/>
    </row>
    <row r="24" spans="2:19" x14ac:dyDescent="0.25">
      <c r="B24" s="1" t="s">
        <v>160</v>
      </c>
      <c r="C24">
        <f>C23+1</f>
        <v>1</v>
      </c>
      <c r="E24">
        <f>IF(C24&gt;$C$18,$C$16+(C24*$C$17),(($C$16)*$C$19)+(C24*$C$17))</f>
        <v>0.70799999999999996</v>
      </c>
      <c r="G24">
        <f>G23-E24</f>
        <v>139.292</v>
      </c>
      <c r="I24" s="28"/>
    </row>
    <row r="25" spans="2:19" x14ac:dyDescent="0.25">
      <c r="B25" s="1" t="s">
        <v>162</v>
      </c>
      <c r="C25">
        <f>C24+1</f>
        <v>2</v>
      </c>
      <c r="E25">
        <f t="shared" ref="E25:E88" si="0">IF(C25&gt;$C$18,$C$16+(C25*$C$17),(($C$16)*$C$19)+(C25*$C$17))</f>
        <v>0.71599999999999997</v>
      </c>
      <c r="G25">
        <f>G24-E25</f>
        <v>138.57599999999999</v>
      </c>
      <c r="I25" s="28"/>
    </row>
    <row r="26" spans="2:19" x14ac:dyDescent="0.25">
      <c r="B26" s="1" t="s">
        <v>163</v>
      </c>
      <c r="C26">
        <f t="shared" ref="C26:C73" si="1">C25+1</f>
        <v>3</v>
      </c>
      <c r="E26">
        <f t="shared" si="0"/>
        <v>0.72399999999999998</v>
      </c>
      <c r="G26">
        <f t="shared" ref="G26:G89" si="2">G25-E26</f>
        <v>137.852</v>
      </c>
      <c r="I26" s="28"/>
    </row>
    <row r="27" spans="2:19" x14ac:dyDescent="0.25">
      <c r="C27">
        <f t="shared" si="1"/>
        <v>4</v>
      </c>
      <c r="E27">
        <f t="shared" si="0"/>
        <v>0.73199999999999998</v>
      </c>
      <c r="G27">
        <f t="shared" si="2"/>
        <v>137.12</v>
      </c>
      <c r="I27" s="28"/>
    </row>
    <row r="28" spans="2:19" x14ac:dyDescent="0.25">
      <c r="C28">
        <f t="shared" si="1"/>
        <v>5</v>
      </c>
      <c r="E28">
        <f t="shared" si="0"/>
        <v>0.74</v>
      </c>
      <c r="G28">
        <f t="shared" si="2"/>
        <v>136.38</v>
      </c>
      <c r="I28" s="28"/>
    </row>
    <row r="29" spans="2:19" x14ac:dyDescent="0.25">
      <c r="C29">
        <f t="shared" si="1"/>
        <v>6</v>
      </c>
      <c r="E29">
        <f t="shared" si="0"/>
        <v>0.748</v>
      </c>
      <c r="G29">
        <f t="shared" si="2"/>
        <v>135.63200000000001</v>
      </c>
      <c r="I29" s="28"/>
    </row>
    <row r="30" spans="2:19" x14ac:dyDescent="0.25">
      <c r="C30">
        <f t="shared" si="1"/>
        <v>7</v>
      </c>
      <c r="E30">
        <f t="shared" si="0"/>
        <v>0.75600000000000001</v>
      </c>
      <c r="G30">
        <f t="shared" si="2"/>
        <v>134.876</v>
      </c>
      <c r="I30" s="28"/>
    </row>
    <row r="31" spans="2:19" x14ac:dyDescent="0.25">
      <c r="C31">
        <f t="shared" si="1"/>
        <v>8</v>
      </c>
      <c r="E31">
        <f t="shared" si="0"/>
        <v>0.76400000000000001</v>
      </c>
      <c r="G31">
        <f t="shared" si="2"/>
        <v>134.11199999999999</v>
      </c>
      <c r="I31" s="28"/>
      <c r="L31" s="2" t="s">
        <v>154</v>
      </c>
      <c r="M31" s="2" t="s">
        <v>155</v>
      </c>
      <c r="N31" t="s">
        <v>170</v>
      </c>
      <c r="O31" t="s">
        <v>177</v>
      </c>
      <c r="P31" t="s">
        <v>178</v>
      </c>
      <c r="Q31" t="s">
        <v>172</v>
      </c>
      <c r="S31" s="1" t="s">
        <v>181</v>
      </c>
    </row>
    <row r="32" spans="2:19" x14ac:dyDescent="0.25">
      <c r="C32">
        <f t="shared" si="1"/>
        <v>9</v>
      </c>
      <c r="E32">
        <f t="shared" si="0"/>
        <v>0.77200000000000002</v>
      </c>
      <c r="G32">
        <f t="shared" si="2"/>
        <v>133.34</v>
      </c>
      <c r="I32" s="28"/>
      <c r="K32" s="3" t="s">
        <v>144</v>
      </c>
      <c r="L32" s="10">
        <f>DATA_DRAGONS_CONTENT!H5</f>
        <v>65</v>
      </c>
      <c r="M32" s="10">
        <f>DATA_DRAGONS_CONTENT!I5</f>
        <v>105</v>
      </c>
      <c r="N32">
        <f>M32-L32</f>
        <v>40</v>
      </c>
      <c r="O32">
        <v>8</v>
      </c>
      <c r="P32">
        <f>N32/O32</f>
        <v>5</v>
      </c>
      <c r="Q32">
        <f>(L32+M32)/2</f>
        <v>85</v>
      </c>
      <c r="S32" s="35">
        <v>0</v>
      </c>
    </row>
    <row r="33" spans="3:19" x14ac:dyDescent="0.25">
      <c r="C33">
        <f t="shared" si="1"/>
        <v>10</v>
      </c>
      <c r="E33">
        <f t="shared" si="0"/>
        <v>0.77999999999999992</v>
      </c>
      <c r="G33">
        <f t="shared" si="2"/>
        <v>132.56</v>
      </c>
      <c r="I33" s="28"/>
      <c r="K33" s="5" t="s">
        <v>145</v>
      </c>
      <c r="L33" s="11">
        <f>DATA_DRAGONS_CONTENT!H6</f>
        <v>95</v>
      </c>
      <c r="M33" s="11">
        <f>DATA_DRAGONS_CONTENT!I6</f>
        <v>145</v>
      </c>
      <c r="N33">
        <f t="shared" ref="N33:N41" si="3">M33-L33</f>
        <v>50</v>
      </c>
      <c r="O33">
        <v>10</v>
      </c>
      <c r="P33">
        <f t="shared" ref="P33:P41" si="4">N33/O33</f>
        <v>5</v>
      </c>
      <c r="Q33">
        <f t="shared" ref="Q33:Q41" si="5">(L33+M33)/2</f>
        <v>120</v>
      </c>
      <c r="S33" s="36">
        <f>L33-M32</f>
        <v>-10</v>
      </c>
    </row>
    <row r="34" spans="3:19" x14ac:dyDescent="0.25">
      <c r="C34">
        <f t="shared" si="1"/>
        <v>11</v>
      </c>
      <c r="E34">
        <f t="shared" si="0"/>
        <v>0.78799999999999992</v>
      </c>
      <c r="G34">
        <f t="shared" si="2"/>
        <v>131.77199999999999</v>
      </c>
      <c r="I34" s="28"/>
      <c r="K34" s="6" t="s">
        <v>147</v>
      </c>
      <c r="L34" s="12">
        <f>DATA_DRAGONS_CONTENT!H7</f>
        <v>140</v>
      </c>
      <c r="M34" s="12">
        <f>DATA_DRAGONS_CONTENT!I7</f>
        <v>200</v>
      </c>
      <c r="N34">
        <f t="shared" si="3"/>
        <v>60</v>
      </c>
      <c r="O34">
        <v>10</v>
      </c>
      <c r="P34">
        <f t="shared" si="4"/>
        <v>6</v>
      </c>
      <c r="Q34">
        <f t="shared" si="5"/>
        <v>170</v>
      </c>
      <c r="S34" s="36">
        <f t="shared" ref="S34:S41" si="6">L34-M33</f>
        <v>-5</v>
      </c>
    </row>
    <row r="35" spans="3:19" x14ac:dyDescent="0.25">
      <c r="C35">
        <f t="shared" si="1"/>
        <v>12</v>
      </c>
      <c r="E35">
        <f t="shared" si="0"/>
        <v>0.79599999999999993</v>
      </c>
      <c r="G35">
        <f t="shared" si="2"/>
        <v>130.976</v>
      </c>
      <c r="I35" s="28"/>
      <c r="K35" s="6" t="s">
        <v>146</v>
      </c>
      <c r="L35" s="12">
        <f>DATA_DRAGONS_CONTENT!H8</f>
        <v>170</v>
      </c>
      <c r="M35" s="12">
        <f>DATA_DRAGONS_CONTENT!I8</f>
        <v>220</v>
      </c>
      <c r="N35">
        <f t="shared" si="3"/>
        <v>50</v>
      </c>
      <c r="O35">
        <v>10</v>
      </c>
      <c r="P35">
        <f t="shared" si="4"/>
        <v>5</v>
      </c>
      <c r="Q35">
        <f t="shared" si="5"/>
        <v>195</v>
      </c>
      <c r="S35" s="36">
        <f t="shared" si="6"/>
        <v>-30</v>
      </c>
    </row>
    <row r="36" spans="3:19" x14ac:dyDescent="0.25">
      <c r="C36">
        <f t="shared" si="1"/>
        <v>13</v>
      </c>
      <c r="E36">
        <f t="shared" si="0"/>
        <v>0.80399999999999994</v>
      </c>
      <c r="G36">
        <f t="shared" si="2"/>
        <v>130.172</v>
      </c>
      <c r="I36" s="28"/>
      <c r="K36" s="7" t="s">
        <v>149</v>
      </c>
      <c r="L36" s="13">
        <f>DATA_DRAGONS_CONTENT!H9</f>
        <v>210</v>
      </c>
      <c r="M36" s="13">
        <f>DATA_DRAGONS_CONTENT!I9</f>
        <v>270</v>
      </c>
      <c r="N36">
        <f>M36-L36</f>
        <v>60</v>
      </c>
      <c r="O36">
        <v>15</v>
      </c>
      <c r="P36">
        <f>N36/O36</f>
        <v>4</v>
      </c>
      <c r="Q36">
        <f t="shared" si="5"/>
        <v>240</v>
      </c>
      <c r="S36" s="36">
        <f t="shared" si="6"/>
        <v>-10</v>
      </c>
    </row>
    <row r="37" spans="3:19" x14ac:dyDescent="0.25">
      <c r="C37">
        <f t="shared" si="1"/>
        <v>14</v>
      </c>
      <c r="E37">
        <f t="shared" si="0"/>
        <v>0.81199999999999994</v>
      </c>
      <c r="G37">
        <f t="shared" si="2"/>
        <v>129.35999999999999</v>
      </c>
      <c r="I37" s="28"/>
      <c r="K37" s="7" t="s">
        <v>148</v>
      </c>
      <c r="L37" s="13">
        <f>DATA_DRAGONS_CONTENT!H10</f>
        <v>250</v>
      </c>
      <c r="M37" s="13">
        <f>DATA_DRAGONS_CONTENT!I10</f>
        <v>310</v>
      </c>
      <c r="N37">
        <f t="shared" si="3"/>
        <v>60</v>
      </c>
      <c r="O37">
        <v>15</v>
      </c>
      <c r="P37">
        <f t="shared" si="4"/>
        <v>4</v>
      </c>
      <c r="Q37">
        <f t="shared" si="5"/>
        <v>280</v>
      </c>
      <c r="S37" s="36">
        <f t="shared" si="6"/>
        <v>-20</v>
      </c>
    </row>
    <row r="38" spans="3:19" x14ac:dyDescent="0.25">
      <c r="C38">
        <f t="shared" si="1"/>
        <v>15</v>
      </c>
      <c r="E38">
        <f t="shared" si="0"/>
        <v>0.82</v>
      </c>
      <c r="G38">
        <f t="shared" si="2"/>
        <v>128.54</v>
      </c>
      <c r="I38" s="28"/>
      <c r="K38" s="8" t="s">
        <v>150</v>
      </c>
      <c r="L38" s="14">
        <f>DATA_DRAGONS_CONTENT!H11</f>
        <v>290</v>
      </c>
      <c r="M38" s="14">
        <f>DATA_DRAGONS_CONTENT!I11</f>
        <v>350</v>
      </c>
      <c r="N38">
        <f t="shared" si="3"/>
        <v>60</v>
      </c>
      <c r="O38">
        <v>15</v>
      </c>
      <c r="P38">
        <f t="shared" si="4"/>
        <v>4</v>
      </c>
      <c r="Q38">
        <f t="shared" si="5"/>
        <v>320</v>
      </c>
      <c r="S38" s="36">
        <f t="shared" si="6"/>
        <v>-20</v>
      </c>
    </row>
    <row r="39" spans="3:19" x14ac:dyDescent="0.25">
      <c r="C39">
        <f t="shared" si="1"/>
        <v>16</v>
      </c>
      <c r="E39">
        <f t="shared" si="0"/>
        <v>0.82799999999999996</v>
      </c>
      <c r="G39">
        <f t="shared" si="2"/>
        <v>127.71199999999999</v>
      </c>
      <c r="I39" s="28"/>
      <c r="K39" s="9" t="s">
        <v>152</v>
      </c>
      <c r="L39" s="15">
        <f>DATA_DRAGONS_CONTENT!H12</f>
        <v>330</v>
      </c>
      <c r="M39" s="15">
        <f>DATA_DRAGONS_CONTENT!I12</f>
        <v>400</v>
      </c>
      <c r="N39">
        <f t="shared" si="3"/>
        <v>70</v>
      </c>
      <c r="O39">
        <v>20</v>
      </c>
      <c r="P39">
        <f t="shared" si="4"/>
        <v>3.5</v>
      </c>
      <c r="Q39">
        <f t="shared" si="5"/>
        <v>365</v>
      </c>
      <c r="S39" s="36">
        <f t="shared" si="6"/>
        <v>-20</v>
      </c>
    </row>
    <row r="40" spans="3:19" x14ac:dyDescent="0.25">
      <c r="C40">
        <f t="shared" si="1"/>
        <v>17</v>
      </c>
      <c r="E40">
        <f t="shared" si="0"/>
        <v>0.83599999999999997</v>
      </c>
      <c r="G40">
        <f t="shared" si="2"/>
        <v>126.87599999999999</v>
      </c>
      <c r="I40" s="28"/>
      <c r="K40" s="9" t="s">
        <v>151</v>
      </c>
      <c r="L40" s="15">
        <f>DATA_DRAGONS_CONTENT!H13</f>
        <v>375</v>
      </c>
      <c r="M40" s="15">
        <f>DATA_DRAGONS_CONTENT!I13</f>
        <v>445</v>
      </c>
      <c r="N40">
        <f t="shared" si="3"/>
        <v>70</v>
      </c>
      <c r="O40">
        <v>20</v>
      </c>
      <c r="P40">
        <f t="shared" si="4"/>
        <v>3.5</v>
      </c>
      <c r="Q40">
        <f t="shared" si="5"/>
        <v>410</v>
      </c>
      <c r="S40" s="36">
        <f t="shared" si="6"/>
        <v>-25</v>
      </c>
    </row>
    <row r="41" spans="3:19" x14ac:dyDescent="0.25">
      <c r="C41">
        <f t="shared" si="1"/>
        <v>18</v>
      </c>
      <c r="E41">
        <f t="shared" si="0"/>
        <v>0.84399999999999997</v>
      </c>
      <c r="G41">
        <f t="shared" si="2"/>
        <v>126.032</v>
      </c>
      <c r="I41" s="28"/>
      <c r="K41" s="4" t="s">
        <v>153</v>
      </c>
      <c r="L41" s="16">
        <f>DATA_DRAGONS_CONTENT!H14</f>
        <v>425</v>
      </c>
      <c r="M41" s="16">
        <f>DATA_DRAGONS_CONTENT!I14</f>
        <v>500</v>
      </c>
      <c r="N41">
        <f t="shared" si="3"/>
        <v>75</v>
      </c>
      <c r="O41">
        <v>20</v>
      </c>
      <c r="P41">
        <f t="shared" si="4"/>
        <v>3.75</v>
      </c>
      <c r="Q41">
        <f t="shared" si="5"/>
        <v>462.5</v>
      </c>
      <c r="S41" s="18">
        <f t="shared" si="6"/>
        <v>-20</v>
      </c>
    </row>
    <row r="42" spans="3:19" x14ac:dyDescent="0.25">
      <c r="C42">
        <f t="shared" si="1"/>
        <v>19</v>
      </c>
      <c r="E42">
        <f t="shared" si="0"/>
        <v>0.85199999999999998</v>
      </c>
      <c r="G42">
        <f t="shared" si="2"/>
        <v>125.17999999999999</v>
      </c>
      <c r="I42" s="28"/>
    </row>
    <row r="43" spans="3:19" x14ac:dyDescent="0.25">
      <c r="C43">
        <f t="shared" si="1"/>
        <v>20</v>
      </c>
      <c r="E43">
        <f t="shared" si="0"/>
        <v>0.86</v>
      </c>
      <c r="G43">
        <f t="shared" si="2"/>
        <v>124.32</v>
      </c>
      <c r="I43" s="28"/>
    </row>
    <row r="44" spans="3:19" ht="15.75" thickBot="1" x14ac:dyDescent="0.3">
      <c r="C44">
        <f t="shared" si="1"/>
        <v>21</v>
      </c>
      <c r="E44">
        <f t="shared" si="0"/>
        <v>0.86799999999999999</v>
      </c>
      <c r="G44">
        <f t="shared" si="2"/>
        <v>123.452</v>
      </c>
      <c r="I44" s="28"/>
    </row>
    <row r="45" spans="3:19" ht="16.5" thickTop="1" thickBot="1" x14ac:dyDescent="0.3">
      <c r="C45">
        <f t="shared" si="1"/>
        <v>22</v>
      </c>
      <c r="E45">
        <f t="shared" si="0"/>
        <v>0.87599999999999989</v>
      </c>
      <c r="G45">
        <f t="shared" si="2"/>
        <v>122.57599999999999</v>
      </c>
      <c r="I45" s="28"/>
      <c r="K45" s="33" t="s">
        <v>174</v>
      </c>
    </row>
    <row r="46" spans="3:19" ht="15.75" thickTop="1" x14ac:dyDescent="0.25">
      <c r="C46">
        <f t="shared" si="1"/>
        <v>23</v>
      </c>
      <c r="E46">
        <f t="shared" si="0"/>
        <v>0.8839999999999999</v>
      </c>
      <c r="G46">
        <f t="shared" si="2"/>
        <v>121.69199999999999</v>
      </c>
      <c r="I46" s="28"/>
    </row>
    <row r="47" spans="3:19" x14ac:dyDescent="0.25">
      <c r="C47">
        <f t="shared" si="1"/>
        <v>24</v>
      </c>
      <c r="E47">
        <f t="shared" si="0"/>
        <v>0.8919999999999999</v>
      </c>
      <c r="G47">
        <f t="shared" si="2"/>
        <v>120.8</v>
      </c>
      <c r="I47" s="28"/>
    </row>
    <row r="48" spans="3:19" x14ac:dyDescent="0.25">
      <c r="C48">
        <f t="shared" si="1"/>
        <v>25</v>
      </c>
      <c r="E48">
        <f t="shared" si="0"/>
        <v>0.89999999999999991</v>
      </c>
      <c r="G48">
        <f t="shared" si="2"/>
        <v>119.89999999999999</v>
      </c>
      <c r="I48" s="28"/>
      <c r="K48" s="34"/>
    </row>
    <row r="49" spans="3:14" x14ac:dyDescent="0.25">
      <c r="C49">
        <f t="shared" si="1"/>
        <v>26</v>
      </c>
      <c r="E49">
        <f t="shared" si="0"/>
        <v>0.90799999999999992</v>
      </c>
      <c r="G49">
        <f t="shared" si="2"/>
        <v>118.99199999999999</v>
      </c>
      <c r="I49" s="28"/>
      <c r="L49" s="2" t="s">
        <v>180</v>
      </c>
      <c r="N49" s="1" t="s">
        <v>181</v>
      </c>
    </row>
    <row r="50" spans="3:14" x14ac:dyDescent="0.25">
      <c r="C50">
        <f t="shared" si="1"/>
        <v>27</v>
      </c>
      <c r="E50">
        <f t="shared" si="0"/>
        <v>0.91599999999999993</v>
      </c>
      <c r="G50">
        <f t="shared" si="2"/>
        <v>118.07599999999999</v>
      </c>
      <c r="I50" s="28"/>
      <c r="K50" s="3" t="s">
        <v>144</v>
      </c>
      <c r="L50" s="10">
        <f>ROUND((DATA_DRAGONS_CONTENT!J5/DATA_DRAGONS_CONTENT!L5)/DATA_DRAGONS_CONTENT!K5,1)</f>
        <v>8.4</v>
      </c>
      <c r="N50" s="35">
        <v>0</v>
      </c>
    </row>
    <row r="51" spans="3:14" x14ac:dyDescent="0.25">
      <c r="C51">
        <f t="shared" si="1"/>
        <v>28</v>
      </c>
      <c r="E51">
        <f t="shared" si="0"/>
        <v>0.92399999999999993</v>
      </c>
      <c r="G51">
        <f t="shared" si="2"/>
        <v>117.15199999999999</v>
      </c>
      <c r="I51" s="28"/>
      <c r="K51" s="5" t="s">
        <v>145</v>
      </c>
      <c r="L51" s="11">
        <f>ROUND((DATA_DRAGONS_CONTENT!J6/DATA_DRAGONS_CONTENT!L6)/DATA_DRAGONS_CONTENT!K6,1)</f>
        <v>11</v>
      </c>
      <c r="N51" s="36">
        <f>L51-L50</f>
        <v>2.5999999999999996</v>
      </c>
    </row>
    <row r="52" spans="3:14" x14ac:dyDescent="0.25">
      <c r="C52">
        <f t="shared" si="1"/>
        <v>29</v>
      </c>
      <c r="E52">
        <f t="shared" si="0"/>
        <v>0.93199999999999994</v>
      </c>
      <c r="G52">
        <f t="shared" si="2"/>
        <v>116.21999999999998</v>
      </c>
      <c r="I52" s="28"/>
      <c r="K52" s="6" t="s">
        <v>147</v>
      </c>
      <c r="L52" s="12">
        <f>ROUND((DATA_DRAGONS_CONTENT!J7/DATA_DRAGONS_CONTENT!L7)/DATA_DRAGONS_CONTENT!K7,1)</f>
        <v>11.5</v>
      </c>
      <c r="N52" s="36">
        <f t="shared" ref="N52:N59" si="7">L52-L51</f>
        <v>0.5</v>
      </c>
    </row>
    <row r="53" spans="3:14" x14ac:dyDescent="0.25">
      <c r="C53">
        <f t="shared" si="1"/>
        <v>30</v>
      </c>
      <c r="E53">
        <f t="shared" si="0"/>
        <v>0.94</v>
      </c>
      <c r="G53">
        <f t="shared" si="2"/>
        <v>115.27999999999999</v>
      </c>
      <c r="I53" s="28"/>
      <c r="K53" s="6" t="s">
        <v>146</v>
      </c>
      <c r="L53" s="12">
        <f>ROUND((DATA_DRAGONS_CONTENT!J8/DATA_DRAGONS_CONTENT!L8)/DATA_DRAGONS_CONTENT!K8,1)</f>
        <v>13.7</v>
      </c>
      <c r="N53" s="36">
        <f t="shared" si="7"/>
        <v>2.1999999999999993</v>
      </c>
    </row>
    <row r="54" spans="3:14" x14ac:dyDescent="0.25">
      <c r="C54">
        <f t="shared" si="1"/>
        <v>31</v>
      </c>
      <c r="E54">
        <f t="shared" si="0"/>
        <v>1.6479999999999999</v>
      </c>
      <c r="G54">
        <f t="shared" si="2"/>
        <v>113.63199999999999</v>
      </c>
      <c r="I54" s="28"/>
      <c r="K54" s="7" t="s">
        <v>149</v>
      </c>
      <c r="L54" s="13">
        <f>ROUND((DATA_DRAGONS_CONTENT!J9/DATA_DRAGONS_CONTENT!L9)/DATA_DRAGONS_CONTENT!K9,1)</f>
        <v>15.4</v>
      </c>
      <c r="N54" s="36">
        <f t="shared" si="7"/>
        <v>1.7000000000000011</v>
      </c>
    </row>
    <row r="55" spans="3:14" x14ac:dyDescent="0.25">
      <c r="C55">
        <f t="shared" si="1"/>
        <v>32</v>
      </c>
      <c r="E55">
        <f t="shared" si="0"/>
        <v>1.6559999999999999</v>
      </c>
      <c r="G55">
        <f t="shared" si="2"/>
        <v>111.97599999999998</v>
      </c>
      <c r="I55" s="28"/>
      <c r="K55" s="7" t="s">
        <v>148</v>
      </c>
      <c r="L55" s="13">
        <f>ROUND((DATA_DRAGONS_CONTENT!J10/DATA_DRAGONS_CONTENT!L10)/DATA_DRAGONS_CONTENT!K10,1)</f>
        <v>16.8</v>
      </c>
      <c r="N55" s="36">
        <f t="shared" si="7"/>
        <v>1.4000000000000004</v>
      </c>
    </row>
    <row r="56" spans="3:14" x14ac:dyDescent="0.25">
      <c r="C56">
        <f t="shared" si="1"/>
        <v>33</v>
      </c>
      <c r="E56">
        <f t="shared" si="0"/>
        <v>1.6639999999999999</v>
      </c>
      <c r="G56">
        <f t="shared" si="2"/>
        <v>110.31199999999998</v>
      </c>
      <c r="I56" s="28"/>
      <c r="K56" s="8" t="s">
        <v>150</v>
      </c>
      <c r="L56" s="14">
        <f>ROUND((DATA_DRAGONS_CONTENT!J11/DATA_DRAGONS_CONTENT!L11)/DATA_DRAGONS_CONTENT!K11,1)</f>
        <v>17.8</v>
      </c>
      <c r="N56" s="36">
        <f t="shared" si="7"/>
        <v>1</v>
      </c>
    </row>
    <row r="57" spans="3:14" x14ac:dyDescent="0.25">
      <c r="C57">
        <f t="shared" si="1"/>
        <v>34</v>
      </c>
      <c r="E57">
        <f t="shared" si="0"/>
        <v>1.6719999999999999</v>
      </c>
      <c r="G57">
        <f t="shared" si="2"/>
        <v>108.63999999999999</v>
      </c>
      <c r="I57" s="28"/>
      <c r="K57" s="9" t="s">
        <v>152</v>
      </c>
      <c r="L57" s="15">
        <f>ROUND((DATA_DRAGONS_CONTENT!J12/DATA_DRAGONS_CONTENT!L12)/DATA_DRAGONS_CONTENT!K12,1)</f>
        <v>18.899999999999999</v>
      </c>
      <c r="N57" s="36">
        <f t="shared" si="7"/>
        <v>1.0999999999999979</v>
      </c>
    </row>
    <row r="58" spans="3:14" x14ac:dyDescent="0.25">
      <c r="C58">
        <f t="shared" si="1"/>
        <v>35</v>
      </c>
      <c r="E58">
        <f t="shared" si="0"/>
        <v>1.68</v>
      </c>
      <c r="G58">
        <f t="shared" si="2"/>
        <v>106.95999999999998</v>
      </c>
      <c r="I58" s="28"/>
      <c r="K58" s="9" t="s">
        <v>151</v>
      </c>
      <c r="L58" s="15">
        <f>ROUND((DATA_DRAGONS_CONTENT!J13/DATA_DRAGONS_CONTENT!L13)/DATA_DRAGONS_CONTENT!K13,1)</f>
        <v>19.600000000000001</v>
      </c>
      <c r="N58" s="36">
        <f t="shared" si="7"/>
        <v>0.70000000000000284</v>
      </c>
    </row>
    <row r="59" spans="3:14" x14ac:dyDescent="0.25">
      <c r="C59">
        <f t="shared" si="1"/>
        <v>36</v>
      </c>
      <c r="E59">
        <f t="shared" si="0"/>
        <v>1.6879999999999999</v>
      </c>
      <c r="G59">
        <f t="shared" si="2"/>
        <v>105.27199999999998</v>
      </c>
      <c r="I59" s="28"/>
      <c r="K59" s="4" t="s">
        <v>153</v>
      </c>
      <c r="L59" s="16">
        <f>ROUND((DATA_DRAGONS_CONTENT!J14/DATA_DRAGONS_CONTENT!L14)/DATA_DRAGONS_CONTENT!K14,1)</f>
        <v>20.2</v>
      </c>
      <c r="N59" s="18">
        <f t="shared" si="7"/>
        <v>0.59999999999999787</v>
      </c>
    </row>
    <row r="60" spans="3:14" x14ac:dyDescent="0.25">
      <c r="C60">
        <f t="shared" si="1"/>
        <v>37</v>
      </c>
      <c r="E60">
        <f t="shared" si="0"/>
        <v>1.696</v>
      </c>
      <c r="G60">
        <f t="shared" si="2"/>
        <v>103.57599999999998</v>
      </c>
      <c r="I60" s="28"/>
    </row>
    <row r="61" spans="3:14" ht="15.75" thickBot="1" x14ac:dyDescent="0.3">
      <c r="C61">
        <f t="shared" si="1"/>
        <v>38</v>
      </c>
      <c r="E61">
        <f t="shared" si="0"/>
        <v>1.704</v>
      </c>
      <c r="G61">
        <f t="shared" si="2"/>
        <v>101.87199999999999</v>
      </c>
      <c r="I61" s="28"/>
    </row>
    <row r="62" spans="3:14" ht="16.5" thickTop="1" thickBot="1" x14ac:dyDescent="0.3">
      <c r="C62">
        <f t="shared" si="1"/>
        <v>39</v>
      </c>
      <c r="E62">
        <f t="shared" si="0"/>
        <v>1.712</v>
      </c>
      <c r="G62">
        <f t="shared" si="2"/>
        <v>100.15999999999998</v>
      </c>
      <c r="I62" s="28"/>
      <c r="K62" s="33" t="s">
        <v>182</v>
      </c>
    </row>
    <row r="63" spans="3:14" ht="15.75" thickTop="1" x14ac:dyDescent="0.25">
      <c r="C63">
        <f t="shared" si="1"/>
        <v>40</v>
      </c>
      <c r="E63">
        <f t="shared" si="0"/>
        <v>1.72</v>
      </c>
      <c r="G63">
        <f t="shared" si="2"/>
        <v>98.439999999999984</v>
      </c>
      <c r="I63" s="28"/>
    </row>
    <row r="64" spans="3:14" x14ac:dyDescent="0.25">
      <c r="C64">
        <f t="shared" si="1"/>
        <v>41</v>
      </c>
      <c r="E64">
        <f t="shared" si="0"/>
        <v>1.728</v>
      </c>
      <c r="G64">
        <f t="shared" si="2"/>
        <v>96.711999999999989</v>
      </c>
      <c r="I64" s="28"/>
    </row>
    <row r="65" spans="3:21" x14ac:dyDescent="0.25">
      <c r="C65">
        <f t="shared" si="1"/>
        <v>42</v>
      </c>
      <c r="E65">
        <f t="shared" si="0"/>
        <v>1.736</v>
      </c>
      <c r="G65">
        <f t="shared" si="2"/>
        <v>94.975999999999985</v>
      </c>
      <c r="I65" s="28"/>
      <c r="L65" s="2" t="s">
        <v>187</v>
      </c>
      <c r="M65" s="2" t="s">
        <v>188</v>
      </c>
      <c r="N65" s="2" t="s">
        <v>204</v>
      </c>
      <c r="O65" s="2" t="s">
        <v>190</v>
      </c>
      <c r="R65" s="17" t="s">
        <v>203</v>
      </c>
      <c r="U65" s="1" t="s">
        <v>189</v>
      </c>
    </row>
    <row r="66" spans="3:21" x14ac:dyDescent="0.25">
      <c r="C66">
        <f t="shared" si="1"/>
        <v>43</v>
      </c>
      <c r="E66">
        <f t="shared" si="0"/>
        <v>1.744</v>
      </c>
      <c r="G66">
        <f t="shared" si="2"/>
        <v>93.231999999999985</v>
      </c>
      <c r="I66" s="28"/>
      <c r="K66" s="3" t="s">
        <v>144</v>
      </c>
      <c r="L66" s="10">
        <f>DATA_DRAGONS_CONTENT!M5</f>
        <v>2</v>
      </c>
      <c r="M66" s="10">
        <f>ROUND(((DATA_DRAGONS_CONTENT!J5*Dragons!L66)/DATA_DRAGONS_CONTENT!L5)/DATA_DRAGONS_CONTENT!K5,1)</f>
        <v>16.8</v>
      </c>
      <c r="N66" s="10">
        <f>ROUND(DATA_DRAGONS_CONTENT!N5/DATA_DRAGONS_CONTENT!O5,1)</f>
        <v>2</v>
      </c>
      <c r="O66" s="10">
        <f>ROUND(DATA_DRAGONS_CONTENT!N5/DATA_DRAGONS_CONTENT!P5,1)</f>
        <v>3.6</v>
      </c>
      <c r="R66" s="35">
        <f>ROUND(N66/O66,1)</f>
        <v>0.6</v>
      </c>
      <c r="U66" s="35">
        <v>0</v>
      </c>
    </row>
    <row r="67" spans="3:21" x14ac:dyDescent="0.25">
      <c r="C67">
        <f t="shared" si="1"/>
        <v>44</v>
      </c>
      <c r="E67">
        <f t="shared" si="0"/>
        <v>1.7519999999999998</v>
      </c>
      <c r="G67">
        <f t="shared" si="2"/>
        <v>91.47999999999999</v>
      </c>
      <c r="I67" s="28"/>
      <c r="K67" s="5" t="s">
        <v>145</v>
      </c>
      <c r="L67" s="11">
        <f>DATA_DRAGONS_CONTENT!M6</f>
        <v>2</v>
      </c>
      <c r="M67" s="11">
        <f>ROUND(((DATA_DRAGONS_CONTENT!J6*Dragons!L67)/DATA_DRAGONS_CONTENT!L6)/DATA_DRAGONS_CONTENT!K6,1)</f>
        <v>22.1</v>
      </c>
      <c r="N67" s="11">
        <f>ROUND(DATA_DRAGONS_CONTENT!N6/DATA_DRAGONS_CONTENT!O6,1)</f>
        <v>2.2999999999999998</v>
      </c>
      <c r="O67" s="11">
        <f>ROUND(DATA_DRAGONS_CONTENT!N6/DATA_DRAGONS_CONTENT!P6,1)</f>
        <v>3.8</v>
      </c>
      <c r="R67" s="36">
        <f t="shared" ref="R67:R75" si="8">ROUND(N67/O67,1)</f>
        <v>0.6</v>
      </c>
      <c r="U67" s="36">
        <f t="shared" ref="U67:U75" si="9">M67-M66</f>
        <v>5.3000000000000007</v>
      </c>
    </row>
    <row r="68" spans="3:21" x14ac:dyDescent="0.25">
      <c r="C68">
        <f t="shared" si="1"/>
        <v>45</v>
      </c>
      <c r="E68">
        <f t="shared" si="0"/>
        <v>1.7599999999999998</v>
      </c>
      <c r="G68">
        <f t="shared" si="2"/>
        <v>89.719999999999985</v>
      </c>
      <c r="I68" s="28"/>
      <c r="K68" s="6" t="s">
        <v>147</v>
      </c>
      <c r="L68" s="12">
        <f>DATA_DRAGONS_CONTENT!M7</f>
        <v>1.9</v>
      </c>
      <c r="M68" s="12">
        <f>ROUND(((DATA_DRAGONS_CONTENT!J7*Dragons!L68)/DATA_DRAGONS_CONTENT!L7)/DATA_DRAGONS_CONTENT!K7,1)</f>
        <v>21.8</v>
      </c>
      <c r="N68" s="12">
        <f>ROUND(DATA_DRAGONS_CONTENT!N7/DATA_DRAGONS_CONTENT!O7,1)</f>
        <v>2.4</v>
      </c>
      <c r="O68" s="12">
        <f>ROUND(DATA_DRAGONS_CONTENT!N7/DATA_DRAGONS_CONTENT!P7,1)</f>
        <v>3.5</v>
      </c>
      <c r="R68" s="36">
        <f t="shared" si="8"/>
        <v>0.7</v>
      </c>
      <c r="U68" s="36">
        <f t="shared" si="9"/>
        <v>-0.30000000000000071</v>
      </c>
    </row>
    <row r="69" spans="3:21" x14ac:dyDescent="0.25">
      <c r="C69">
        <f t="shared" si="1"/>
        <v>46</v>
      </c>
      <c r="E69">
        <f t="shared" si="0"/>
        <v>1.7679999999999998</v>
      </c>
      <c r="G69">
        <f t="shared" si="2"/>
        <v>87.951999999999984</v>
      </c>
      <c r="I69" s="28"/>
      <c r="K69" s="6" t="s">
        <v>146</v>
      </c>
      <c r="L69" s="12">
        <f>DATA_DRAGONS_CONTENT!M8</f>
        <v>2</v>
      </c>
      <c r="M69" s="12">
        <f>ROUND(((DATA_DRAGONS_CONTENT!J8*Dragons!L69)/DATA_DRAGONS_CONTENT!L8)/DATA_DRAGONS_CONTENT!K8,1)</f>
        <v>27.5</v>
      </c>
      <c r="N69" s="12">
        <f>ROUND(DATA_DRAGONS_CONTENT!N8/DATA_DRAGONS_CONTENT!O8,1)</f>
        <v>2.5</v>
      </c>
      <c r="O69" s="12">
        <f>ROUND(DATA_DRAGONS_CONTENT!N8/DATA_DRAGONS_CONTENT!P8,1)</f>
        <v>5</v>
      </c>
      <c r="R69" s="36">
        <f t="shared" si="8"/>
        <v>0.5</v>
      </c>
      <c r="U69" s="36">
        <f t="shared" si="9"/>
        <v>5.6999999999999993</v>
      </c>
    </row>
    <row r="70" spans="3:21" x14ac:dyDescent="0.25">
      <c r="C70">
        <f t="shared" si="1"/>
        <v>47</v>
      </c>
      <c r="E70">
        <f t="shared" si="0"/>
        <v>1.7759999999999998</v>
      </c>
      <c r="G70">
        <f t="shared" si="2"/>
        <v>86.175999999999988</v>
      </c>
      <c r="I70" s="28"/>
      <c r="K70" s="7" t="s">
        <v>149</v>
      </c>
      <c r="L70" s="13">
        <f>DATA_DRAGONS_CONTENT!M9</f>
        <v>1.8</v>
      </c>
      <c r="M70" s="13">
        <f>ROUND(((DATA_DRAGONS_CONTENT!J9*Dragons!L70)/DATA_DRAGONS_CONTENT!L9)/DATA_DRAGONS_CONTENT!K9,1)</f>
        <v>27.6</v>
      </c>
      <c r="N70" s="13">
        <f>ROUND(DATA_DRAGONS_CONTENT!N9/DATA_DRAGONS_CONTENT!O9,1)</f>
        <v>2.8</v>
      </c>
      <c r="O70" s="13">
        <f>ROUND(DATA_DRAGONS_CONTENT!N9/DATA_DRAGONS_CONTENT!P9,1)</f>
        <v>4.3</v>
      </c>
      <c r="R70" s="36">
        <f t="shared" si="8"/>
        <v>0.7</v>
      </c>
      <c r="U70" s="36">
        <f t="shared" si="9"/>
        <v>0.10000000000000142</v>
      </c>
    </row>
    <row r="71" spans="3:21" x14ac:dyDescent="0.25">
      <c r="C71">
        <f t="shared" si="1"/>
        <v>48</v>
      </c>
      <c r="E71">
        <f t="shared" si="0"/>
        <v>1.7839999999999998</v>
      </c>
      <c r="G71">
        <f t="shared" si="2"/>
        <v>84.391999999999982</v>
      </c>
      <c r="I71" s="28"/>
      <c r="K71" s="7" t="s">
        <v>148</v>
      </c>
      <c r="L71" s="13">
        <f>DATA_DRAGONS_CONTENT!M10</f>
        <v>1.8</v>
      </c>
      <c r="M71" s="13">
        <f>ROUND(((DATA_DRAGONS_CONTENT!J10*Dragons!L71)/DATA_DRAGONS_CONTENT!L10)/DATA_DRAGONS_CONTENT!K10,1)</f>
        <v>30.3</v>
      </c>
      <c r="N71" s="13">
        <f>ROUND(DATA_DRAGONS_CONTENT!N10/DATA_DRAGONS_CONTENT!O10,1)</f>
        <v>3.3</v>
      </c>
      <c r="O71" s="13">
        <f>ROUND(DATA_DRAGONS_CONTENT!N10/DATA_DRAGONS_CONTENT!P10,1)</f>
        <v>5.8</v>
      </c>
      <c r="R71" s="36">
        <f t="shared" si="8"/>
        <v>0.6</v>
      </c>
      <c r="U71" s="36">
        <f t="shared" si="9"/>
        <v>2.6999999999999993</v>
      </c>
    </row>
    <row r="72" spans="3:21" x14ac:dyDescent="0.25">
      <c r="C72">
        <f t="shared" si="1"/>
        <v>49</v>
      </c>
      <c r="E72">
        <f t="shared" si="0"/>
        <v>1.7919999999999998</v>
      </c>
      <c r="G72">
        <f t="shared" si="2"/>
        <v>82.59999999999998</v>
      </c>
      <c r="I72" s="28"/>
      <c r="K72" s="8" t="s">
        <v>150</v>
      </c>
      <c r="L72" s="14">
        <f>DATA_DRAGONS_CONTENT!M11</f>
        <v>1.8</v>
      </c>
      <c r="M72" s="14">
        <f>ROUND(((DATA_DRAGONS_CONTENT!J11*Dragons!L72)/DATA_DRAGONS_CONTENT!L11)/DATA_DRAGONS_CONTENT!K11,1)</f>
        <v>32.1</v>
      </c>
      <c r="N72" s="14">
        <f>ROUND(DATA_DRAGONS_CONTENT!N11/DATA_DRAGONS_CONTENT!O11,1)</f>
        <v>3.3</v>
      </c>
      <c r="O72" s="14">
        <f>ROUND(DATA_DRAGONS_CONTENT!N11/DATA_DRAGONS_CONTENT!P11,1)</f>
        <v>6</v>
      </c>
      <c r="R72" s="36">
        <f t="shared" si="8"/>
        <v>0.6</v>
      </c>
      <c r="U72" s="36">
        <f t="shared" si="9"/>
        <v>1.8000000000000007</v>
      </c>
    </row>
    <row r="73" spans="3:21" x14ac:dyDescent="0.25">
      <c r="C73">
        <f t="shared" si="1"/>
        <v>50</v>
      </c>
      <c r="E73">
        <f t="shared" si="0"/>
        <v>1.7999999999999998</v>
      </c>
      <c r="G73">
        <f t="shared" si="2"/>
        <v>80.799999999999983</v>
      </c>
      <c r="I73" s="28"/>
      <c r="K73" s="9" t="s">
        <v>152</v>
      </c>
      <c r="L73" s="15">
        <f>DATA_DRAGONS_CONTENT!M12</f>
        <v>1.6</v>
      </c>
      <c r="M73" s="15">
        <f>ROUND(((DATA_DRAGONS_CONTENT!J12*Dragons!L73)/DATA_DRAGONS_CONTENT!L12)/DATA_DRAGONS_CONTENT!K12,1)</f>
        <v>30.3</v>
      </c>
      <c r="N73" s="15">
        <f>ROUND(DATA_DRAGONS_CONTENT!N12/DATA_DRAGONS_CONTENT!O12,1)</f>
        <v>3.7</v>
      </c>
      <c r="O73" s="15">
        <f>ROUND(DATA_DRAGONS_CONTENT!N12/DATA_DRAGONS_CONTENT!P12,1)</f>
        <v>5.5</v>
      </c>
      <c r="R73" s="36">
        <f t="shared" si="8"/>
        <v>0.7</v>
      </c>
      <c r="U73" s="36">
        <f t="shared" si="9"/>
        <v>-1.8000000000000007</v>
      </c>
    </row>
    <row r="74" spans="3:21" x14ac:dyDescent="0.25">
      <c r="C74">
        <f>C73+1</f>
        <v>51</v>
      </c>
      <c r="E74">
        <f t="shared" si="0"/>
        <v>1.8079999999999998</v>
      </c>
      <c r="G74">
        <f t="shared" si="2"/>
        <v>78.99199999999999</v>
      </c>
      <c r="I74" s="28"/>
      <c r="K74" s="9" t="s">
        <v>151</v>
      </c>
      <c r="L74" s="15">
        <f>DATA_DRAGONS_CONTENT!M13</f>
        <v>1.6</v>
      </c>
      <c r="M74" s="15">
        <f>ROUND(((DATA_DRAGONS_CONTENT!J13*Dragons!L74)/DATA_DRAGONS_CONTENT!L13)/DATA_DRAGONS_CONTENT!K13,1)</f>
        <v>31.3</v>
      </c>
      <c r="N74" s="15">
        <f>ROUND(DATA_DRAGONS_CONTENT!N13/DATA_DRAGONS_CONTENT!O13,1)</f>
        <v>3.7</v>
      </c>
      <c r="O74" s="15">
        <f>ROUND(DATA_DRAGONS_CONTENT!N13/DATA_DRAGONS_CONTENT!P13,1)</f>
        <v>6.4</v>
      </c>
      <c r="R74" s="36">
        <f t="shared" si="8"/>
        <v>0.6</v>
      </c>
      <c r="U74" s="36">
        <f t="shared" si="9"/>
        <v>1</v>
      </c>
    </row>
    <row r="75" spans="3:21" x14ac:dyDescent="0.25">
      <c r="C75">
        <f>C74+1</f>
        <v>52</v>
      </c>
      <c r="E75">
        <f t="shared" si="0"/>
        <v>1.8159999999999998</v>
      </c>
      <c r="G75">
        <f t="shared" si="2"/>
        <v>77.175999999999988</v>
      </c>
      <c r="I75" s="28"/>
      <c r="K75" s="4" t="s">
        <v>153</v>
      </c>
      <c r="L75" s="16">
        <f>DATA_DRAGONS_CONTENT!M14</f>
        <v>1.6</v>
      </c>
      <c r="M75" s="16">
        <f>ROUND(((DATA_DRAGONS_CONTENT!J14*Dragons!L75)/DATA_DRAGONS_CONTENT!L14)/DATA_DRAGONS_CONTENT!K14,1)</f>
        <v>32.299999999999997</v>
      </c>
      <c r="N75" s="16">
        <f>ROUND(DATA_DRAGONS_CONTENT!N14/DATA_DRAGONS_CONTENT!O14,1)</f>
        <v>4</v>
      </c>
      <c r="O75" s="16">
        <f>ROUND(DATA_DRAGONS_CONTENT!N14/DATA_DRAGONS_CONTENT!P14,1)</f>
        <v>6.9</v>
      </c>
      <c r="R75" s="18">
        <f t="shared" si="8"/>
        <v>0.6</v>
      </c>
      <c r="U75" s="18">
        <f t="shared" si="9"/>
        <v>0.99999999999999645</v>
      </c>
    </row>
    <row r="76" spans="3:21" x14ac:dyDescent="0.25">
      <c r="C76">
        <f t="shared" ref="C76:C101" si="10">C75+1</f>
        <v>53</v>
      </c>
      <c r="E76">
        <f t="shared" si="0"/>
        <v>1.8239999999999998</v>
      </c>
      <c r="G76">
        <f t="shared" si="2"/>
        <v>75.35199999999999</v>
      </c>
      <c r="I76" s="28"/>
    </row>
    <row r="77" spans="3:21" x14ac:dyDescent="0.25">
      <c r="C77">
        <f t="shared" si="10"/>
        <v>54</v>
      </c>
      <c r="E77">
        <f t="shared" si="0"/>
        <v>1.8319999999999999</v>
      </c>
      <c r="G77">
        <f t="shared" si="2"/>
        <v>73.52</v>
      </c>
      <c r="I77" s="28"/>
    </row>
    <row r="78" spans="3:21" x14ac:dyDescent="0.25">
      <c r="C78">
        <f t="shared" si="10"/>
        <v>55</v>
      </c>
      <c r="E78">
        <f t="shared" si="0"/>
        <v>1.8399999999999999</v>
      </c>
      <c r="G78">
        <f t="shared" si="2"/>
        <v>71.679999999999993</v>
      </c>
      <c r="I78" s="28"/>
    </row>
    <row r="79" spans="3:21" x14ac:dyDescent="0.25">
      <c r="C79">
        <f t="shared" si="10"/>
        <v>56</v>
      </c>
      <c r="E79">
        <f t="shared" si="0"/>
        <v>1.8479999999999999</v>
      </c>
      <c r="G79">
        <f t="shared" si="2"/>
        <v>69.831999999999994</v>
      </c>
      <c r="I79" s="28"/>
    </row>
    <row r="80" spans="3:21" x14ac:dyDescent="0.25">
      <c r="C80">
        <f t="shared" si="10"/>
        <v>57</v>
      </c>
      <c r="E80">
        <f t="shared" si="0"/>
        <v>1.8559999999999999</v>
      </c>
      <c r="G80">
        <f t="shared" si="2"/>
        <v>67.975999999999999</v>
      </c>
      <c r="I80" s="28"/>
    </row>
    <row r="81" spans="3:9" x14ac:dyDescent="0.25">
      <c r="C81">
        <f t="shared" si="10"/>
        <v>58</v>
      </c>
      <c r="E81">
        <f t="shared" si="0"/>
        <v>1.8639999999999999</v>
      </c>
      <c r="G81">
        <f t="shared" si="2"/>
        <v>66.111999999999995</v>
      </c>
      <c r="I81" s="28"/>
    </row>
    <row r="82" spans="3:9" x14ac:dyDescent="0.25">
      <c r="C82">
        <f t="shared" si="10"/>
        <v>59</v>
      </c>
      <c r="E82">
        <f t="shared" si="0"/>
        <v>1.8719999999999999</v>
      </c>
      <c r="G82">
        <f t="shared" si="2"/>
        <v>64.239999999999995</v>
      </c>
      <c r="I82" s="28"/>
    </row>
    <row r="83" spans="3:9" x14ac:dyDescent="0.25">
      <c r="C83">
        <f t="shared" si="10"/>
        <v>60</v>
      </c>
      <c r="E83">
        <f t="shared" si="0"/>
        <v>1.88</v>
      </c>
      <c r="G83">
        <f t="shared" si="2"/>
        <v>62.359999999999992</v>
      </c>
      <c r="I83" s="28"/>
    </row>
    <row r="84" spans="3:9" x14ac:dyDescent="0.25">
      <c r="C84">
        <f t="shared" si="10"/>
        <v>61</v>
      </c>
      <c r="E84">
        <f t="shared" si="0"/>
        <v>1.8879999999999999</v>
      </c>
      <c r="G84">
        <f t="shared" si="2"/>
        <v>60.471999999999994</v>
      </c>
      <c r="I84" s="28"/>
    </row>
    <row r="85" spans="3:9" x14ac:dyDescent="0.25">
      <c r="C85">
        <f t="shared" si="10"/>
        <v>62</v>
      </c>
      <c r="E85">
        <f t="shared" si="0"/>
        <v>1.8959999999999999</v>
      </c>
      <c r="G85">
        <f t="shared" si="2"/>
        <v>58.575999999999993</v>
      </c>
      <c r="I85" s="28"/>
    </row>
    <row r="86" spans="3:9" x14ac:dyDescent="0.25">
      <c r="C86">
        <f t="shared" si="10"/>
        <v>63</v>
      </c>
      <c r="E86">
        <f t="shared" si="0"/>
        <v>1.9039999999999999</v>
      </c>
      <c r="G86">
        <f t="shared" si="2"/>
        <v>56.671999999999997</v>
      </c>
      <c r="I86" s="28"/>
    </row>
    <row r="87" spans="3:9" x14ac:dyDescent="0.25">
      <c r="C87">
        <f t="shared" si="10"/>
        <v>64</v>
      </c>
      <c r="E87">
        <f t="shared" si="0"/>
        <v>1.9119999999999999</v>
      </c>
      <c r="G87">
        <f t="shared" si="2"/>
        <v>54.76</v>
      </c>
      <c r="I87" s="28"/>
    </row>
    <row r="88" spans="3:9" x14ac:dyDescent="0.25">
      <c r="C88">
        <f t="shared" si="10"/>
        <v>65</v>
      </c>
      <c r="E88">
        <f t="shared" si="0"/>
        <v>1.92</v>
      </c>
      <c r="G88">
        <f t="shared" si="2"/>
        <v>52.839999999999996</v>
      </c>
      <c r="I88" s="28"/>
    </row>
    <row r="89" spans="3:9" x14ac:dyDescent="0.25">
      <c r="C89">
        <f t="shared" si="10"/>
        <v>66</v>
      </c>
      <c r="E89">
        <f t="shared" ref="E89:E152" si="11">IF(C89&gt;$C$18,$C$16+(C89*$C$17),(($C$16)*$C$19)+(C89*$C$17))</f>
        <v>1.9279999999999999</v>
      </c>
      <c r="G89">
        <f t="shared" si="2"/>
        <v>50.911999999999999</v>
      </c>
      <c r="I89" s="28"/>
    </row>
    <row r="90" spans="3:9" x14ac:dyDescent="0.25">
      <c r="C90">
        <f t="shared" si="10"/>
        <v>67</v>
      </c>
      <c r="E90">
        <f t="shared" si="11"/>
        <v>1.9359999999999999</v>
      </c>
      <c r="G90">
        <f t="shared" ref="G90:G153" si="12">G89-E90</f>
        <v>48.975999999999999</v>
      </c>
      <c r="I90" s="28"/>
    </row>
    <row r="91" spans="3:9" x14ac:dyDescent="0.25">
      <c r="C91">
        <f t="shared" si="10"/>
        <v>68</v>
      </c>
      <c r="E91">
        <f t="shared" si="11"/>
        <v>1.944</v>
      </c>
      <c r="G91">
        <f t="shared" si="12"/>
        <v>47.031999999999996</v>
      </c>
      <c r="I91" s="28"/>
    </row>
    <row r="92" spans="3:9" x14ac:dyDescent="0.25">
      <c r="C92">
        <f t="shared" si="10"/>
        <v>69</v>
      </c>
      <c r="E92">
        <f t="shared" si="11"/>
        <v>1.952</v>
      </c>
      <c r="G92">
        <f t="shared" si="12"/>
        <v>45.08</v>
      </c>
      <c r="I92" s="28"/>
    </row>
    <row r="93" spans="3:9" x14ac:dyDescent="0.25">
      <c r="C93">
        <f t="shared" si="10"/>
        <v>70</v>
      </c>
      <c r="E93">
        <f t="shared" si="11"/>
        <v>1.96</v>
      </c>
      <c r="G93">
        <f t="shared" si="12"/>
        <v>43.12</v>
      </c>
      <c r="I93" s="28"/>
    </row>
    <row r="94" spans="3:9" x14ac:dyDescent="0.25">
      <c r="C94">
        <f t="shared" si="10"/>
        <v>71</v>
      </c>
      <c r="E94">
        <f t="shared" si="11"/>
        <v>1.968</v>
      </c>
      <c r="G94">
        <f t="shared" si="12"/>
        <v>41.152000000000001</v>
      </c>
      <c r="I94" s="28"/>
    </row>
    <row r="95" spans="3:9" x14ac:dyDescent="0.25">
      <c r="C95">
        <f t="shared" si="10"/>
        <v>72</v>
      </c>
      <c r="E95">
        <f t="shared" si="11"/>
        <v>1.976</v>
      </c>
      <c r="G95">
        <f t="shared" si="12"/>
        <v>39.176000000000002</v>
      </c>
      <c r="I95" s="28"/>
    </row>
    <row r="96" spans="3:9" x14ac:dyDescent="0.25">
      <c r="C96">
        <f t="shared" si="10"/>
        <v>73</v>
      </c>
      <c r="E96">
        <f t="shared" si="11"/>
        <v>1.984</v>
      </c>
      <c r="G96">
        <f t="shared" si="12"/>
        <v>37.192</v>
      </c>
      <c r="I96" s="28"/>
    </row>
    <row r="97" spans="3:9" x14ac:dyDescent="0.25">
      <c r="C97">
        <f t="shared" si="10"/>
        <v>74</v>
      </c>
      <c r="E97">
        <f t="shared" si="11"/>
        <v>1.992</v>
      </c>
      <c r="G97">
        <f t="shared" si="12"/>
        <v>35.200000000000003</v>
      </c>
      <c r="I97" s="28"/>
    </row>
    <row r="98" spans="3:9" x14ac:dyDescent="0.25">
      <c r="C98">
        <f t="shared" si="10"/>
        <v>75</v>
      </c>
      <c r="E98">
        <f t="shared" si="11"/>
        <v>2</v>
      </c>
      <c r="G98">
        <f t="shared" si="12"/>
        <v>33.200000000000003</v>
      </c>
      <c r="I98" s="28"/>
    </row>
    <row r="99" spans="3:9" x14ac:dyDescent="0.25">
      <c r="C99">
        <f t="shared" si="10"/>
        <v>76</v>
      </c>
      <c r="E99">
        <f t="shared" si="11"/>
        <v>2.008</v>
      </c>
      <c r="G99">
        <f t="shared" si="12"/>
        <v>31.192000000000004</v>
      </c>
      <c r="I99" s="28"/>
    </row>
    <row r="100" spans="3:9" x14ac:dyDescent="0.25">
      <c r="C100">
        <f t="shared" si="10"/>
        <v>77</v>
      </c>
      <c r="E100">
        <f t="shared" si="11"/>
        <v>2.016</v>
      </c>
      <c r="G100">
        <f t="shared" si="12"/>
        <v>29.176000000000002</v>
      </c>
      <c r="I100" s="28"/>
    </row>
    <row r="101" spans="3:9" x14ac:dyDescent="0.25">
      <c r="C101">
        <f t="shared" si="10"/>
        <v>78</v>
      </c>
      <c r="E101">
        <f t="shared" si="11"/>
        <v>2.024</v>
      </c>
      <c r="G101">
        <f t="shared" si="12"/>
        <v>27.152000000000001</v>
      </c>
      <c r="I101" s="28"/>
    </row>
    <row r="102" spans="3:9" x14ac:dyDescent="0.25">
      <c r="C102">
        <f>C101+1</f>
        <v>79</v>
      </c>
      <c r="E102">
        <f t="shared" si="11"/>
        <v>2.032</v>
      </c>
      <c r="G102">
        <f t="shared" si="12"/>
        <v>25.12</v>
      </c>
      <c r="I102" s="28"/>
    </row>
    <row r="103" spans="3:9" x14ac:dyDescent="0.25">
      <c r="C103">
        <f>C102+1</f>
        <v>80</v>
      </c>
      <c r="E103">
        <f t="shared" si="11"/>
        <v>2.04</v>
      </c>
      <c r="G103">
        <f t="shared" si="12"/>
        <v>23.080000000000002</v>
      </c>
      <c r="I103" s="28"/>
    </row>
    <row r="104" spans="3:9" x14ac:dyDescent="0.25">
      <c r="C104">
        <f t="shared" ref="C104:C134" si="13">C103+1</f>
        <v>81</v>
      </c>
      <c r="E104">
        <f t="shared" si="11"/>
        <v>2.048</v>
      </c>
      <c r="G104">
        <f t="shared" si="12"/>
        <v>21.032000000000004</v>
      </c>
      <c r="I104" s="28"/>
    </row>
    <row r="105" spans="3:9" x14ac:dyDescent="0.25">
      <c r="C105">
        <f t="shared" si="13"/>
        <v>82</v>
      </c>
      <c r="E105">
        <f t="shared" si="11"/>
        <v>2.056</v>
      </c>
      <c r="G105">
        <f t="shared" si="12"/>
        <v>18.976000000000003</v>
      </c>
      <c r="I105" s="28"/>
    </row>
    <row r="106" spans="3:9" x14ac:dyDescent="0.25">
      <c r="C106">
        <f t="shared" si="13"/>
        <v>83</v>
      </c>
      <c r="E106">
        <f t="shared" si="11"/>
        <v>2.0640000000000001</v>
      </c>
      <c r="G106">
        <f t="shared" si="12"/>
        <v>16.912000000000003</v>
      </c>
      <c r="I106" s="28"/>
    </row>
    <row r="107" spans="3:9" x14ac:dyDescent="0.25">
      <c r="C107">
        <f t="shared" si="13"/>
        <v>84</v>
      </c>
      <c r="E107">
        <f t="shared" si="11"/>
        <v>2.0720000000000001</v>
      </c>
      <c r="G107">
        <f t="shared" si="12"/>
        <v>14.840000000000003</v>
      </c>
      <c r="I107" s="28"/>
    </row>
    <row r="108" spans="3:9" x14ac:dyDescent="0.25">
      <c r="C108">
        <f t="shared" si="13"/>
        <v>85</v>
      </c>
      <c r="E108">
        <f t="shared" si="11"/>
        <v>2.08</v>
      </c>
      <c r="G108">
        <f t="shared" si="12"/>
        <v>12.760000000000003</v>
      </c>
      <c r="I108" s="28"/>
    </row>
    <row r="109" spans="3:9" x14ac:dyDescent="0.25">
      <c r="C109">
        <f t="shared" si="13"/>
        <v>86</v>
      </c>
      <c r="E109">
        <f t="shared" si="11"/>
        <v>2.0880000000000001</v>
      </c>
      <c r="G109">
        <f t="shared" si="12"/>
        <v>10.672000000000004</v>
      </c>
      <c r="I109" s="28"/>
    </row>
    <row r="110" spans="3:9" x14ac:dyDescent="0.25">
      <c r="C110">
        <f t="shared" si="13"/>
        <v>87</v>
      </c>
      <c r="E110">
        <f t="shared" si="11"/>
        <v>2.0960000000000001</v>
      </c>
      <c r="G110">
        <f t="shared" si="12"/>
        <v>8.5760000000000041</v>
      </c>
      <c r="I110" s="28"/>
    </row>
    <row r="111" spans="3:9" x14ac:dyDescent="0.25">
      <c r="C111">
        <f t="shared" si="13"/>
        <v>88</v>
      </c>
      <c r="E111">
        <f t="shared" si="11"/>
        <v>2.1040000000000001</v>
      </c>
      <c r="G111">
        <f t="shared" si="12"/>
        <v>6.472000000000004</v>
      </c>
      <c r="I111" s="28"/>
    </row>
    <row r="112" spans="3:9" x14ac:dyDescent="0.25">
      <c r="C112">
        <f t="shared" si="13"/>
        <v>89</v>
      </c>
      <c r="E112">
        <f t="shared" si="11"/>
        <v>2.1120000000000001</v>
      </c>
      <c r="G112">
        <f t="shared" si="12"/>
        <v>4.3600000000000039</v>
      </c>
      <c r="I112" s="28"/>
    </row>
    <row r="113" spans="3:9" x14ac:dyDescent="0.25">
      <c r="C113">
        <f t="shared" si="13"/>
        <v>90</v>
      </c>
      <c r="E113">
        <f t="shared" si="11"/>
        <v>2.12</v>
      </c>
      <c r="G113">
        <f t="shared" si="12"/>
        <v>2.2400000000000038</v>
      </c>
      <c r="I113" s="28"/>
    </row>
    <row r="114" spans="3:9" x14ac:dyDescent="0.25">
      <c r="C114">
        <f t="shared" si="13"/>
        <v>91</v>
      </c>
      <c r="E114">
        <f t="shared" si="11"/>
        <v>2.1280000000000001</v>
      </c>
      <c r="G114">
        <f t="shared" si="12"/>
        <v>0.11200000000000365</v>
      </c>
      <c r="I114" s="28"/>
    </row>
    <row r="115" spans="3:9" x14ac:dyDescent="0.25">
      <c r="C115">
        <f t="shared" si="13"/>
        <v>92</v>
      </c>
      <c r="E115">
        <f t="shared" si="11"/>
        <v>2.1360000000000001</v>
      </c>
      <c r="G115">
        <f t="shared" si="12"/>
        <v>-2.0239999999999965</v>
      </c>
      <c r="I115" s="28"/>
    </row>
    <row r="116" spans="3:9" x14ac:dyDescent="0.25">
      <c r="C116">
        <f t="shared" si="13"/>
        <v>93</v>
      </c>
      <c r="E116">
        <f t="shared" si="11"/>
        <v>2.1440000000000001</v>
      </c>
      <c r="G116">
        <f t="shared" si="12"/>
        <v>-4.1679999999999966</v>
      </c>
      <c r="I116" s="28"/>
    </row>
    <row r="117" spans="3:9" x14ac:dyDescent="0.25">
      <c r="C117">
        <f t="shared" si="13"/>
        <v>94</v>
      </c>
      <c r="E117">
        <f t="shared" si="11"/>
        <v>2.1520000000000001</v>
      </c>
      <c r="G117">
        <f t="shared" si="12"/>
        <v>-6.3199999999999967</v>
      </c>
      <c r="I117" s="28"/>
    </row>
    <row r="118" spans="3:9" x14ac:dyDescent="0.25">
      <c r="C118">
        <f t="shared" si="13"/>
        <v>95</v>
      </c>
      <c r="E118">
        <f t="shared" si="11"/>
        <v>2.16</v>
      </c>
      <c r="G118">
        <f t="shared" si="12"/>
        <v>-8.4799999999999969</v>
      </c>
      <c r="I118" s="28"/>
    </row>
    <row r="119" spans="3:9" x14ac:dyDescent="0.25">
      <c r="C119">
        <f t="shared" si="13"/>
        <v>96</v>
      </c>
      <c r="E119">
        <f t="shared" si="11"/>
        <v>2.1680000000000001</v>
      </c>
      <c r="G119">
        <f t="shared" si="12"/>
        <v>-10.647999999999996</v>
      </c>
      <c r="I119" s="28"/>
    </row>
    <row r="120" spans="3:9" x14ac:dyDescent="0.25">
      <c r="C120">
        <f t="shared" si="13"/>
        <v>97</v>
      </c>
      <c r="E120">
        <f t="shared" si="11"/>
        <v>2.1760000000000002</v>
      </c>
      <c r="G120">
        <f t="shared" si="12"/>
        <v>-12.823999999999996</v>
      </c>
      <c r="I120" s="28"/>
    </row>
    <row r="121" spans="3:9" x14ac:dyDescent="0.25">
      <c r="C121">
        <f t="shared" si="13"/>
        <v>98</v>
      </c>
      <c r="E121">
        <f t="shared" si="11"/>
        <v>2.1840000000000002</v>
      </c>
      <c r="G121">
        <f t="shared" si="12"/>
        <v>-15.007999999999996</v>
      </c>
      <c r="I121" s="28"/>
    </row>
    <row r="122" spans="3:9" x14ac:dyDescent="0.25">
      <c r="C122">
        <f t="shared" si="13"/>
        <v>99</v>
      </c>
      <c r="E122">
        <f t="shared" si="11"/>
        <v>2.1920000000000002</v>
      </c>
      <c r="G122">
        <f t="shared" si="12"/>
        <v>-17.199999999999996</v>
      </c>
      <c r="I122" s="28"/>
    </row>
    <row r="123" spans="3:9" x14ac:dyDescent="0.25">
      <c r="C123">
        <f t="shared" si="13"/>
        <v>100</v>
      </c>
      <c r="E123">
        <f t="shared" si="11"/>
        <v>2.2000000000000002</v>
      </c>
      <c r="G123">
        <f t="shared" si="12"/>
        <v>-19.399999999999995</v>
      </c>
      <c r="I123" s="28"/>
    </row>
    <row r="124" spans="3:9" x14ac:dyDescent="0.25">
      <c r="C124">
        <f t="shared" si="13"/>
        <v>101</v>
      </c>
      <c r="E124">
        <f t="shared" si="11"/>
        <v>2.2080000000000002</v>
      </c>
      <c r="G124">
        <f t="shared" si="12"/>
        <v>-21.607999999999997</v>
      </c>
      <c r="I124" s="28"/>
    </row>
    <row r="125" spans="3:9" x14ac:dyDescent="0.25">
      <c r="C125">
        <f t="shared" si="13"/>
        <v>102</v>
      </c>
      <c r="E125">
        <f t="shared" si="11"/>
        <v>2.2160000000000002</v>
      </c>
      <c r="G125">
        <f t="shared" si="12"/>
        <v>-23.823999999999998</v>
      </c>
      <c r="I125" s="28"/>
    </row>
    <row r="126" spans="3:9" x14ac:dyDescent="0.25">
      <c r="C126">
        <f t="shared" si="13"/>
        <v>103</v>
      </c>
      <c r="E126">
        <f t="shared" si="11"/>
        <v>2.2240000000000002</v>
      </c>
      <c r="G126">
        <f t="shared" si="12"/>
        <v>-26.047999999999998</v>
      </c>
      <c r="I126" s="28"/>
    </row>
    <row r="127" spans="3:9" x14ac:dyDescent="0.25">
      <c r="C127">
        <f t="shared" si="13"/>
        <v>104</v>
      </c>
      <c r="E127">
        <f t="shared" si="11"/>
        <v>2.2320000000000002</v>
      </c>
      <c r="G127">
        <f t="shared" si="12"/>
        <v>-28.279999999999998</v>
      </c>
      <c r="I127" s="28"/>
    </row>
    <row r="128" spans="3:9" x14ac:dyDescent="0.25">
      <c r="C128">
        <f t="shared" si="13"/>
        <v>105</v>
      </c>
      <c r="E128">
        <f t="shared" si="11"/>
        <v>2.2399999999999998</v>
      </c>
      <c r="G128">
        <f t="shared" si="12"/>
        <v>-30.519999999999996</v>
      </c>
      <c r="I128" s="28"/>
    </row>
    <row r="129" spans="3:9" x14ac:dyDescent="0.25">
      <c r="C129">
        <f t="shared" si="13"/>
        <v>106</v>
      </c>
      <c r="E129">
        <f t="shared" si="11"/>
        <v>2.2479999999999998</v>
      </c>
      <c r="G129">
        <f t="shared" si="12"/>
        <v>-32.767999999999994</v>
      </c>
      <c r="I129" s="28"/>
    </row>
    <row r="130" spans="3:9" x14ac:dyDescent="0.25">
      <c r="C130">
        <f t="shared" si="13"/>
        <v>107</v>
      </c>
      <c r="E130">
        <f t="shared" si="11"/>
        <v>2.2559999999999998</v>
      </c>
      <c r="G130">
        <f t="shared" si="12"/>
        <v>-35.023999999999994</v>
      </c>
      <c r="I130" s="28"/>
    </row>
    <row r="131" spans="3:9" x14ac:dyDescent="0.25">
      <c r="C131">
        <f t="shared" si="13"/>
        <v>108</v>
      </c>
      <c r="E131">
        <f t="shared" si="11"/>
        <v>2.2639999999999998</v>
      </c>
      <c r="G131">
        <f t="shared" si="12"/>
        <v>-37.287999999999997</v>
      </c>
      <c r="I131" s="28"/>
    </row>
    <row r="132" spans="3:9" x14ac:dyDescent="0.25">
      <c r="C132">
        <f t="shared" si="13"/>
        <v>109</v>
      </c>
      <c r="E132">
        <f t="shared" si="11"/>
        <v>2.2719999999999998</v>
      </c>
      <c r="G132">
        <f t="shared" si="12"/>
        <v>-39.559999999999995</v>
      </c>
      <c r="I132" s="28"/>
    </row>
    <row r="133" spans="3:9" x14ac:dyDescent="0.25">
      <c r="C133">
        <f t="shared" si="13"/>
        <v>110</v>
      </c>
      <c r="E133">
        <f t="shared" si="11"/>
        <v>2.2799999999999998</v>
      </c>
      <c r="G133">
        <f t="shared" si="12"/>
        <v>-41.839999999999996</v>
      </c>
      <c r="I133" s="28"/>
    </row>
    <row r="134" spans="3:9" x14ac:dyDescent="0.25">
      <c r="C134">
        <f t="shared" si="13"/>
        <v>111</v>
      </c>
      <c r="E134">
        <f t="shared" si="11"/>
        <v>2.2879999999999998</v>
      </c>
      <c r="G134">
        <f t="shared" si="12"/>
        <v>-44.127999999999993</v>
      </c>
      <c r="I134" s="28"/>
    </row>
    <row r="135" spans="3:9" x14ac:dyDescent="0.25">
      <c r="C135">
        <f>C134+1</f>
        <v>112</v>
      </c>
      <c r="E135">
        <f t="shared" si="11"/>
        <v>2.2959999999999998</v>
      </c>
      <c r="G135">
        <f t="shared" si="12"/>
        <v>-46.423999999999992</v>
      </c>
      <c r="I135" s="28"/>
    </row>
    <row r="136" spans="3:9" x14ac:dyDescent="0.25">
      <c r="C136">
        <f>C135+1</f>
        <v>113</v>
      </c>
      <c r="E136">
        <f t="shared" si="11"/>
        <v>2.3039999999999998</v>
      </c>
      <c r="G136">
        <f t="shared" si="12"/>
        <v>-48.727999999999994</v>
      </c>
      <c r="I136" s="28"/>
    </row>
    <row r="137" spans="3:9" x14ac:dyDescent="0.25">
      <c r="C137">
        <f t="shared" ref="C137:C172" si="14">C136+1</f>
        <v>114</v>
      </c>
      <c r="E137">
        <f t="shared" si="11"/>
        <v>2.3119999999999998</v>
      </c>
      <c r="G137">
        <f t="shared" si="12"/>
        <v>-51.039999999999992</v>
      </c>
      <c r="I137" s="28"/>
    </row>
    <row r="138" spans="3:9" x14ac:dyDescent="0.25">
      <c r="C138">
        <f t="shared" si="14"/>
        <v>115</v>
      </c>
      <c r="E138">
        <f t="shared" si="11"/>
        <v>2.3199999999999998</v>
      </c>
      <c r="G138">
        <f t="shared" si="12"/>
        <v>-53.359999999999992</v>
      </c>
      <c r="I138" s="28"/>
    </row>
    <row r="139" spans="3:9" x14ac:dyDescent="0.25">
      <c r="C139">
        <f t="shared" si="14"/>
        <v>116</v>
      </c>
      <c r="E139">
        <f t="shared" si="11"/>
        <v>2.3279999999999998</v>
      </c>
      <c r="G139">
        <f t="shared" si="12"/>
        <v>-55.687999999999995</v>
      </c>
      <c r="I139" s="28"/>
    </row>
    <row r="140" spans="3:9" x14ac:dyDescent="0.25">
      <c r="C140">
        <f t="shared" si="14"/>
        <v>117</v>
      </c>
      <c r="E140">
        <f t="shared" si="11"/>
        <v>2.3359999999999999</v>
      </c>
      <c r="G140">
        <f t="shared" si="12"/>
        <v>-58.023999999999994</v>
      </c>
      <c r="I140" s="28"/>
    </row>
    <row r="141" spans="3:9" x14ac:dyDescent="0.25">
      <c r="C141">
        <f t="shared" si="14"/>
        <v>118</v>
      </c>
      <c r="E141">
        <f t="shared" si="11"/>
        <v>2.3439999999999999</v>
      </c>
      <c r="G141">
        <f t="shared" si="12"/>
        <v>-60.367999999999995</v>
      </c>
      <c r="I141" s="28"/>
    </row>
    <row r="142" spans="3:9" x14ac:dyDescent="0.25">
      <c r="C142">
        <f t="shared" si="14"/>
        <v>119</v>
      </c>
      <c r="E142">
        <f t="shared" si="11"/>
        <v>2.3519999999999999</v>
      </c>
      <c r="G142">
        <f t="shared" si="12"/>
        <v>-62.719999999999992</v>
      </c>
      <c r="I142" s="28"/>
    </row>
    <row r="143" spans="3:9" x14ac:dyDescent="0.25">
      <c r="C143">
        <f t="shared" si="14"/>
        <v>120</v>
      </c>
      <c r="E143">
        <f t="shared" si="11"/>
        <v>2.36</v>
      </c>
      <c r="G143">
        <f t="shared" si="12"/>
        <v>-65.08</v>
      </c>
      <c r="I143" s="28"/>
    </row>
    <row r="144" spans="3:9" x14ac:dyDescent="0.25">
      <c r="C144">
        <f t="shared" si="14"/>
        <v>121</v>
      </c>
      <c r="E144">
        <f t="shared" si="11"/>
        <v>2.3679999999999999</v>
      </c>
      <c r="G144">
        <f t="shared" si="12"/>
        <v>-67.447999999999993</v>
      </c>
      <c r="I144" s="28"/>
    </row>
    <row r="145" spans="3:9" x14ac:dyDescent="0.25">
      <c r="C145">
        <f t="shared" si="14"/>
        <v>122</v>
      </c>
      <c r="E145">
        <f t="shared" si="11"/>
        <v>2.3759999999999999</v>
      </c>
      <c r="G145">
        <f t="shared" si="12"/>
        <v>-69.823999999999998</v>
      </c>
      <c r="I145" s="28"/>
    </row>
    <row r="146" spans="3:9" x14ac:dyDescent="0.25">
      <c r="C146">
        <f t="shared" si="14"/>
        <v>123</v>
      </c>
      <c r="E146">
        <f t="shared" si="11"/>
        <v>2.3839999999999999</v>
      </c>
      <c r="G146">
        <f t="shared" si="12"/>
        <v>-72.207999999999998</v>
      </c>
      <c r="I146" s="28"/>
    </row>
    <row r="147" spans="3:9" x14ac:dyDescent="0.25">
      <c r="C147">
        <f t="shared" si="14"/>
        <v>124</v>
      </c>
      <c r="E147">
        <f t="shared" si="11"/>
        <v>2.3919999999999999</v>
      </c>
      <c r="G147">
        <f t="shared" si="12"/>
        <v>-74.599999999999994</v>
      </c>
      <c r="I147" s="28"/>
    </row>
    <row r="148" spans="3:9" x14ac:dyDescent="0.25">
      <c r="C148">
        <f t="shared" si="14"/>
        <v>125</v>
      </c>
      <c r="E148">
        <f t="shared" si="11"/>
        <v>2.4</v>
      </c>
      <c r="G148">
        <f t="shared" si="12"/>
        <v>-77</v>
      </c>
      <c r="I148" s="28"/>
    </row>
    <row r="149" spans="3:9" x14ac:dyDescent="0.25">
      <c r="C149">
        <f t="shared" si="14"/>
        <v>126</v>
      </c>
      <c r="E149">
        <f t="shared" si="11"/>
        <v>2.4079999999999999</v>
      </c>
      <c r="G149">
        <f t="shared" si="12"/>
        <v>-79.408000000000001</v>
      </c>
      <c r="I149" s="28"/>
    </row>
    <row r="150" spans="3:9" x14ac:dyDescent="0.25">
      <c r="C150">
        <f t="shared" si="14"/>
        <v>127</v>
      </c>
      <c r="E150">
        <f t="shared" si="11"/>
        <v>2.4159999999999999</v>
      </c>
      <c r="G150">
        <f t="shared" si="12"/>
        <v>-81.823999999999998</v>
      </c>
      <c r="I150" s="28"/>
    </row>
    <row r="151" spans="3:9" x14ac:dyDescent="0.25">
      <c r="C151">
        <f t="shared" si="14"/>
        <v>128</v>
      </c>
      <c r="E151">
        <f t="shared" si="11"/>
        <v>2.4239999999999999</v>
      </c>
      <c r="G151">
        <f t="shared" si="12"/>
        <v>-84.248000000000005</v>
      </c>
      <c r="I151" s="28"/>
    </row>
    <row r="152" spans="3:9" x14ac:dyDescent="0.25">
      <c r="C152">
        <f t="shared" si="14"/>
        <v>129</v>
      </c>
      <c r="E152">
        <f t="shared" si="11"/>
        <v>2.4319999999999999</v>
      </c>
      <c r="G152">
        <f t="shared" si="12"/>
        <v>-86.68</v>
      </c>
      <c r="I152" s="28"/>
    </row>
    <row r="153" spans="3:9" x14ac:dyDescent="0.25">
      <c r="C153">
        <f t="shared" si="14"/>
        <v>130</v>
      </c>
      <c r="E153">
        <f t="shared" ref="E153:E216" si="15">IF(C153&gt;$C$18,$C$16+(C153*$C$17),(($C$16)*$C$19)+(C153*$C$17))</f>
        <v>2.44</v>
      </c>
      <c r="G153">
        <f t="shared" si="12"/>
        <v>-89.12</v>
      </c>
      <c r="I153" s="28"/>
    </row>
    <row r="154" spans="3:9" x14ac:dyDescent="0.25">
      <c r="C154">
        <f t="shared" si="14"/>
        <v>131</v>
      </c>
      <c r="E154">
        <f t="shared" si="15"/>
        <v>2.448</v>
      </c>
      <c r="G154">
        <f t="shared" ref="G154:G217" si="16">G153-E154</f>
        <v>-91.567999999999998</v>
      </c>
      <c r="I154" s="28"/>
    </row>
    <row r="155" spans="3:9" x14ac:dyDescent="0.25">
      <c r="C155">
        <f t="shared" si="14"/>
        <v>132</v>
      </c>
      <c r="E155">
        <f t="shared" si="15"/>
        <v>2.456</v>
      </c>
      <c r="G155">
        <f t="shared" si="16"/>
        <v>-94.024000000000001</v>
      </c>
      <c r="I155" s="28"/>
    </row>
    <row r="156" spans="3:9" x14ac:dyDescent="0.25">
      <c r="C156">
        <f t="shared" si="14"/>
        <v>133</v>
      </c>
      <c r="E156">
        <f t="shared" si="15"/>
        <v>2.464</v>
      </c>
      <c r="G156">
        <f t="shared" si="16"/>
        <v>-96.488</v>
      </c>
      <c r="I156" s="28"/>
    </row>
    <row r="157" spans="3:9" x14ac:dyDescent="0.25">
      <c r="C157">
        <f t="shared" si="14"/>
        <v>134</v>
      </c>
      <c r="E157">
        <f t="shared" si="15"/>
        <v>2.472</v>
      </c>
      <c r="G157">
        <f t="shared" si="16"/>
        <v>-98.96</v>
      </c>
      <c r="I157" s="28"/>
    </row>
    <row r="158" spans="3:9" x14ac:dyDescent="0.25">
      <c r="C158">
        <f t="shared" si="14"/>
        <v>135</v>
      </c>
      <c r="E158">
        <f t="shared" si="15"/>
        <v>2.48</v>
      </c>
      <c r="G158">
        <f t="shared" si="16"/>
        <v>-101.44</v>
      </c>
      <c r="I158" s="28"/>
    </row>
    <row r="159" spans="3:9" x14ac:dyDescent="0.25">
      <c r="C159">
        <f t="shared" si="14"/>
        <v>136</v>
      </c>
      <c r="E159">
        <f t="shared" si="15"/>
        <v>2.488</v>
      </c>
      <c r="G159">
        <f t="shared" si="16"/>
        <v>-103.928</v>
      </c>
      <c r="I159" s="28"/>
    </row>
    <row r="160" spans="3:9" x14ac:dyDescent="0.25">
      <c r="C160">
        <f t="shared" si="14"/>
        <v>137</v>
      </c>
      <c r="E160">
        <f t="shared" si="15"/>
        <v>2.496</v>
      </c>
      <c r="G160">
        <f t="shared" si="16"/>
        <v>-106.42399999999999</v>
      </c>
      <c r="I160" s="28"/>
    </row>
    <row r="161" spans="3:9" x14ac:dyDescent="0.25">
      <c r="C161">
        <f t="shared" si="14"/>
        <v>138</v>
      </c>
      <c r="E161">
        <f t="shared" si="15"/>
        <v>2.504</v>
      </c>
      <c r="G161">
        <f t="shared" si="16"/>
        <v>-108.928</v>
      </c>
      <c r="I161" s="28"/>
    </row>
    <row r="162" spans="3:9" x14ac:dyDescent="0.25">
      <c r="C162">
        <f t="shared" si="14"/>
        <v>139</v>
      </c>
      <c r="E162">
        <f t="shared" si="15"/>
        <v>2.512</v>
      </c>
      <c r="G162">
        <f t="shared" si="16"/>
        <v>-111.44</v>
      </c>
      <c r="I162" s="28"/>
    </row>
    <row r="163" spans="3:9" x14ac:dyDescent="0.25">
      <c r="C163">
        <f t="shared" si="14"/>
        <v>140</v>
      </c>
      <c r="E163">
        <f t="shared" si="15"/>
        <v>2.52</v>
      </c>
      <c r="G163">
        <f t="shared" si="16"/>
        <v>-113.96</v>
      </c>
      <c r="I163" s="28"/>
    </row>
    <row r="164" spans="3:9" x14ac:dyDescent="0.25">
      <c r="C164">
        <f t="shared" si="14"/>
        <v>141</v>
      </c>
      <c r="E164">
        <f t="shared" si="15"/>
        <v>2.528</v>
      </c>
      <c r="G164">
        <f t="shared" si="16"/>
        <v>-116.488</v>
      </c>
      <c r="I164" s="28"/>
    </row>
    <row r="165" spans="3:9" x14ac:dyDescent="0.25">
      <c r="C165">
        <f t="shared" si="14"/>
        <v>142</v>
      </c>
      <c r="E165">
        <f t="shared" si="15"/>
        <v>2.536</v>
      </c>
      <c r="G165">
        <f t="shared" si="16"/>
        <v>-119.024</v>
      </c>
      <c r="I165" s="28"/>
    </row>
    <row r="166" spans="3:9" x14ac:dyDescent="0.25">
      <c r="C166">
        <f t="shared" si="14"/>
        <v>143</v>
      </c>
      <c r="E166">
        <f t="shared" si="15"/>
        <v>2.544</v>
      </c>
      <c r="G166">
        <f t="shared" si="16"/>
        <v>-121.568</v>
      </c>
      <c r="I166" s="28"/>
    </row>
    <row r="167" spans="3:9" x14ac:dyDescent="0.25">
      <c r="C167">
        <f t="shared" si="14"/>
        <v>144</v>
      </c>
      <c r="E167">
        <f t="shared" si="15"/>
        <v>2.552</v>
      </c>
      <c r="G167">
        <f t="shared" si="16"/>
        <v>-124.12</v>
      </c>
      <c r="I167" s="28"/>
    </row>
    <row r="168" spans="3:9" x14ac:dyDescent="0.25">
      <c r="C168">
        <f t="shared" si="14"/>
        <v>145</v>
      </c>
      <c r="E168">
        <f t="shared" si="15"/>
        <v>2.5599999999999996</v>
      </c>
      <c r="G168">
        <f t="shared" si="16"/>
        <v>-126.68</v>
      </c>
      <c r="I168" s="28"/>
    </row>
    <row r="169" spans="3:9" x14ac:dyDescent="0.25">
      <c r="C169">
        <f t="shared" si="14"/>
        <v>146</v>
      </c>
      <c r="E169">
        <f t="shared" si="15"/>
        <v>2.5679999999999996</v>
      </c>
      <c r="G169">
        <f t="shared" si="16"/>
        <v>-129.24800000000002</v>
      </c>
      <c r="I169" s="28"/>
    </row>
    <row r="170" spans="3:9" x14ac:dyDescent="0.25">
      <c r="C170">
        <f t="shared" si="14"/>
        <v>147</v>
      </c>
      <c r="E170">
        <f t="shared" si="15"/>
        <v>2.5759999999999996</v>
      </c>
      <c r="G170">
        <f t="shared" si="16"/>
        <v>-131.82400000000001</v>
      </c>
      <c r="I170" s="28"/>
    </row>
    <row r="171" spans="3:9" x14ac:dyDescent="0.25">
      <c r="C171">
        <f t="shared" si="14"/>
        <v>148</v>
      </c>
      <c r="E171">
        <f t="shared" si="15"/>
        <v>2.5839999999999996</v>
      </c>
      <c r="G171">
        <f t="shared" si="16"/>
        <v>-134.40800000000002</v>
      </c>
      <c r="I171" s="28"/>
    </row>
    <row r="172" spans="3:9" x14ac:dyDescent="0.25">
      <c r="C172">
        <f t="shared" si="14"/>
        <v>149</v>
      </c>
      <c r="E172">
        <f t="shared" si="15"/>
        <v>2.5919999999999996</v>
      </c>
      <c r="G172">
        <f t="shared" si="16"/>
        <v>-137.00000000000003</v>
      </c>
      <c r="I172" s="28"/>
    </row>
    <row r="173" spans="3:9" x14ac:dyDescent="0.25">
      <c r="C173">
        <f>C143+1</f>
        <v>121</v>
      </c>
      <c r="E173">
        <f t="shared" si="15"/>
        <v>2.3679999999999999</v>
      </c>
      <c r="G173">
        <f t="shared" si="16"/>
        <v>-139.36800000000002</v>
      </c>
      <c r="I173" s="28"/>
    </row>
    <row r="174" spans="3:9" x14ac:dyDescent="0.25">
      <c r="C174">
        <f>C173+1</f>
        <v>122</v>
      </c>
      <c r="E174">
        <f t="shared" si="15"/>
        <v>2.3759999999999999</v>
      </c>
      <c r="G174">
        <f t="shared" si="16"/>
        <v>-141.74400000000003</v>
      </c>
      <c r="I174" s="28"/>
    </row>
    <row r="175" spans="3:9" x14ac:dyDescent="0.25">
      <c r="C175">
        <f t="shared" ref="C175:C195" si="17">C174+1</f>
        <v>123</v>
      </c>
      <c r="E175">
        <f t="shared" si="15"/>
        <v>2.3839999999999999</v>
      </c>
      <c r="G175">
        <f t="shared" si="16"/>
        <v>-144.12800000000001</v>
      </c>
      <c r="I175" s="28"/>
    </row>
    <row r="176" spans="3:9" x14ac:dyDescent="0.25">
      <c r="C176">
        <f t="shared" si="17"/>
        <v>124</v>
      </c>
      <c r="E176">
        <f t="shared" si="15"/>
        <v>2.3919999999999999</v>
      </c>
      <c r="G176">
        <f t="shared" si="16"/>
        <v>-146.52000000000001</v>
      </c>
      <c r="I176" s="28"/>
    </row>
    <row r="177" spans="3:9" x14ac:dyDescent="0.25">
      <c r="C177">
        <f t="shared" si="17"/>
        <v>125</v>
      </c>
      <c r="E177">
        <f t="shared" si="15"/>
        <v>2.4</v>
      </c>
      <c r="G177">
        <f t="shared" si="16"/>
        <v>-148.92000000000002</v>
      </c>
      <c r="I177" s="28"/>
    </row>
    <row r="178" spans="3:9" x14ac:dyDescent="0.25">
      <c r="C178">
        <f t="shared" si="17"/>
        <v>126</v>
      </c>
      <c r="E178">
        <f t="shared" si="15"/>
        <v>2.4079999999999999</v>
      </c>
      <c r="G178">
        <f t="shared" si="16"/>
        <v>-151.328</v>
      </c>
      <c r="I178" s="28"/>
    </row>
    <row r="179" spans="3:9" x14ac:dyDescent="0.25">
      <c r="C179">
        <f t="shared" si="17"/>
        <v>127</v>
      </c>
      <c r="E179">
        <f t="shared" si="15"/>
        <v>2.4159999999999999</v>
      </c>
      <c r="G179">
        <f t="shared" si="16"/>
        <v>-153.744</v>
      </c>
      <c r="I179" s="28"/>
    </row>
    <row r="180" spans="3:9" x14ac:dyDescent="0.25">
      <c r="C180">
        <f t="shared" si="17"/>
        <v>128</v>
      </c>
      <c r="E180">
        <f t="shared" si="15"/>
        <v>2.4239999999999999</v>
      </c>
      <c r="G180">
        <f t="shared" si="16"/>
        <v>-156.16800000000001</v>
      </c>
      <c r="I180" s="28"/>
    </row>
    <row r="181" spans="3:9" x14ac:dyDescent="0.25">
      <c r="C181">
        <f t="shared" si="17"/>
        <v>129</v>
      </c>
      <c r="E181">
        <f t="shared" si="15"/>
        <v>2.4319999999999999</v>
      </c>
      <c r="G181">
        <f t="shared" si="16"/>
        <v>-158.6</v>
      </c>
      <c r="I181" s="28"/>
    </row>
    <row r="182" spans="3:9" x14ac:dyDescent="0.25">
      <c r="C182">
        <f t="shared" si="17"/>
        <v>130</v>
      </c>
      <c r="E182">
        <f t="shared" si="15"/>
        <v>2.44</v>
      </c>
      <c r="G182">
        <f t="shared" si="16"/>
        <v>-161.04</v>
      </c>
      <c r="I182" s="28"/>
    </row>
    <row r="183" spans="3:9" x14ac:dyDescent="0.25">
      <c r="C183">
        <f t="shared" si="17"/>
        <v>131</v>
      </c>
      <c r="E183">
        <f t="shared" si="15"/>
        <v>2.448</v>
      </c>
      <c r="G183">
        <f t="shared" si="16"/>
        <v>-163.488</v>
      </c>
      <c r="I183" s="28"/>
    </row>
    <row r="184" spans="3:9" x14ac:dyDescent="0.25">
      <c r="C184">
        <f t="shared" si="17"/>
        <v>132</v>
      </c>
      <c r="E184">
        <f t="shared" si="15"/>
        <v>2.456</v>
      </c>
      <c r="G184">
        <f t="shared" si="16"/>
        <v>-165.94399999999999</v>
      </c>
      <c r="I184" s="28"/>
    </row>
    <row r="185" spans="3:9" x14ac:dyDescent="0.25">
      <c r="C185">
        <f t="shared" si="17"/>
        <v>133</v>
      </c>
      <c r="E185">
        <f t="shared" si="15"/>
        <v>2.464</v>
      </c>
      <c r="G185">
        <f t="shared" si="16"/>
        <v>-168.40799999999999</v>
      </c>
      <c r="I185" s="28"/>
    </row>
    <row r="186" spans="3:9" x14ac:dyDescent="0.25">
      <c r="C186">
        <f t="shared" si="17"/>
        <v>134</v>
      </c>
      <c r="E186">
        <f t="shared" si="15"/>
        <v>2.472</v>
      </c>
      <c r="G186">
        <f t="shared" si="16"/>
        <v>-170.88</v>
      </c>
      <c r="I186" s="28"/>
    </row>
    <row r="187" spans="3:9" x14ac:dyDescent="0.25">
      <c r="C187">
        <f t="shared" si="17"/>
        <v>135</v>
      </c>
      <c r="E187">
        <f t="shared" si="15"/>
        <v>2.48</v>
      </c>
      <c r="G187">
        <f t="shared" si="16"/>
        <v>-173.35999999999999</v>
      </c>
      <c r="I187" s="28"/>
    </row>
    <row r="188" spans="3:9" x14ac:dyDescent="0.25">
      <c r="C188">
        <f t="shared" si="17"/>
        <v>136</v>
      </c>
      <c r="E188">
        <f t="shared" si="15"/>
        <v>2.488</v>
      </c>
      <c r="G188">
        <f t="shared" si="16"/>
        <v>-175.84799999999998</v>
      </c>
      <c r="I188" s="28"/>
    </row>
    <row r="189" spans="3:9" x14ac:dyDescent="0.25">
      <c r="C189">
        <f t="shared" si="17"/>
        <v>137</v>
      </c>
      <c r="E189">
        <f t="shared" si="15"/>
        <v>2.496</v>
      </c>
      <c r="G189">
        <f t="shared" si="16"/>
        <v>-178.34399999999999</v>
      </c>
      <c r="I189" s="28"/>
    </row>
    <row r="190" spans="3:9" x14ac:dyDescent="0.25">
      <c r="C190">
        <f t="shared" si="17"/>
        <v>138</v>
      </c>
      <c r="E190">
        <f t="shared" si="15"/>
        <v>2.504</v>
      </c>
      <c r="G190">
        <f t="shared" si="16"/>
        <v>-180.84799999999998</v>
      </c>
      <c r="I190" s="28"/>
    </row>
    <row r="191" spans="3:9" x14ac:dyDescent="0.25">
      <c r="C191">
        <f t="shared" si="17"/>
        <v>139</v>
      </c>
      <c r="E191">
        <f t="shared" si="15"/>
        <v>2.512</v>
      </c>
      <c r="G191">
        <f t="shared" si="16"/>
        <v>-183.35999999999999</v>
      </c>
      <c r="I191" s="28"/>
    </row>
    <row r="192" spans="3:9" x14ac:dyDescent="0.25">
      <c r="C192">
        <f t="shared" si="17"/>
        <v>140</v>
      </c>
      <c r="E192">
        <f t="shared" si="15"/>
        <v>2.52</v>
      </c>
      <c r="G192">
        <f t="shared" si="16"/>
        <v>-185.88</v>
      </c>
      <c r="I192" s="28"/>
    </row>
    <row r="193" spans="3:9" x14ac:dyDescent="0.25">
      <c r="C193">
        <f t="shared" si="17"/>
        <v>141</v>
      </c>
      <c r="E193">
        <f t="shared" si="15"/>
        <v>2.528</v>
      </c>
      <c r="G193">
        <f t="shared" si="16"/>
        <v>-188.40799999999999</v>
      </c>
      <c r="I193" s="28"/>
    </row>
    <row r="194" spans="3:9" x14ac:dyDescent="0.25">
      <c r="C194">
        <f t="shared" si="17"/>
        <v>142</v>
      </c>
      <c r="E194">
        <f t="shared" si="15"/>
        <v>2.536</v>
      </c>
      <c r="G194">
        <f t="shared" si="16"/>
        <v>-190.94399999999999</v>
      </c>
      <c r="I194" s="28"/>
    </row>
    <row r="195" spans="3:9" x14ac:dyDescent="0.25">
      <c r="C195">
        <f t="shared" si="17"/>
        <v>143</v>
      </c>
      <c r="E195">
        <f t="shared" si="15"/>
        <v>2.544</v>
      </c>
      <c r="G195">
        <f t="shared" si="16"/>
        <v>-193.488</v>
      </c>
      <c r="I195" s="28"/>
    </row>
    <row r="196" spans="3:9" x14ac:dyDescent="0.25">
      <c r="C196">
        <f>C166+1</f>
        <v>144</v>
      </c>
      <c r="E196">
        <f t="shared" si="15"/>
        <v>2.552</v>
      </c>
      <c r="G196">
        <f t="shared" si="16"/>
        <v>-196.04</v>
      </c>
      <c r="I196" s="28"/>
    </row>
    <row r="197" spans="3:9" x14ac:dyDescent="0.25">
      <c r="C197">
        <f>C196+1</f>
        <v>145</v>
      </c>
      <c r="E197">
        <f t="shared" si="15"/>
        <v>2.5599999999999996</v>
      </c>
      <c r="G197">
        <f t="shared" si="16"/>
        <v>-198.6</v>
      </c>
      <c r="I197" s="28"/>
    </row>
    <row r="198" spans="3:9" x14ac:dyDescent="0.25">
      <c r="C198">
        <f t="shared" ref="C198:C213" si="18">C197+1</f>
        <v>146</v>
      </c>
      <c r="E198">
        <f t="shared" si="15"/>
        <v>2.5679999999999996</v>
      </c>
      <c r="G198">
        <f t="shared" si="16"/>
        <v>-201.16800000000001</v>
      </c>
      <c r="I198" s="28"/>
    </row>
    <row r="199" spans="3:9" x14ac:dyDescent="0.25">
      <c r="C199">
        <f t="shared" si="18"/>
        <v>147</v>
      </c>
      <c r="E199">
        <f t="shared" si="15"/>
        <v>2.5759999999999996</v>
      </c>
      <c r="G199">
        <f t="shared" si="16"/>
        <v>-203.744</v>
      </c>
      <c r="I199" s="28"/>
    </row>
    <row r="200" spans="3:9" x14ac:dyDescent="0.25">
      <c r="C200">
        <f t="shared" si="18"/>
        <v>148</v>
      </c>
      <c r="E200">
        <f t="shared" si="15"/>
        <v>2.5839999999999996</v>
      </c>
      <c r="G200">
        <f t="shared" si="16"/>
        <v>-206.328</v>
      </c>
      <c r="I200" s="28"/>
    </row>
    <row r="201" spans="3:9" x14ac:dyDescent="0.25">
      <c r="C201">
        <f t="shared" si="18"/>
        <v>149</v>
      </c>
      <c r="E201">
        <f t="shared" si="15"/>
        <v>2.5919999999999996</v>
      </c>
      <c r="G201">
        <f t="shared" si="16"/>
        <v>-208.92000000000002</v>
      </c>
      <c r="I201" s="28"/>
    </row>
    <row r="202" spans="3:9" x14ac:dyDescent="0.25">
      <c r="C202">
        <f t="shared" si="18"/>
        <v>150</v>
      </c>
      <c r="E202">
        <f t="shared" si="15"/>
        <v>2.5999999999999996</v>
      </c>
      <c r="G202">
        <f t="shared" si="16"/>
        <v>-211.52</v>
      </c>
      <c r="I202" s="28"/>
    </row>
    <row r="203" spans="3:9" x14ac:dyDescent="0.25">
      <c r="C203">
        <f t="shared" si="18"/>
        <v>151</v>
      </c>
      <c r="E203">
        <f t="shared" si="15"/>
        <v>2.6079999999999997</v>
      </c>
      <c r="G203">
        <f t="shared" si="16"/>
        <v>-214.12800000000001</v>
      </c>
      <c r="I203" s="28"/>
    </row>
    <row r="204" spans="3:9" x14ac:dyDescent="0.25">
      <c r="C204">
        <f t="shared" si="18"/>
        <v>152</v>
      </c>
      <c r="E204">
        <f t="shared" si="15"/>
        <v>2.6159999999999997</v>
      </c>
      <c r="G204">
        <f t="shared" si="16"/>
        <v>-216.74400000000003</v>
      </c>
      <c r="I204" s="28"/>
    </row>
    <row r="205" spans="3:9" x14ac:dyDescent="0.25">
      <c r="C205">
        <f t="shared" si="18"/>
        <v>153</v>
      </c>
      <c r="E205">
        <f t="shared" si="15"/>
        <v>2.6239999999999997</v>
      </c>
      <c r="G205">
        <f t="shared" si="16"/>
        <v>-219.36800000000002</v>
      </c>
      <c r="I205" s="28"/>
    </row>
    <row r="206" spans="3:9" x14ac:dyDescent="0.25">
      <c r="C206">
        <f t="shared" si="18"/>
        <v>154</v>
      </c>
      <c r="E206">
        <f t="shared" si="15"/>
        <v>2.6319999999999997</v>
      </c>
      <c r="G206">
        <f t="shared" si="16"/>
        <v>-222.00000000000003</v>
      </c>
      <c r="I206" s="28"/>
    </row>
    <row r="207" spans="3:9" x14ac:dyDescent="0.25">
      <c r="C207">
        <f t="shared" si="18"/>
        <v>155</v>
      </c>
      <c r="E207">
        <f t="shared" si="15"/>
        <v>2.6399999999999997</v>
      </c>
      <c r="G207">
        <f t="shared" si="16"/>
        <v>-224.64000000000001</v>
      </c>
      <c r="I207" s="28"/>
    </row>
    <row r="208" spans="3:9" x14ac:dyDescent="0.25">
      <c r="C208">
        <f t="shared" si="18"/>
        <v>156</v>
      </c>
      <c r="E208">
        <f t="shared" si="15"/>
        <v>2.6479999999999997</v>
      </c>
      <c r="G208">
        <f t="shared" si="16"/>
        <v>-227.28800000000001</v>
      </c>
      <c r="I208" s="28"/>
    </row>
    <row r="209" spans="3:9" x14ac:dyDescent="0.25">
      <c r="C209">
        <f t="shared" si="18"/>
        <v>157</v>
      </c>
      <c r="E209">
        <f t="shared" si="15"/>
        <v>2.6559999999999997</v>
      </c>
      <c r="G209">
        <f t="shared" si="16"/>
        <v>-229.94400000000002</v>
      </c>
      <c r="I209" s="28"/>
    </row>
    <row r="210" spans="3:9" x14ac:dyDescent="0.25">
      <c r="C210">
        <f t="shared" si="18"/>
        <v>158</v>
      </c>
      <c r="E210">
        <f t="shared" si="15"/>
        <v>2.6639999999999997</v>
      </c>
      <c r="G210">
        <f t="shared" si="16"/>
        <v>-232.608</v>
      </c>
      <c r="I210" s="28"/>
    </row>
    <row r="211" spans="3:9" x14ac:dyDescent="0.25">
      <c r="C211">
        <f t="shared" si="18"/>
        <v>159</v>
      </c>
      <c r="E211">
        <f t="shared" si="15"/>
        <v>2.6719999999999997</v>
      </c>
      <c r="G211">
        <f t="shared" si="16"/>
        <v>-235.28</v>
      </c>
      <c r="I211" s="28"/>
    </row>
    <row r="212" spans="3:9" x14ac:dyDescent="0.25">
      <c r="C212">
        <f t="shared" si="18"/>
        <v>160</v>
      </c>
      <c r="E212">
        <f t="shared" si="15"/>
        <v>2.6799999999999997</v>
      </c>
      <c r="G212">
        <f t="shared" si="16"/>
        <v>-237.96</v>
      </c>
      <c r="I212" s="28"/>
    </row>
    <row r="213" spans="3:9" x14ac:dyDescent="0.25">
      <c r="C213">
        <f t="shared" si="18"/>
        <v>161</v>
      </c>
      <c r="E213">
        <f t="shared" si="15"/>
        <v>2.6879999999999997</v>
      </c>
      <c r="G213">
        <f t="shared" si="16"/>
        <v>-240.648</v>
      </c>
      <c r="I213" s="28"/>
    </row>
    <row r="214" spans="3:9" x14ac:dyDescent="0.25">
      <c r="C214">
        <f>C184+1</f>
        <v>133</v>
      </c>
      <c r="E214">
        <f t="shared" si="15"/>
        <v>2.464</v>
      </c>
      <c r="G214">
        <f t="shared" si="16"/>
        <v>-243.11199999999999</v>
      </c>
      <c r="I214" s="28"/>
    </row>
    <row r="215" spans="3:9" x14ac:dyDescent="0.25">
      <c r="C215">
        <f>C214+1</f>
        <v>134</v>
      </c>
      <c r="E215">
        <f t="shared" si="15"/>
        <v>2.472</v>
      </c>
      <c r="G215">
        <f t="shared" si="16"/>
        <v>-245.584</v>
      </c>
      <c r="I215" s="28"/>
    </row>
    <row r="216" spans="3:9" x14ac:dyDescent="0.25">
      <c r="C216">
        <f t="shared" ref="C216:C226" si="19">C215+1</f>
        <v>135</v>
      </c>
      <c r="E216">
        <f t="shared" si="15"/>
        <v>2.48</v>
      </c>
      <c r="G216">
        <f t="shared" si="16"/>
        <v>-248.06399999999999</v>
      </c>
      <c r="I216" s="28"/>
    </row>
    <row r="217" spans="3:9" x14ac:dyDescent="0.25">
      <c r="C217">
        <f t="shared" si="19"/>
        <v>136</v>
      </c>
      <c r="E217">
        <f t="shared" ref="E217:E270" si="20">IF(C217&gt;$C$18,$C$16+(C217*$C$17),(($C$16)*$C$19)+(C217*$C$17))</f>
        <v>2.488</v>
      </c>
      <c r="G217">
        <f t="shared" si="16"/>
        <v>-250.55199999999999</v>
      </c>
      <c r="I217" s="28"/>
    </row>
    <row r="218" spans="3:9" x14ac:dyDescent="0.25">
      <c r="C218">
        <f t="shared" si="19"/>
        <v>137</v>
      </c>
      <c r="E218">
        <f t="shared" si="20"/>
        <v>2.496</v>
      </c>
      <c r="G218">
        <f t="shared" ref="G218:G270" si="21">G217-E218</f>
        <v>-253.048</v>
      </c>
      <c r="I218" s="28"/>
    </row>
    <row r="219" spans="3:9" x14ac:dyDescent="0.25">
      <c r="C219">
        <f t="shared" si="19"/>
        <v>138</v>
      </c>
      <c r="E219">
        <f t="shared" si="20"/>
        <v>2.504</v>
      </c>
      <c r="G219">
        <f t="shared" si="21"/>
        <v>-255.55199999999999</v>
      </c>
      <c r="I219" s="28"/>
    </row>
    <row r="220" spans="3:9" x14ac:dyDescent="0.25">
      <c r="C220">
        <f t="shared" si="19"/>
        <v>139</v>
      </c>
      <c r="E220">
        <f t="shared" si="20"/>
        <v>2.512</v>
      </c>
      <c r="G220">
        <f t="shared" si="21"/>
        <v>-258.06399999999996</v>
      </c>
      <c r="I220" s="28"/>
    </row>
    <row r="221" spans="3:9" x14ac:dyDescent="0.25">
      <c r="C221">
        <f t="shared" si="19"/>
        <v>140</v>
      </c>
      <c r="E221">
        <f t="shared" si="20"/>
        <v>2.52</v>
      </c>
      <c r="G221">
        <f t="shared" si="21"/>
        <v>-260.58399999999995</v>
      </c>
      <c r="I221" s="28"/>
    </row>
    <row r="222" spans="3:9" x14ac:dyDescent="0.25">
      <c r="C222">
        <f t="shared" si="19"/>
        <v>141</v>
      </c>
      <c r="E222">
        <f t="shared" si="20"/>
        <v>2.528</v>
      </c>
      <c r="G222">
        <f t="shared" si="21"/>
        <v>-263.11199999999997</v>
      </c>
      <c r="I222" s="28"/>
    </row>
    <row r="223" spans="3:9" x14ac:dyDescent="0.25">
      <c r="C223">
        <f t="shared" si="19"/>
        <v>142</v>
      </c>
      <c r="E223">
        <f t="shared" si="20"/>
        <v>2.536</v>
      </c>
      <c r="G223">
        <f t="shared" si="21"/>
        <v>-265.64799999999997</v>
      </c>
      <c r="I223" s="28"/>
    </row>
    <row r="224" spans="3:9" x14ac:dyDescent="0.25">
      <c r="C224">
        <f t="shared" si="19"/>
        <v>143</v>
      </c>
      <c r="E224">
        <f t="shared" si="20"/>
        <v>2.544</v>
      </c>
      <c r="G224">
        <f t="shared" si="21"/>
        <v>-268.19199999999995</v>
      </c>
      <c r="I224" s="28"/>
    </row>
    <row r="225" spans="3:9" x14ac:dyDescent="0.25">
      <c r="C225">
        <f t="shared" si="19"/>
        <v>144</v>
      </c>
      <c r="E225">
        <f t="shared" si="20"/>
        <v>2.552</v>
      </c>
      <c r="G225">
        <f t="shared" si="21"/>
        <v>-270.74399999999997</v>
      </c>
      <c r="I225" s="28"/>
    </row>
    <row r="226" spans="3:9" x14ac:dyDescent="0.25">
      <c r="C226">
        <f t="shared" si="19"/>
        <v>145</v>
      </c>
      <c r="E226">
        <f t="shared" si="20"/>
        <v>2.5599999999999996</v>
      </c>
      <c r="G226">
        <f t="shared" si="21"/>
        <v>-273.30399999999997</v>
      </c>
      <c r="I226" s="28"/>
    </row>
    <row r="227" spans="3:9" x14ac:dyDescent="0.25">
      <c r="C227">
        <f>C197+1</f>
        <v>146</v>
      </c>
      <c r="E227">
        <f t="shared" si="20"/>
        <v>2.5679999999999996</v>
      </c>
      <c r="G227">
        <f t="shared" si="21"/>
        <v>-275.87199999999996</v>
      </c>
      <c r="I227" s="28"/>
    </row>
    <row r="228" spans="3:9" x14ac:dyDescent="0.25">
      <c r="C228">
        <f>C227+1</f>
        <v>147</v>
      </c>
      <c r="E228">
        <f t="shared" si="20"/>
        <v>2.5759999999999996</v>
      </c>
      <c r="G228">
        <f t="shared" si="21"/>
        <v>-278.44799999999998</v>
      </c>
      <c r="I228" s="28"/>
    </row>
    <row r="229" spans="3:9" x14ac:dyDescent="0.25">
      <c r="C229">
        <f t="shared" ref="C229:C238" si="22">C228+1</f>
        <v>148</v>
      </c>
      <c r="E229">
        <f t="shared" si="20"/>
        <v>2.5839999999999996</v>
      </c>
      <c r="G229">
        <f t="shared" si="21"/>
        <v>-281.03199999999998</v>
      </c>
      <c r="I229" s="28"/>
    </row>
    <row r="230" spans="3:9" x14ac:dyDescent="0.25">
      <c r="C230">
        <f t="shared" si="22"/>
        <v>149</v>
      </c>
      <c r="E230">
        <f t="shared" si="20"/>
        <v>2.5919999999999996</v>
      </c>
      <c r="G230">
        <f t="shared" si="21"/>
        <v>-283.62399999999997</v>
      </c>
      <c r="I230" s="28"/>
    </row>
    <row r="231" spans="3:9" x14ac:dyDescent="0.25">
      <c r="C231">
        <f t="shared" si="22"/>
        <v>150</v>
      </c>
      <c r="E231">
        <f t="shared" si="20"/>
        <v>2.5999999999999996</v>
      </c>
      <c r="G231">
        <f t="shared" si="21"/>
        <v>-286.22399999999999</v>
      </c>
      <c r="I231" s="28"/>
    </row>
    <row r="232" spans="3:9" x14ac:dyDescent="0.25">
      <c r="C232">
        <f t="shared" si="22"/>
        <v>151</v>
      </c>
      <c r="E232">
        <f t="shared" si="20"/>
        <v>2.6079999999999997</v>
      </c>
      <c r="G232">
        <f t="shared" si="21"/>
        <v>-288.83199999999999</v>
      </c>
      <c r="I232" s="28"/>
    </row>
    <row r="233" spans="3:9" x14ac:dyDescent="0.25">
      <c r="C233">
        <f t="shared" si="22"/>
        <v>152</v>
      </c>
      <c r="E233">
        <f t="shared" si="20"/>
        <v>2.6159999999999997</v>
      </c>
      <c r="G233">
        <f t="shared" si="21"/>
        <v>-291.44799999999998</v>
      </c>
      <c r="I233" s="28"/>
    </row>
    <row r="234" spans="3:9" x14ac:dyDescent="0.25">
      <c r="C234">
        <f t="shared" si="22"/>
        <v>153</v>
      </c>
      <c r="E234">
        <f t="shared" si="20"/>
        <v>2.6239999999999997</v>
      </c>
      <c r="G234">
        <f t="shared" si="21"/>
        <v>-294.072</v>
      </c>
      <c r="I234" s="28"/>
    </row>
    <row r="235" spans="3:9" x14ac:dyDescent="0.25">
      <c r="C235">
        <f t="shared" si="22"/>
        <v>154</v>
      </c>
      <c r="E235">
        <f t="shared" si="20"/>
        <v>2.6319999999999997</v>
      </c>
      <c r="G235">
        <f t="shared" si="21"/>
        <v>-296.70400000000001</v>
      </c>
      <c r="I235" s="28"/>
    </row>
    <row r="236" spans="3:9" x14ac:dyDescent="0.25">
      <c r="C236">
        <f t="shared" si="22"/>
        <v>155</v>
      </c>
      <c r="E236">
        <f t="shared" si="20"/>
        <v>2.6399999999999997</v>
      </c>
      <c r="G236">
        <f t="shared" si="21"/>
        <v>-299.34399999999999</v>
      </c>
      <c r="I236" s="28"/>
    </row>
    <row r="237" spans="3:9" x14ac:dyDescent="0.25">
      <c r="C237">
        <f t="shared" si="22"/>
        <v>156</v>
      </c>
      <c r="E237">
        <f t="shared" si="20"/>
        <v>2.6479999999999997</v>
      </c>
      <c r="G237">
        <f t="shared" si="21"/>
        <v>-301.99200000000002</v>
      </c>
      <c r="I237" s="28"/>
    </row>
    <row r="238" spans="3:9" x14ac:dyDescent="0.25">
      <c r="C238">
        <f t="shared" si="22"/>
        <v>157</v>
      </c>
      <c r="E238">
        <f t="shared" si="20"/>
        <v>2.6559999999999997</v>
      </c>
      <c r="G238">
        <f t="shared" si="21"/>
        <v>-304.64800000000002</v>
      </c>
      <c r="I238" s="28"/>
    </row>
    <row r="239" spans="3:9" x14ac:dyDescent="0.25">
      <c r="C239">
        <f>C209+1</f>
        <v>158</v>
      </c>
      <c r="E239">
        <f t="shared" si="20"/>
        <v>2.6639999999999997</v>
      </c>
      <c r="G239">
        <f t="shared" si="21"/>
        <v>-307.31200000000001</v>
      </c>
      <c r="I239" s="28"/>
    </row>
    <row r="240" spans="3:9" x14ac:dyDescent="0.25">
      <c r="C240">
        <f>C239+1</f>
        <v>159</v>
      </c>
      <c r="E240">
        <f t="shared" si="20"/>
        <v>2.6719999999999997</v>
      </c>
      <c r="G240">
        <f t="shared" si="21"/>
        <v>-309.98400000000004</v>
      </c>
      <c r="I240" s="28"/>
    </row>
    <row r="241" spans="3:9" x14ac:dyDescent="0.25">
      <c r="C241">
        <f t="shared" ref="C241:C270" si="23">C240+1</f>
        <v>160</v>
      </c>
      <c r="E241">
        <f t="shared" si="20"/>
        <v>2.6799999999999997</v>
      </c>
      <c r="G241">
        <f t="shared" si="21"/>
        <v>-312.66400000000004</v>
      </c>
      <c r="I241" s="28"/>
    </row>
    <row r="242" spans="3:9" x14ac:dyDescent="0.25">
      <c r="C242">
        <f t="shared" si="23"/>
        <v>161</v>
      </c>
      <c r="E242">
        <f t="shared" si="20"/>
        <v>2.6879999999999997</v>
      </c>
      <c r="G242">
        <f t="shared" si="21"/>
        <v>-315.35200000000003</v>
      </c>
      <c r="I242" s="28"/>
    </row>
    <row r="243" spans="3:9" x14ac:dyDescent="0.25">
      <c r="C243">
        <f t="shared" si="23"/>
        <v>162</v>
      </c>
      <c r="E243">
        <f t="shared" si="20"/>
        <v>2.6959999999999997</v>
      </c>
      <c r="G243">
        <f t="shared" si="21"/>
        <v>-318.04800000000006</v>
      </c>
      <c r="I243" s="28"/>
    </row>
    <row r="244" spans="3:9" x14ac:dyDescent="0.25">
      <c r="C244">
        <f t="shared" si="23"/>
        <v>163</v>
      </c>
      <c r="E244">
        <f t="shared" si="20"/>
        <v>2.7039999999999997</v>
      </c>
      <c r="G244">
        <f t="shared" si="21"/>
        <v>-320.75200000000007</v>
      </c>
      <c r="I244" s="28"/>
    </row>
    <row r="245" spans="3:9" x14ac:dyDescent="0.25">
      <c r="C245">
        <f t="shared" si="23"/>
        <v>164</v>
      </c>
      <c r="E245">
        <f t="shared" si="20"/>
        <v>2.7119999999999997</v>
      </c>
      <c r="G245">
        <f t="shared" si="21"/>
        <v>-323.46400000000006</v>
      </c>
      <c r="I245" s="28"/>
    </row>
    <row r="246" spans="3:9" x14ac:dyDescent="0.25">
      <c r="C246">
        <f t="shared" si="23"/>
        <v>165</v>
      </c>
      <c r="E246">
        <f t="shared" si="20"/>
        <v>2.7199999999999998</v>
      </c>
      <c r="G246">
        <f t="shared" si="21"/>
        <v>-326.18400000000008</v>
      </c>
      <c r="I246" s="28"/>
    </row>
    <row r="247" spans="3:9" x14ac:dyDescent="0.25">
      <c r="C247">
        <f t="shared" si="23"/>
        <v>166</v>
      </c>
      <c r="E247">
        <f t="shared" si="20"/>
        <v>2.7279999999999998</v>
      </c>
      <c r="G247">
        <f t="shared" si="21"/>
        <v>-328.91200000000009</v>
      </c>
      <c r="I247" s="28"/>
    </row>
    <row r="248" spans="3:9" x14ac:dyDescent="0.25">
      <c r="C248">
        <f t="shared" si="23"/>
        <v>167</v>
      </c>
      <c r="E248">
        <f t="shared" si="20"/>
        <v>2.7359999999999998</v>
      </c>
      <c r="G248">
        <f t="shared" si="21"/>
        <v>-331.64800000000008</v>
      </c>
      <c r="I248" s="28"/>
    </row>
    <row r="249" spans="3:9" x14ac:dyDescent="0.25">
      <c r="C249">
        <f t="shared" si="23"/>
        <v>168</v>
      </c>
      <c r="E249">
        <f t="shared" si="20"/>
        <v>2.7439999999999998</v>
      </c>
      <c r="G249">
        <f t="shared" si="21"/>
        <v>-334.39200000000005</v>
      </c>
      <c r="I249" s="28"/>
    </row>
    <row r="250" spans="3:9" x14ac:dyDescent="0.25">
      <c r="C250">
        <f t="shared" si="23"/>
        <v>169</v>
      </c>
      <c r="E250">
        <f t="shared" si="20"/>
        <v>2.7519999999999998</v>
      </c>
      <c r="G250">
        <f t="shared" si="21"/>
        <v>-337.14400000000006</v>
      </c>
      <c r="I250" s="28"/>
    </row>
    <row r="251" spans="3:9" x14ac:dyDescent="0.25">
      <c r="C251">
        <f t="shared" si="23"/>
        <v>170</v>
      </c>
      <c r="E251">
        <f t="shared" si="20"/>
        <v>2.76</v>
      </c>
      <c r="G251">
        <f t="shared" si="21"/>
        <v>-339.90400000000005</v>
      </c>
      <c r="I251" s="28"/>
    </row>
    <row r="252" spans="3:9" x14ac:dyDescent="0.25">
      <c r="C252">
        <f t="shared" si="23"/>
        <v>171</v>
      </c>
      <c r="E252">
        <f t="shared" si="20"/>
        <v>2.7679999999999998</v>
      </c>
      <c r="G252">
        <f t="shared" si="21"/>
        <v>-342.67200000000003</v>
      </c>
      <c r="I252" s="28"/>
    </row>
    <row r="253" spans="3:9" x14ac:dyDescent="0.25">
      <c r="C253">
        <f t="shared" si="23"/>
        <v>172</v>
      </c>
      <c r="E253">
        <f t="shared" si="20"/>
        <v>2.7759999999999998</v>
      </c>
      <c r="G253">
        <f t="shared" si="21"/>
        <v>-345.44800000000004</v>
      </c>
      <c r="I253" s="28"/>
    </row>
    <row r="254" spans="3:9" x14ac:dyDescent="0.25">
      <c r="C254">
        <f t="shared" si="23"/>
        <v>173</v>
      </c>
      <c r="E254">
        <f t="shared" si="20"/>
        <v>2.7839999999999998</v>
      </c>
      <c r="G254">
        <f t="shared" si="21"/>
        <v>-348.23200000000003</v>
      </c>
      <c r="I254" s="28"/>
    </row>
    <row r="255" spans="3:9" x14ac:dyDescent="0.25">
      <c r="C255">
        <f t="shared" si="23"/>
        <v>174</v>
      </c>
      <c r="E255">
        <f t="shared" si="20"/>
        <v>2.7919999999999998</v>
      </c>
      <c r="G255">
        <f t="shared" si="21"/>
        <v>-351.024</v>
      </c>
      <c r="I255" s="28"/>
    </row>
    <row r="256" spans="3:9" x14ac:dyDescent="0.25">
      <c r="C256">
        <f t="shared" si="23"/>
        <v>175</v>
      </c>
      <c r="E256">
        <f t="shared" si="20"/>
        <v>2.8</v>
      </c>
      <c r="G256">
        <f t="shared" si="21"/>
        <v>-353.82400000000001</v>
      </c>
      <c r="I256" s="28"/>
    </row>
    <row r="257" spans="3:9" x14ac:dyDescent="0.25">
      <c r="C257">
        <f t="shared" si="23"/>
        <v>176</v>
      </c>
      <c r="E257">
        <f t="shared" si="20"/>
        <v>2.8079999999999998</v>
      </c>
      <c r="G257">
        <f t="shared" si="21"/>
        <v>-356.63200000000001</v>
      </c>
      <c r="I257" s="28"/>
    </row>
    <row r="258" spans="3:9" x14ac:dyDescent="0.25">
      <c r="C258">
        <f t="shared" si="23"/>
        <v>177</v>
      </c>
      <c r="E258">
        <f t="shared" si="20"/>
        <v>2.8159999999999998</v>
      </c>
      <c r="G258">
        <f t="shared" si="21"/>
        <v>-359.44799999999998</v>
      </c>
      <c r="I258" s="28"/>
    </row>
    <row r="259" spans="3:9" x14ac:dyDescent="0.25">
      <c r="C259">
        <f t="shared" si="23"/>
        <v>178</v>
      </c>
      <c r="E259">
        <f t="shared" si="20"/>
        <v>2.8239999999999998</v>
      </c>
      <c r="G259">
        <f t="shared" si="21"/>
        <v>-362.27199999999999</v>
      </c>
      <c r="I259" s="28"/>
    </row>
    <row r="260" spans="3:9" x14ac:dyDescent="0.25">
      <c r="C260">
        <f t="shared" si="23"/>
        <v>179</v>
      </c>
      <c r="E260">
        <f t="shared" si="20"/>
        <v>2.8319999999999999</v>
      </c>
      <c r="G260">
        <f t="shared" si="21"/>
        <v>-365.10399999999998</v>
      </c>
      <c r="I260" s="28"/>
    </row>
    <row r="261" spans="3:9" x14ac:dyDescent="0.25">
      <c r="C261">
        <f t="shared" si="23"/>
        <v>180</v>
      </c>
      <c r="E261">
        <f t="shared" si="20"/>
        <v>2.84</v>
      </c>
      <c r="G261">
        <f t="shared" si="21"/>
        <v>-367.94399999999996</v>
      </c>
      <c r="I261" s="28"/>
    </row>
    <row r="262" spans="3:9" x14ac:dyDescent="0.25">
      <c r="C262">
        <f t="shared" si="23"/>
        <v>181</v>
      </c>
      <c r="E262">
        <f t="shared" si="20"/>
        <v>2.8479999999999999</v>
      </c>
      <c r="G262">
        <f t="shared" si="21"/>
        <v>-370.79199999999997</v>
      </c>
      <c r="I262" s="28"/>
    </row>
    <row r="263" spans="3:9" x14ac:dyDescent="0.25">
      <c r="C263">
        <f t="shared" si="23"/>
        <v>182</v>
      </c>
      <c r="E263">
        <f t="shared" si="20"/>
        <v>2.8559999999999999</v>
      </c>
      <c r="G263">
        <f t="shared" si="21"/>
        <v>-373.64799999999997</v>
      </c>
      <c r="I263" s="28"/>
    </row>
    <row r="264" spans="3:9" x14ac:dyDescent="0.25">
      <c r="C264">
        <f t="shared" si="23"/>
        <v>183</v>
      </c>
      <c r="E264">
        <f t="shared" si="20"/>
        <v>2.8639999999999999</v>
      </c>
      <c r="G264">
        <f t="shared" si="21"/>
        <v>-376.51199999999994</v>
      </c>
      <c r="I264" s="28"/>
    </row>
    <row r="265" spans="3:9" x14ac:dyDescent="0.25">
      <c r="C265">
        <f t="shared" si="23"/>
        <v>184</v>
      </c>
      <c r="E265">
        <f t="shared" si="20"/>
        <v>2.8719999999999999</v>
      </c>
      <c r="G265">
        <f t="shared" si="21"/>
        <v>-379.38399999999996</v>
      </c>
      <c r="I265" s="28"/>
    </row>
    <row r="266" spans="3:9" x14ac:dyDescent="0.25">
      <c r="C266">
        <f t="shared" si="23"/>
        <v>185</v>
      </c>
      <c r="E266">
        <f t="shared" si="20"/>
        <v>2.88</v>
      </c>
      <c r="G266">
        <f t="shared" si="21"/>
        <v>-382.26399999999995</v>
      </c>
      <c r="I266" s="28"/>
    </row>
    <row r="267" spans="3:9" x14ac:dyDescent="0.25">
      <c r="C267">
        <f t="shared" si="23"/>
        <v>186</v>
      </c>
      <c r="E267">
        <f t="shared" si="20"/>
        <v>2.8879999999999999</v>
      </c>
      <c r="G267">
        <f t="shared" si="21"/>
        <v>-385.15199999999993</v>
      </c>
      <c r="I267" s="28"/>
    </row>
    <row r="268" spans="3:9" x14ac:dyDescent="0.25">
      <c r="C268">
        <f t="shared" si="23"/>
        <v>187</v>
      </c>
      <c r="E268">
        <f t="shared" si="20"/>
        <v>2.8959999999999999</v>
      </c>
      <c r="G268">
        <f t="shared" si="21"/>
        <v>-388.04799999999994</v>
      </c>
      <c r="I268" s="28"/>
    </row>
    <row r="269" spans="3:9" x14ac:dyDescent="0.25">
      <c r="C269">
        <f t="shared" si="23"/>
        <v>188</v>
      </c>
      <c r="E269">
        <f t="shared" si="20"/>
        <v>2.9039999999999999</v>
      </c>
      <c r="G269">
        <f t="shared" si="21"/>
        <v>-390.95199999999994</v>
      </c>
      <c r="I269" s="28"/>
    </row>
    <row r="270" spans="3:9" x14ac:dyDescent="0.25">
      <c r="C270">
        <f t="shared" si="23"/>
        <v>189</v>
      </c>
      <c r="E270">
        <f t="shared" si="20"/>
        <v>2.9119999999999999</v>
      </c>
      <c r="G270">
        <f t="shared" si="21"/>
        <v>-393.86399999999992</v>
      </c>
      <c r="I270" s="28"/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C3:M12"/>
  <sheetViews>
    <sheetView workbookViewId="0">
      <selection activeCell="F16" sqref="F16"/>
    </sheetView>
  </sheetViews>
  <sheetFormatPr defaultRowHeight="15" x14ac:dyDescent="0.25"/>
  <cols>
    <col min="3" max="4" width="29.85546875" customWidth="1"/>
    <col min="5" max="5" width="18.42578125" customWidth="1"/>
    <col min="6" max="6" width="17.7109375" customWidth="1"/>
    <col min="13" max="13" width="8.85546875" customWidth="1"/>
  </cols>
  <sheetData>
    <row r="3" spans="3:13" x14ac:dyDescent="0.25">
      <c r="K3" s="1"/>
      <c r="L3" s="1"/>
      <c r="M3" s="1"/>
    </row>
    <row r="4" spans="3:13" x14ac:dyDescent="0.25">
      <c r="K4" s="1"/>
      <c r="L4" s="1"/>
      <c r="M4" s="72"/>
    </row>
    <row r="6" spans="3:13" x14ac:dyDescent="0.25">
      <c r="C6" s="1"/>
      <c r="D6" s="1"/>
    </row>
    <row r="7" spans="3:13" x14ac:dyDescent="0.25">
      <c r="C7" t="s">
        <v>285</v>
      </c>
      <c r="D7" t="s">
        <v>282</v>
      </c>
      <c r="E7" t="s">
        <v>283</v>
      </c>
      <c r="F7" t="s">
        <v>284</v>
      </c>
    </row>
    <row r="8" spans="3:13" x14ac:dyDescent="0.25">
      <c r="C8" t="s">
        <v>286</v>
      </c>
      <c r="D8" t="s">
        <v>287</v>
      </c>
      <c r="E8">
        <f>DATA_SCENES_UNITY!G6</f>
        <v>35997</v>
      </c>
      <c r="F8">
        <v>0</v>
      </c>
      <c r="M8" s="1"/>
    </row>
    <row r="9" spans="3:13" x14ac:dyDescent="0.25">
      <c r="C9" t="s">
        <v>286</v>
      </c>
      <c r="D9" t="s">
        <v>288</v>
      </c>
      <c r="E9" t="s">
        <v>292</v>
      </c>
      <c r="F9">
        <f>ROUNDUP(E8*0.1,0)</f>
        <v>3600</v>
      </c>
    </row>
    <row r="10" spans="3:13" x14ac:dyDescent="0.25">
      <c r="C10" t="s">
        <v>286</v>
      </c>
      <c r="D10" t="s">
        <v>289</v>
      </c>
      <c r="E10" t="s">
        <v>292</v>
      </c>
    </row>
    <row r="11" spans="3:13" x14ac:dyDescent="0.25">
      <c r="C11" t="s">
        <v>286</v>
      </c>
      <c r="D11" t="s">
        <v>290</v>
      </c>
      <c r="E11" t="s">
        <v>292</v>
      </c>
    </row>
    <row r="12" spans="3:13" x14ac:dyDescent="0.25">
      <c r="C12" t="s">
        <v>286</v>
      </c>
      <c r="D12" t="s">
        <v>291</v>
      </c>
      <c r="E12" t="s">
        <v>292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2:S22"/>
  <sheetViews>
    <sheetView workbookViewId="0">
      <selection activeCell="E9" sqref="E9"/>
    </sheetView>
  </sheetViews>
  <sheetFormatPr defaultRowHeight="15" x14ac:dyDescent="0.25"/>
  <cols>
    <col min="7" max="7" width="24.28515625" customWidth="1"/>
    <col min="8" max="8" width="11.28515625" customWidth="1"/>
    <col min="9" max="9" width="10.28515625" customWidth="1"/>
    <col min="13" max="13" width="12.28515625" customWidth="1"/>
    <col min="14" max="14" width="12.85546875" customWidth="1"/>
    <col min="15" max="15" width="14.7109375" customWidth="1"/>
    <col min="16" max="16" width="18.5703125" customWidth="1"/>
    <col min="17" max="17" width="11.28515625" customWidth="1"/>
    <col min="18" max="18" width="13.85546875" customWidth="1"/>
    <col min="19" max="19" width="14.42578125" customWidth="1"/>
  </cols>
  <sheetData>
    <row r="2" spans="7:19" x14ac:dyDescent="0.25">
      <c r="G2" t="s">
        <v>191</v>
      </c>
    </row>
    <row r="4" spans="7:19" x14ac:dyDescent="0.25">
      <c r="H4" s="2" t="s">
        <v>154</v>
      </c>
      <c r="I4" s="2" t="s">
        <v>155</v>
      </c>
      <c r="J4" s="2" t="s">
        <v>175</v>
      </c>
      <c r="K4" s="2" t="s">
        <v>176</v>
      </c>
      <c r="L4" s="2" t="s">
        <v>179</v>
      </c>
      <c r="M4" s="2" t="s">
        <v>183</v>
      </c>
      <c r="N4" s="2" t="s">
        <v>184</v>
      </c>
      <c r="O4" s="2" t="s">
        <v>185</v>
      </c>
      <c r="P4" s="2" t="s">
        <v>186</v>
      </c>
      <c r="Q4" s="2" t="s">
        <v>205</v>
      </c>
      <c r="R4" s="2" t="s">
        <v>206</v>
      </c>
      <c r="S4" s="2" t="s">
        <v>207</v>
      </c>
    </row>
    <row r="5" spans="7:19" x14ac:dyDescent="0.25">
      <c r="G5" s="10" t="s">
        <v>144</v>
      </c>
      <c r="H5" s="10">
        <f>[1]dragons!$M$16</f>
        <v>65</v>
      </c>
      <c r="I5" s="10">
        <f>[1]dragons!$N$16</f>
        <v>105</v>
      </c>
      <c r="J5" s="10">
        <f>[1]dragons!$AV$16</f>
        <v>160</v>
      </c>
      <c r="K5" s="10">
        <f>[1]dragons!$AW$16</f>
        <v>2</v>
      </c>
      <c r="L5" s="10">
        <f>[1]dragons!$AX$16</f>
        <v>9.5</v>
      </c>
      <c r="M5" s="10">
        <f>[1]dragons!$W$16</f>
        <v>2</v>
      </c>
      <c r="N5" s="10">
        <f>[1]dragons!$X$16</f>
        <v>40</v>
      </c>
      <c r="O5" s="10">
        <f>[1]dragons!$Y$16</f>
        <v>20</v>
      </c>
      <c r="P5" s="10">
        <f>[1]dragons!$Z$16</f>
        <v>11</v>
      </c>
      <c r="Q5" s="10">
        <f>[1]dragons!$O$16</f>
        <v>1</v>
      </c>
      <c r="R5" s="10">
        <f>[1]dragons!$Q$16</f>
        <v>7.0000000000000001E-3</v>
      </c>
      <c r="S5" s="10">
        <f>[1]dragons!$R$16</f>
        <v>30</v>
      </c>
    </row>
    <row r="6" spans="7:19" x14ac:dyDescent="0.25">
      <c r="G6" s="11" t="s">
        <v>145</v>
      </c>
      <c r="H6" s="11">
        <f>[1]dragons!$M$17</f>
        <v>95</v>
      </c>
      <c r="I6" s="11">
        <f>[1]dragons!$N$17</f>
        <v>145</v>
      </c>
      <c r="J6" s="11">
        <f>[1]dragons!$AV$17</f>
        <v>220</v>
      </c>
      <c r="K6" s="11">
        <f>[1]dragons!$AW$17</f>
        <v>2.1</v>
      </c>
      <c r="L6" s="11">
        <f>[1]dragons!$AX$17</f>
        <v>9.5</v>
      </c>
      <c r="M6" s="11">
        <f>[1]dragons!$W$17</f>
        <v>2</v>
      </c>
      <c r="N6" s="11">
        <f>[1]dragons!$X$17</f>
        <v>45</v>
      </c>
      <c r="O6" s="11">
        <f>[1]dragons!$Y$17</f>
        <v>20</v>
      </c>
      <c r="P6" s="11">
        <f>[1]dragons!$Z$17</f>
        <v>12</v>
      </c>
      <c r="Q6" s="11">
        <f>[1]dragons!$O$17</f>
        <v>1.05</v>
      </c>
      <c r="R6" s="11">
        <f>[1]dragons!$Q$17</f>
        <v>7.4999999999999997E-3</v>
      </c>
      <c r="S6" s="11">
        <f>[1]dragons!$R$17</f>
        <v>30</v>
      </c>
    </row>
    <row r="7" spans="7:19" x14ac:dyDescent="0.25">
      <c r="G7" s="11" t="s">
        <v>147</v>
      </c>
      <c r="H7" s="11">
        <f>[1]dragons!$M$18</f>
        <v>140</v>
      </c>
      <c r="I7" s="12">
        <f>[1]dragons!$N$18</f>
        <v>200</v>
      </c>
      <c r="J7" s="12">
        <f>[1]dragons!$AV$18</f>
        <v>240</v>
      </c>
      <c r="K7" s="12">
        <f>[1]dragons!$AW$18</f>
        <v>2.2000000000000002</v>
      </c>
      <c r="L7" s="12">
        <f>[1]dragons!$AX$18</f>
        <v>9.5</v>
      </c>
      <c r="M7" s="12">
        <f>[1]dragons!$W$18</f>
        <v>1.9</v>
      </c>
      <c r="N7" s="12">
        <f>[1]dragons!$X$18</f>
        <v>60</v>
      </c>
      <c r="O7" s="12">
        <f>[1]dragons!$Y$18</f>
        <v>25</v>
      </c>
      <c r="P7" s="12">
        <f>[1]dragons!$Z$18</f>
        <v>17</v>
      </c>
      <c r="Q7" s="12">
        <f>[1]dragons!$O$18</f>
        <v>1.4</v>
      </c>
      <c r="R7" s="12">
        <f>[1]dragons!$Q$18</f>
        <v>8.0000000000000002E-3</v>
      </c>
      <c r="S7" s="12">
        <f>[1]dragons!$R$18</f>
        <v>30</v>
      </c>
    </row>
    <row r="8" spans="7:19" x14ac:dyDescent="0.25">
      <c r="G8" s="11" t="s">
        <v>146</v>
      </c>
      <c r="H8" s="11">
        <f>[1]dragons!$M$19</f>
        <v>170</v>
      </c>
      <c r="I8" s="12">
        <f>[1]dragons!$N$19</f>
        <v>220</v>
      </c>
      <c r="J8" s="12">
        <f>[1]dragons!$AV$19</f>
        <v>300</v>
      </c>
      <c r="K8" s="12">
        <f>[1]dragons!$AW$19</f>
        <v>2.2999999999999998</v>
      </c>
      <c r="L8" s="12">
        <f>[1]dragons!$AX$19</f>
        <v>9.5</v>
      </c>
      <c r="M8" s="12">
        <f>[1]dragons!$W$19</f>
        <v>2</v>
      </c>
      <c r="N8" s="12">
        <f>[1]dragons!$X$19</f>
        <v>75</v>
      </c>
      <c r="O8" s="12">
        <f>[1]dragons!$Y$19</f>
        <v>30</v>
      </c>
      <c r="P8" s="12">
        <f>[1]dragons!$Z$19</f>
        <v>15</v>
      </c>
      <c r="Q8" s="12">
        <f>[1]dragons!$O$19</f>
        <v>1.34</v>
      </c>
      <c r="R8" s="12">
        <f>[1]dragons!$Q$19</f>
        <v>8.9999999999999993E-3</v>
      </c>
      <c r="S8" s="12">
        <f>[1]dragons!$R$19</f>
        <v>30</v>
      </c>
    </row>
    <row r="9" spans="7:19" x14ac:dyDescent="0.25">
      <c r="G9" s="13" t="s">
        <v>149</v>
      </c>
      <c r="H9" s="13">
        <f>[1]dragons!$M$20</f>
        <v>210</v>
      </c>
      <c r="I9" s="13">
        <f>[1]dragons!$N$20</f>
        <v>270</v>
      </c>
      <c r="J9" s="13">
        <f>[1]dragons!$AV$20</f>
        <v>350</v>
      </c>
      <c r="K9" s="13">
        <f>[1]dragons!$AW$20</f>
        <v>2.4</v>
      </c>
      <c r="L9" s="13">
        <f>[1]dragons!$AX$20</f>
        <v>9.5</v>
      </c>
      <c r="M9" s="13">
        <f>[1]dragons!$W$20</f>
        <v>1.8</v>
      </c>
      <c r="N9" s="13">
        <f>[1]dragons!$X$20</f>
        <v>90</v>
      </c>
      <c r="O9" s="13">
        <f>[1]dragons!$Y$20</f>
        <v>32</v>
      </c>
      <c r="P9" s="13">
        <f>[1]dragons!$Z$20</f>
        <v>21</v>
      </c>
      <c r="Q9" s="13">
        <f>[1]dragons!$O$20</f>
        <v>1.6</v>
      </c>
      <c r="R9" s="13">
        <f>[1]dragons!$Q$20</f>
        <v>1.0999999999999999E-2</v>
      </c>
      <c r="S9" s="13">
        <f>[1]dragons!$R$20</f>
        <v>30</v>
      </c>
    </row>
    <row r="10" spans="7:19" x14ac:dyDescent="0.25">
      <c r="G10" s="13" t="s">
        <v>148</v>
      </c>
      <c r="H10" s="13">
        <f>[1]dragons!$M$21</f>
        <v>250</v>
      </c>
      <c r="I10" s="13">
        <f>[1]dragons!$N$21</f>
        <v>310</v>
      </c>
      <c r="J10" s="13">
        <f>[1]dragons!$AV$21</f>
        <v>400</v>
      </c>
      <c r="K10" s="13">
        <f>[1]dragons!$AW$21</f>
        <v>2.5</v>
      </c>
      <c r="L10" s="13">
        <f>[1]dragons!$AX$21</f>
        <v>9.5</v>
      </c>
      <c r="M10" s="13">
        <f>[1]dragons!$W$21</f>
        <v>1.8</v>
      </c>
      <c r="N10" s="13">
        <f>[1]dragons!$X$21</f>
        <v>105</v>
      </c>
      <c r="O10" s="13">
        <f>[1]dragons!$Y$21</f>
        <v>32</v>
      </c>
      <c r="P10" s="13">
        <f>[1]dragons!$Z$21</f>
        <v>18</v>
      </c>
      <c r="Q10" s="13">
        <f>[1]dragons!$O$21</f>
        <v>1.8</v>
      </c>
      <c r="R10" s="13">
        <f>[1]dragons!$Q$21</f>
        <v>1.0999999999999999E-2</v>
      </c>
      <c r="S10" s="13">
        <f>[1]dragons!$R$21</f>
        <v>30</v>
      </c>
    </row>
    <row r="11" spans="7:19" x14ac:dyDescent="0.25">
      <c r="G11" s="14" t="s">
        <v>150</v>
      </c>
      <c r="H11" s="14">
        <f>[1]dragons!$M$22</f>
        <v>290</v>
      </c>
      <c r="I11" s="14">
        <f>[1]dragons!$N$22</f>
        <v>350</v>
      </c>
      <c r="J11" s="14">
        <f>[1]dragons!$AV$22</f>
        <v>440</v>
      </c>
      <c r="K11" s="14">
        <f>[1]dragons!$AW$22</f>
        <v>2.6</v>
      </c>
      <c r="L11" s="14">
        <f>[1]dragons!$AX$22</f>
        <v>9.5</v>
      </c>
      <c r="M11" s="14">
        <f>[1]dragons!$W$22</f>
        <v>1.8</v>
      </c>
      <c r="N11" s="14">
        <f>[1]dragons!$X$22</f>
        <v>120</v>
      </c>
      <c r="O11" s="14">
        <f>[1]dragons!$Y$22</f>
        <v>36</v>
      </c>
      <c r="P11" s="14">
        <f>[1]dragons!$Z$22</f>
        <v>20</v>
      </c>
      <c r="Q11" s="14">
        <f>[1]dragons!$O$22</f>
        <v>2</v>
      </c>
      <c r="R11" s="14">
        <f>[1]dragons!$Q$22</f>
        <v>1.2E-2</v>
      </c>
      <c r="S11" s="14">
        <f>[1]dragons!$R$22</f>
        <v>25</v>
      </c>
    </row>
    <row r="12" spans="7:19" x14ac:dyDescent="0.25">
      <c r="G12" s="15" t="s">
        <v>152</v>
      </c>
      <c r="H12" s="15">
        <f>[1]dragons!$M$23</f>
        <v>330</v>
      </c>
      <c r="I12" s="15">
        <f>[1]dragons!$N$23</f>
        <v>400</v>
      </c>
      <c r="J12" s="15">
        <f>[1]dragons!$AV$23</f>
        <v>575</v>
      </c>
      <c r="K12" s="15">
        <f>[1]dragons!$AW$23</f>
        <v>3.2</v>
      </c>
      <c r="L12" s="15">
        <f>[1]dragons!$AX$23</f>
        <v>9.5</v>
      </c>
      <c r="M12" s="15">
        <f>[1]dragons!$W$23</f>
        <v>1.6</v>
      </c>
      <c r="N12" s="15">
        <f>[1]dragons!$X$23</f>
        <v>155</v>
      </c>
      <c r="O12" s="15">
        <f>[1]dragons!$Y$23</f>
        <v>42</v>
      </c>
      <c r="P12" s="15">
        <f>[1]dragons!$Z$23</f>
        <v>28</v>
      </c>
      <c r="Q12" s="15">
        <f>[1]dragons!$O$23</f>
        <v>2.2000000000000002</v>
      </c>
      <c r="R12" s="15">
        <f>[1]dragons!$Q$23</f>
        <v>1.2999999999999999E-2</v>
      </c>
      <c r="S12" s="15">
        <f>[1]dragons!$R$23</f>
        <v>25</v>
      </c>
    </row>
    <row r="13" spans="7:19" x14ac:dyDescent="0.25">
      <c r="G13" s="15" t="s">
        <v>151</v>
      </c>
      <c r="H13" s="15">
        <f>[1]dragons!$M$24</f>
        <v>375</v>
      </c>
      <c r="I13" s="15">
        <f>[1]dragons!$N$24</f>
        <v>445</v>
      </c>
      <c r="J13" s="15">
        <f>[1]dragons!$AV$24</f>
        <v>725</v>
      </c>
      <c r="K13" s="15">
        <f>[1]dragons!$AW$24</f>
        <v>3.9</v>
      </c>
      <c r="L13" s="15">
        <f>[1]dragons!$AX$24</f>
        <v>9.5</v>
      </c>
      <c r="M13" s="15">
        <f>[1]dragons!$W$24</f>
        <v>1.6</v>
      </c>
      <c r="N13" s="15">
        <f>[1]dragons!$X$24</f>
        <v>160</v>
      </c>
      <c r="O13" s="15">
        <f>[1]dragons!$Y$24</f>
        <v>43</v>
      </c>
      <c r="P13" s="15">
        <f>[1]dragons!$Z$24</f>
        <v>25</v>
      </c>
      <c r="Q13" s="15">
        <f>[1]dragons!$O$24</f>
        <v>2.2000000000000002</v>
      </c>
      <c r="R13" s="15">
        <f>[1]dragons!$Q$24</f>
        <v>1.4E-2</v>
      </c>
      <c r="S13" s="15">
        <f>[1]dragons!$R$24</f>
        <v>25</v>
      </c>
    </row>
    <row r="14" spans="7:19" x14ac:dyDescent="0.25">
      <c r="G14" s="16" t="s">
        <v>153</v>
      </c>
      <c r="H14" s="16">
        <f>[1]dragons!$M$25</f>
        <v>425</v>
      </c>
      <c r="I14" s="16">
        <f>[1]dragons!$N$25</f>
        <v>500</v>
      </c>
      <c r="J14" s="16">
        <f>[1]dragons!$AV$25</f>
        <v>900</v>
      </c>
      <c r="K14" s="16">
        <f>[1]dragons!$AW$25</f>
        <v>4.7</v>
      </c>
      <c r="L14" s="16">
        <f>[1]dragons!$AX$25</f>
        <v>9.5</v>
      </c>
      <c r="M14" s="16">
        <f>[1]dragons!$W$25</f>
        <v>1.6</v>
      </c>
      <c r="N14" s="16">
        <f>[1]dragons!$X$25</f>
        <v>165</v>
      </c>
      <c r="O14" s="16">
        <f>[1]dragons!$Y$25</f>
        <v>41</v>
      </c>
      <c r="P14" s="16">
        <f>[1]dragons!$Z$25</f>
        <v>24</v>
      </c>
      <c r="Q14" s="16">
        <f>[1]dragons!$O$25</f>
        <v>2.2999999999999998</v>
      </c>
      <c r="R14" s="16">
        <f>[1]dragons!$Q$25</f>
        <v>1.4999999999999999E-2</v>
      </c>
      <c r="S14" s="16">
        <f>[1]dragons!$R$25</f>
        <v>20</v>
      </c>
    </row>
    <row r="17" spans="7:9" x14ac:dyDescent="0.25">
      <c r="G17" t="s">
        <v>192</v>
      </c>
    </row>
    <row r="19" spans="7:9" x14ac:dyDescent="0.25">
      <c r="H19" s="42" t="s">
        <v>196</v>
      </c>
      <c r="I19" s="2" t="s">
        <v>197</v>
      </c>
    </row>
    <row r="20" spans="7:9" x14ac:dyDescent="0.25">
      <c r="G20" s="37" t="s">
        <v>193</v>
      </c>
      <c r="H20" s="39">
        <f>[1]dragons!$D$37</f>
        <v>0.25</v>
      </c>
      <c r="I20" s="40">
        <f>[1]dragons!$E$37</f>
        <v>1</v>
      </c>
    </row>
    <row r="21" spans="7:9" x14ac:dyDescent="0.25">
      <c r="G21" s="37" t="s">
        <v>194</v>
      </c>
      <c r="H21" s="38">
        <f>[1]dragons!$D$38</f>
        <v>0.1</v>
      </c>
      <c r="I21" s="41">
        <f>[1]dragons!$E$38</f>
        <v>0.7</v>
      </c>
    </row>
    <row r="22" spans="7:9" x14ac:dyDescent="0.25">
      <c r="G22" s="37" t="s">
        <v>195</v>
      </c>
      <c r="H22" s="38">
        <f>[1]dragons!$D$39</f>
        <v>0.05</v>
      </c>
      <c r="I22" s="41">
        <f>[1]dragons!$E$39</f>
        <v>0.4</v>
      </c>
    </row>
  </sheetData>
  <dataValidations count="1">
    <dataValidation type="decimal" allowBlank="1" showInputMessage="1" showErrorMessage="1" prompt="percentage [0..1]" sqref="H20:H22">
      <formula1>0</formula1>
      <formula2>1</formula2>
    </dataValidation>
  </dataValidations>
  <pageMargins left="0.7" right="0.7" top="0.75" bottom="0.75" header="0.3" footer="0.3"/>
  <ignoredErrors>
    <ignoredError sqref="H7" 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531"/>
  <sheetViews>
    <sheetView tabSelected="1" topLeftCell="E1" workbookViewId="0">
      <selection activeCell="U38" sqref="U38"/>
    </sheetView>
  </sheetViews>
  <sheetFormatPr defaultRowHeight="15" x14ac:dyDescent="0.25"/>
  <cols>
    <col min="6" max="6" width="27.85546875" customWidth="1"/>
    <col min="7" max="7" width="24" customWidth="1"/>
    <col min="8" max="8" width="17.28515625" customWidth="1"/>
    <col min="9" max="9" width="19.42578125" customWidth="1"/>
    <col min="11" max="11" width="13.42578125" customWidth="1"/>
    <col min="12" max="12" width="12.42578125" customWidth="1"/>
    <col min="14" max="14" width="25.85546875" customWidth="1"/>
    <col min="15" max="15" width="23.140625" customWidth="1"/>
    <col min="16" max="16" width="15.7109375" customWidth="1"/>
    <col min="17" max="17" width="18.7109375" customWidth="1"/>
    <col min="19" max="19" width="10.85546875" customWidth="1"/>
    <col min="20" max="20" width="12.7109375" customWidth="1"/>
  </cols>
  <sheetData>
    <row r="2" spans="2:15" x14ac:dyDescent="0.25">
      <c r="B2" t="s">
        <v>313</v>
      </c>
    </row>
    <row r="4" spans="2:15" x14ac:dyDescent="0.25">
      <c r="F4" s="1" t="s">
        <v>293</v>
      </c>
      <c r="G4" s="1" t="s">
        <v>286</v>
      </c>
      <c r="N4" s="1" t="s">
        <v>293</v>
      </c>
      <c r="O4" s="1" t="s">
        <v>286</v>
      </c>
    </row>
    <row r="5" spans="2:15" x14ac:dyDescent="0.25">
      <c r="F5" s="1" t="s">
        <v>233</v>
      </c>
      <c r="G5" s="1" t="s">
        <v>234</v>
      </c>
      <c r="N5" s="1" t="s">
        <v>233</v>
      </c>
      <c r="O5" s="1" t="s">
        <v>406</v>
      </c>
    </row>
    <row r="6" spans="2:15" x14ac:dyDescent="0.25">
      <c r="F6" s="1" t="s">
        <v>235</v>
      </c>
      <c r="G6" s="72">
        <f>ROUNDUP(SUM(Table245[total xp]),0)</f>
        <v>35997</v>
      </c>
      <c r="N6" s="1" t="s">
        <v>235</v>
      </c>
      <c r="O6" s="72">
        <f>ROUNDUP(SUM(Table3[total xp]),0)</f>
        <v>25028</v>
      </c>
    </row>
    <row r="7" spans="2:15" x14ac:dyDescent="0.25">
      <c r="F7" s="1" t="s">
        <v>399</v>
      </c>
      <c r="G7" s="72">
        <f>COUNTA(Table245[spawner_sku])</f>
        <v>514</v>
      </c>
      <c r="N7" s="1" t="s">
        <v>399</v>
      </c>
      <c r="O7" s="72">
        <f>COUNTA(Table3[spawner_sku])</f>
        <v>356</v>
      </c>
    </row>
    <row r="8" spans="2:15" x14ac:dyDescent="0.25">
      <c r="F8" s="1" t="s">
        <v>404</v>
      </c>
      <c r="G8" s="75">
        <f>COUNTIF(Table245[Aggresive],"yes")</f>
        <v>200</v>
      </c>
      <c r="N8" s="1" t="s">
        <v>404</v>
      </c>
      <c r="O8" s="75">
        <f>COUNTIF(Table3[Aggressive],"yes")</f>
        <v>126</v>
      </c>
    </row>
    <row r="9" spans="2:15" x14ac:dyDescent="0.25">
      <c r="F9" s="1" t="s">
        <v>405</v>
      </c>
      <c r="G9" s="75">
        <f>COUNTIF(Table245[Aggresive],"no")</f>
        <v>314</v>
      </c>
      <c r="N9" s="1" t="s">
        <v>405</v>
      </c>
      <c r="O9" s="75">
        <f>COUNTIF(Table3[Aggressive],"no")</f>
        <v>230</v>
      </c>
    </row>
    <row r="11" spans="2:15" x14ac:dyDescent="0.25">
      <c r="F11" s="1" t="s">
        <v>400</v>
      </c>
      <c r="G11" s="72">
        <f>SUM(Table245[entity_spawned (AVG)])</f>
        <v>889</v>
      </c>
      <c r="N11" s="1" t="s">
        <v>400</v>
      </c>
      <c r="O11" s="72">
        <f>SUM(Table3[entity_spawned (AVG)])</f>
        <v>570</v>
      </c>
    </row>
    <row r="12" spans="2:15" x14ac:dyDescent="0.25">
      <c r="F12" s="1"/>
      <c r="G12" s="72"/>
      <c r="N12" s="1"/>
      <c r="O12" s="72"/>
    </row>
    <row r="13" spans="2:15" x14ac:dyDescent="0.25">
      <c r="F13" s="1"/>
      <c r="G13" s="72"/>
      <c r="N13" s="1"/>
      <c r="O13" s="72"/>
    </row>
    <row r="14" spans="2:15" x14ac:dyDescent="0.25">
      <c r="F14" s="1"/>
      <c r="G14" s="72"/>
      <c r="N14" s="1"/>
      <c r="O14" s="72"/>
    </row>
    <row r="17" spans="6:20" x14ac:dyDescent="0.25">
      <c r="F17" s="1" t="s">
        <v>236</v>
      </c>
      <c r="G17" s="1" t="s">
        <v>237</v>
      </c>
      <c r="H17" s="1" t="s">
        <v>238</v>
      </c>
      <c r="I17" s="1" t="s">
        <v>239</v>
      </c>
      <c r="J17" s="1" t="s">
        <v>232</v>
      </c>
      <c r="K17" s="1" t="s">
        <v>240</v>
      </c>
      <c r="L17" s="1" t="s">
        <v>401</v>
      </c>
      <c r="N17" t="s">
        <v>236</v>
      </c>
      <c r="O17" t="s">
        <v>237</v>
      </c>
      <c r="P17" t="s">
        <v>238</v>
      </c>
      <c r="Q17" t="s">
        <v>239</v>
      </c>
      <c r="R17" t="s">
        <v>232</v>
      </c>
      <c r="S17" t="s">
        <v>240</v>
      </c>
      <c r="T17" t="s">
        <v>414</v>
      </c>
    </row>
    <row r="18" spans="6:20" x14ac:dyDescent="0.25">
      <c r="F18" s="74" t="s">
        <v>242</v>
      </c>
      <c r="G18">
        <v>11</v>
      </c>
      <c r="H18">
        <v>280</v>
      </c>
      <c r="I18">
        <v>100</v>
      </c>
      <c r="J18">
        <v>25</v>
      </c>
      <c r="K18">
        <f>ROUND((Table245[[#This Row],[XP]]*Table245[[#This Row],[entity_spawned (AVG)]])*(Table245[[#This Row],[activating_chance]]/100),0)</f>
        <v>275</v>
      </c>
      <c r="L18" s="73" t="s">
        <v>402</v>
      </c>
      <c r="N18" t="s">
        <v>241</v>
      </c>
      <c r="O18">
        <v>1</v>
      </c>
      <c r="P18">
        <v>200</v>
      </c>
      <c r="Q18">
        <v>100</v>
      </c>
      <c r="R18">
        <v>55</v>
      </c>
      <c r="S18">
        <f>ROUND((Table3[[#This Row],[XP]]*Table3[[#This Row],[entity_spawned (AVG)]])*(Table3[[#This Row],[activating_chance]]/100),0)</f>
        <v>55</v>
      </c>
      <c r="T18" t="s">
        <v>403</v>
      </c>
    </row>
    <row r="19" spans="6:20" x14ac:dyDescent="0.25">
      <c r="F19" s="74" t="s">
        <v>242</v>
      </c>
      <c r="G19">
        <v>10</v>
      </c>
      <c r="H19">
        <v>250</v>
      </c>
      <c r="I19">
        <v>100</v>
      </c>
      <c r="J19">
        <v>25</v>
      </c>
      <c r="K19">
        <f>ROUND((Table245[[#This Row],[XP]]*Table245[[#This Row],[entity_spawned (AVG)]])*(Table245[[#This Row],[activating_chance]]/100),0)</f>
        <v>250</v>
      </c>
      <c r="L19" s="73" t="s">
        <v>402</v>
      </c>
      <c r="N19" t="s">
        <v>241</v>
      </c>
      <c r="O19">
        <v>1</v>
      </c>
      <c r="P19">
        <v>200</v>
      </c>
      <c r="Q19">
        <v>100</v>
      </c>
      <c r="R19">
        <v>55</v>
      </c>
      <c r="S19">
        <f>ROUND((Table3[[#This Row],[XP]]*Table3[[#This Row],[entity_spawned (AVG)]])*(Table3[[#This Row],[activating_chance]]/100),0)</f>
        <v>55</v>
      </c>
      <c r="T19" t="s">
        <v>403</v>
      </c>
    </row>
    <row r="20" spans="6:20" x14ac:dyDescent="0.25">
      <c r="F20" s="74" t="s">
        <v>243</v>
      </c>
      <c r="G20">
        <v>7</v>
      </c>
      <c r="H20">
        <v>160</v>
      </c>
      <c r="I20">
        <v>100</v>
      </c>
      <c r="J20">
        <v>25</v>
      </c>
      <c r="K20">
        <f>ROUND((Table245[[#This Row],[XP]]*Table245[[#This Row],[entity_spawned (AVG)]])*(Table245[[#This Row],[activating_chance]]/100),0)</f>
        <v>175</v>
      </c>
      <c r="L20" s="73" t="s">
        <v>402</v>
      </c>
      <c r="N20" t="s">
        <v>243</v>
      </c>
      <c r="O20">
        <v>2</v>
      </c>
      <c r="P20">
        <v>90</v>
      </c>
      <c r="Q20">
        <v>100</v>
      </c>
      <c r="R20">
        <v>25</v>
      </c>
      <c r="S20">
        <f>ROUND((Table3[[#This Row],[XP]]*Table3[[#This Row],[entity_spawned (AVG)]])*(Table3[[#This Row],[activating_chance]]/100),0)</f>
        <v>50</v>
      </c>
      <c r="T20" t="s">
        <v>402</v>
      </c>
    </row>
    <row r="21" spans="6:20" x14ac:dyDescent="0.25">
      <c r="F21" s="74" t="s">
        <v>243</v>
      </c>
      <c r="G21">
        <v>3</v>
      </c>
      <c r="H21">
        <v>140</v>
      </c>
      <c r="I21">
        <v>40</v>
      </c>
      <c r="J21">
        <v>25</v>
      </c>
      <c r="K21">
        <f>ROUND((Table245[[#This Row],[XP]]*Table245[[#This Row],[entity_spawned (AVG)]])*(Table245[[#This Row],[activating_chance]]/100),0)</f>
        <v>30</v>
      </c>
      <c r="L21" s="73" t="s">
        <v>402</v>
      </c>
      <c r="N21" t="s">
        <v>243</v>
      </c>
      <c r="O21">
        <v>6</v>
      </c>
      <c r="P21">
        <v>170</v>
      </c>
      <c r="Q21">
        <v>100</v>
      </c>
      <c r="R21">
        <v>25</v>
      </c>
      <c r="S21">
        <f>ROUND((Table3[[#This Row],[XP]]*Table3[[#This Row],[entity_spawned (AVG)]])*(Table3[[#This Row],[activating_chance]]/100),0)</f>
        <v>150</v>
      </c>
      <c r="T21" t="s">
        <v>402</v>
      </c>
    </row>
    <row r="22" spans="6:20" x14ac:dyDescent="0.25">
      <c r="F22" s="74" t="s">
        <v>243</v>
      </c>
      <c r="G22">
        <v>1</v>
      </c>
      <c r="H22">
        <v>80</v>
      </c>
      <c r="I22">
        <v>40</v>
      </c>
      <c r="J22">
        <v>25</v>
      </c>
      <c r="K22">
        <f>ROUND((Table245[[#This Row],[XP]]*Table245[[#This Row],[entity_spawned (AVG)]])*(Table245[[#This Row],[activating_chance]]/100),0)</f>
        <v>10</v>
      </c>
      <c r="L22" s="73" t="s">
        <v>402</v>
      </c>
      <c r="N22" t="s">
        <v>243</v>
      </c>
      <c r="O22">
        <v>1</v>
      </c>
      <c r="P22">
        <v>60</v>
      </c>
      <c r="Q22">
        <v>85</v>
      </c>
      <c r="R22">
        <v>25</v>
      </c>
      <c r="S22">
        <f>ROUND((Table3[[#This Row],[XP]]*Table3[[#This Row],[entity_spawned (AVG)]])*(Table3[[#This Row],[activating_chance]]/100),0)</f>
        <v>21</v>
      </c>
      <c r="T22" t="s">
        <v>402</v>
      </c>
    </row>
    <row r="23" spans="6:20" x14ac:dyDescent="0.25">
      <c r="F23" s="74" t="s">
        <v>243</v>
      </c>
      <c r="G23">
        <v>1</v>
      </c>
      <c r="H23">
        <v>60</v>
      </c>
      <c r="I23">
        <v>100</v>
      </c>
      <c r="J23">
        <v>25</v>
      </c>
      <c r="K23">
        <f>ROUND((Table245[[#This Row],[XP]]*Table245[[#This Row],[entity_spawned (AVG)]])*(Table245[[#This Row],[activating_chance]]/100),0)</f>
        <v>25</v>
      </c>
      <c r="L23" s="73" t="s">
        <v>402</v>
      </c>
      <c r="N23" t="s">
        <v>243</v>
      </c>
      <c r="O23">
        <v>2</v>
      </c>
      <c r="P23">
        <v>80</v>
      </c>
      <c r="Q23">
        <v>100</v>
      </c>
      <c r="R23">
        <v>25</v>
      </c>
      <c r="S23">
        <f>ROUND((Table3[[#This Row],[XP]]*Table3[[#This Row],[entity_spawned (AVG)]])*(Table3[[#This Row],[activating_chance]]/100),0)</f>
        <v>50</v>
      </c>
      <c r="T23" t="s">
        <v>402</v>
      </c>
    </row>
    <row r="24" spans="6:20" x14ac:dyDescent="0.25">
      <c r="F24" s="74" t="s">
        <v>243</v>
      </c>
      <c r="G24">
        <v>2</v>
      </c>
      <c r="H24">
        <v>80</v>
      </c>
      <c r="I24">
        <v>100</v>
      </c>
      <c r="J24">
        <v>25</v>
      </c>
      <c r="K24">
        <f>ROUND((Table245[[#This Row],[XP]]*Table245[[#This Row],[entity_spawned (AVG)]])*(Table245[[#This Row],[activating_chance]]/100),0)</f>
        <v>50</v>
      </c>
      <c r="L24" s="73" t="s">
        <v>402</v>
      </c>
      <c r="N24" t="s">
        <v>243</v>
      </c>
      <c r="O24">
        <v>1</v>
      </c>
      <c r="P24">
        <v>80</v>
      </c>
      <c r="Q24">
        <v>85</v>
      </c>
      <c r="R24">
        <v>25</v>
      </c>
      <c r="S24">
        <f>ROUND((Table3[[#This Row],[XP]]*Table3[[#This Row],[entity_spawned (AVG)]])*(Table3[[#This Row],[activating_chance]]/100),0)</f>
        <v>21</v>
      </c>
      <c r="T24" t="s">
        <v>402</v>
      </c>
    </row>
    <row r="25" spans="6:20" x14ac:dyDescent="0.25">
      <c r="F25" s="74" t="s">
        <v>243</v>
      </c>
      <c r="G25">
        <v>1</v>
      </c>
      <c r="H25">
        <v>40</v>
      </c>
      <c r="I25">
        <v>100</v>
      </c>
      <c r="J25">
        <v>25</v>
      </c>
      <c r="K25">
        <f>ROUND((Table245[[#This Row],[XP]]*Table245[[#This Row],[entity_spawned (AVG)]])*(Table245[[#This Row],[activating_chance]]/100),0)</f>
        <v>25</v>
      </c>
      <c r="L25" s="73" t="s">
        <v>402</v>
      </c>
      <c r="N25" t="s">
        <v>243</v>
      </c>
      <c r="O25">
        <v>1</v>
      </c>
      <c r="P25">
        <v>80</v>
      </c>
      <c r="Q25">
        <v>85</v>
      </c>
      <c r="R25">
        <v>25</v>
      </c>
      <c r="S25">
        <f>ROUND((Table3[[#This Row],[XP]]*Table3[[#This Row],[entity_spawned (AVG)]])*(Table3[[#This Row],[activating_chance]]/100),0)</f>
        <v>21</v>
      </c>
      <c r="T25" t="s">
        <v>402</v>
      </c>
    </row>
    <row r="26" spans="6:20" x14ac:dyDescent="0.25">
      <c r="F26" s="74" t="s">
        <v>243</v>
      </c>
      <c r="G26">
        <v>2</v>
      </c>
      <c r="H26">
        <v>90</v>
      </c>
      <c r="I26">
        <v>80</v>
      </c>
      <c r="J26">
        <v>25</v>
      </c>
      <c r="K26">
        <f>ROUND((Table245[[#This Row],[XP]]*Table245[[#This Row],[entity_spawned (AVG)]])*(Table245[[#This Row],[activating_chance]]/100),0)</f>
        <v>40</v>
      </c>
      <c r="L26" s="73" t="s">
        <v>402</v>
      </c>
      <c r="N26" t="s">
        <v>243</v>
      </c>
      <c r="O26">
        <v>1</v>
      </c>
      <c r="P26">
        <v>100</v>
      </c>
      <c r="Q26">
        <v>100</v>
      </c>
      <c r="R26">
        <v>25</v>
      </c>
      <c r="S26">
        <f>ROUND((Table3[[#This Row],[XP]]*Table3[[#This Row],[entity_spawned (AVG)]])*(Table3[[#This Row],[activating_chance]]/100),0)</f>
        <v>25</v>
      </c>
      <c r="T26" t="s">
        <v>402</v>
      </c>
    </row>
    <row r="27" spans="6:20" x14ac:dyDescent="0.25">
      <c r="F27" s="74" t="s">
        <v>243</v>
      </c>
      <c r="G27">
        <v>1</v>
      </c>
      <c r="H27">
        <v>80</v>
      </c>
      <c r="I27">
        <v>60</v>
      </c>
      <c r="J27">
        <v>25</v>
      </c>
      <c r="K27">
        <f>ROUND((Table245[[#This Row],[XP]]*Table245[[#This Row],[entity_spawned (AVG)]])*(Table245[[#This Row],[activating_chance]]/100),0)</f>
        <v>15</v>
      </c>
      <c r="L27" s="73" t="s">
        <v>402</v>
      </c>
      <c r="N27" t="s">
        <v>243</v>
      </c>
      <c r="O27">
        <v>2</v>
      </c>
      <c r="P27">
        <v>80</v>
      </c>
      <c r="Q27">
        <v>100</v>
      </c>
      <c r="R27">
        <v>25</v>
      </c>
      <c r="S27">
        <f>ROUND((Table3[[#This Row],[XP]]*Table3[[#This Row],[entity_spawned (AVG)]])*(Table3[[#This Row],[activating_chance]]/100),0)</f>
        <v>50</v>
      </c>
      <c r="T27" t="s">
        <v>402</v>
      </c>
    </row>
    <row r="28" spans="6:20" x14ac:dyDescent="0.25">
      <c r="F28" s="74" t="s">
        <v>243</v>
      </c>
      <c r="G28">
        <v>3</v>
      </c>
      <c r="H28">
        <v>120</v>
      </c>
      <c r="I28">
        <v>100</v>
      </c>
      <c r="J28">
        <v>25</v>
      </c>
      <c r="K28">
        <f>ROUND((Table245[[#This Row],[XP]]*Table245[[#This Row],[entity_spawned (AVG)]])*(Table245[[#This Row],[activating_chance]]/100),0)</f>
        <v>75</v>
      </c>
      <c r="L28" s="73" t="s">
        <v>402</v>
      </c>
      <c r="N28" t="s">
        <v>243</v>
      </c>
      <c r="O28">
        <v>2</v>
      </c>
      <c r="P28">
        <v>90</v>
      </c>
      <c r="Q28">
        <v>100</v>
      </c>
      <c r="R28">
        <v>25</v>
      </c>
      <c r="S28">
        <f>ROUND((Table3[[#This Row],[XP]]*Table3[[#This Row],[entity_spawned (AVG)]])*(Table3[[#This Row],[activating_chance]]/100),0)</f>
        <v>50</v>
      </c>
      <c r="T28" t="s">
        <v>402</v>
      </c>
    </row>
    <row r="29" spans="6:20" x14ac:dyDescent="0.25">
      <c r="F29" s="74" t="s">
        <v>243</v>
      </c>
      <c r="G29">
        <v>1</v>
      </c>
      <c r="H29">
        <v>40</v>
      </c>
      <c r="I29">
        <v>60</v>
      </c>
      <c r="J29">
        <v>25</v>
      </c>
      <c r="K29">
        <f>ROUND((Table245[[#This Row],[XP]]*Table245[[#This Row],[entity_spawned (AVG)]])*(Table245[[#This Row],[activating_chance]]/100),0)</f>
        <v>15</v>
      </c>
      <c r="L29" s="73" t="s">
        <v>402</v>
      </c>
      <c r="N29" t="s">
        <v>243</v>
      </c>
      <c r="O29">
        <v>2</v>
      </c>
      <c r="P29">
        <v>100</v>
      </c>
      <c r="Q29">
        <v>80</v>
      </c>
      <c r="R29">
        <v>25</v>
      </c>
      <c r="S29">
        <f>ROUND((Table3[[#This Row],[XP]]*Table3[[#This Row],[entity_spawned (AVG)]])*(Table3[[#This Row],[activating_chance]]/100),0)</f>
        <v>40</v>
      </c>
      <c r="T29" t="s">
        <v>402</v>
      </c>
    </row>
    <row r="30" spans="6:20" x14ac:dyDescent="0.25">
      <c r="F30" s="74" t="s">
        <v>243</v>
      </c>
      <c r="G30">
        <v>1</v>
      </c>
      <c r="H30">
        <v>40</v>
      </c>
      <c r="I30">
        <v>100</v>
      </c>
      <c r="J30">
        <v>25</v>
      </c>
      <c r="K30">
        <f>ROUND((Table245[[#This Row],[XP]]*Table245[[#This Row],[entity_spawned (AVG)]])*(Table245[[#This Row],[activating_chance]]/100),0)</f>
        <v>25</v>
      </c>
      <c r="L30" s="73" t="s">
        <v>402</v>
      </c>
      <c r="N30" t="s">
        <v>243</v>
      </c>
      <c r="O30">
        <v>4</v>
      </c>
      <c r="P30">
        <v>150</v>
      </c>
      <c r="Q30">
        <v>100</v>
      </c>
      <c r="R30">
        <v>25</v>
      </c>
      <c r="S30">
        <f>ROUND((Table3[[#This Row],[XP]]*Table3[[#This Row],[entity_spawned (AVG)]])*(Table3[[#This Row],[activating_chance]]/100),0)</f>
        <v>100</v>
      </c>
      <c r="T30" t="s">
        <v>402</v>
      </c>
    </row>
    <row r="31" spans="6:20" x14ac:dyDescent="0.25">
      <c r="F31" s="74" t="s">
        <v>243</v>
      </c>
      <c r="G31">
        <v>2</v>
      </c>
      <c r="H31">
        <v>90</v>
      </c>
      <c r="I31">
        <v>100</v>
      </c>
      <c r="J31">
        <v>25</v>
      </c>
      <c r="K31">
        <f>ROUND((Table245[[#This Row],[XP]]*Table245[[#This Row],[entity_spawned (AVG)]])*(Table245[[#This Row],[activating_chance]]/100),0)</f>
        <v>50</v>
      </c>
      <c r="L31" s="73" t="s">
        <v>402</v>
      </c>
      <c r="N31" t="s">
        <v>243</v>
      </c>
      <c r="O31">
        <v>4</v>
      </c>
      <c r="P31">
        <v>80</v>
      </c>
      <c r="Q31">
        <v>100</v>
      </c>
      <c r="R31">
        <v>25</v>
      </c>
      <c r="S31">
        <f>ROUND((Table3[[#This Row],[XP]]*Table3[[#This Row],[entity_spawned (AVG)]])*(Table3[[#This Row],[activating_chance]]/100),0)</f>
        <v>100</v>
      </c>
      <c r="T31" t="s">
        <v>402</v>
      </c>
    </row>
    <row r="32" spans="6:20" x14ac:dyDescent="0.25">
      <c r="F32" s="74" t="s">
        <v>243</v>
      </c>
      <c r="G32">
        <v>3</v>
      </c>
      <c r="H32">
        <v>110</v>
      </c>
      <c r="I32">
        <v>100</v>
      </c>
      <c r="J32">
        <v>25</v>
      </c>
      <c r="K32">
        <f>ROUND((Table245[[#This Row],[XP]]*Table245[[#This Row],[entity_spawned (AVG)]])*(Table245[[#This Row],[activating_chance]]/100),0)</f>
        <v>75</v>
      </c>
      <c r="L32" s="73" t="s">
        <v>402</v>
      </c>
      <c r="N32" t="s">
        <v>243</v>
      </c>
      <c r="O32">
        <v>1</v>
      </c>
      <c r="P32">
        <v>70</v>
      </c>
      <c r="Q32">
        <v>100</v>
      </c>
      <c r="R32">
        <v>25</v>
      </c>
      <c r="S32">
        <f>ROUND((Table3[[#This Row],[XP]]*Table3[[#This Row],[entity_spawned (AVG)]])*(Table3[[#This Row],[activating_chance]]/100),0)</f>
        <v>25</v>
      </c>
      <c r="T32" t="s">
        <v>402</v>
      </c>
    </row>
    <row r="33" spans="6:20" x14ac:dyDescent="0.25">
      <c r="F33" s="74" t="s">
        <v>243</v>
      </c>
      <c r="G33">
        <v>4</v>
      </c>
      <c r="H33">
        <v>120</v>
      </c>
      <c r="I33">
        <v>100</v>
      </c>
      <c r="J33">
        <v>25</v>
      </c>
      <c r="K33">
        <f>ROUND((Table245[[#This Row],[XP]]*Table245[[#This Row],[entity_spawned (AVG)]])*(Table245[[#This Row],[activating_chance]]/100),0)</f>
        <v>100</v>
      </c>
      <c r="L33" s="73" t="s">
        <v>402</v>
      </c>
      <c r="N33" t="s">
        <v>243</v>
      </c>
      <c r="O33">
        <v>4</v>
      </c>
      <c r="P33">
        <v>100</v>
      </c>
      <c r="Q33">
        <v>100</v>
      </c>
      <c r="R33">
        <v>25</v>
      </c>
      <c r="S33">
        <f>ROUND((Table3[[#This Row],[XP]]*Table3[[#This Row],[entity_spawned (AVG)]])*(Table3[[#This Row],[activating_chance]]/100),0)</f>
        <v>100</v>
      </c>
      <c r="T33" t="s">
        <v>402</v>
      </c>
    </row>
    <row r="34" spans="6:20" x14ac:dyDescent="0.25">
      <c r="F34" s="74" t="s">
        <v>243</v>
      </c>
      <c r="G34">
        <v>1</v>
      </c>
      <c r="H34">
        <v>90</v>
      </c>
      <c r="I34">
        <v>100</v>
      </c>
      <c r="J34">
        <v>25</v>
      </c>
      <c r="K34">
        <f>ROUND((Table245[[#This Row],[XP]]*Table245[[#This Row],[entity_spawned (AVG)]])*(Table245[[#This Row],[activating_chance]]/100),0)</f>
        <v>25</v>
      </c>
      <c r="L34" s="73" t="s">
        <v>402</v>
      </c>
      <c r="N34" t="s">
        <v>243</v>
      </c>
      <c r="O34">
        <v>2</v>
      </c>
      <c r="P34">
        <v>80</v>
      </c>
      <c r="Q34">
        <v>100</v>
      </c>
      <c r="R34">
        <v>25</v>
      </c>
      <c r="S34">
        <f>ROUND((Table3[[#This Row],[XP]]*Table3[[#This Row],[entity_spawned (AVG)]])*(Table3[[#This Row],[activating_chance]]/100),0)</f>
        <v>50</v>
      </c>
      <c r="T34" t="s">
        <v>402</v>
      </c>
    </row>
    <row r="35" spans="6:20" x14ac:dyDescent="0.25">
      <c r="F35" s="74" t="s">
        <v>243</v>
      </c>
      <c r="G35">
        <v>8</v>
      </c>
      <c r="H35">
        <v>180</v>
      </c>
      <c r="I35">
        <v>100</v>
      </c>
      <c r="J35">
        <v>25</v>
      </c>
      <c r="K35">
        <f>ROUND((Table245[[#This Row],[XP]]*Table245[[#This Row],[entity_spawned (AVG)]])*(Table245[[#This Row],[activating_chance]]/100),0)</f>
        <v>200</v>
      </c>
      <c r="L35" s="73" t="s">
        <v>402</v>
      </c>
      <c r="N35" t="s">
        <v>243</v>
      </c>
      <c r="O35">
        <v>3</v>
      </c>
      <c r="P35">
        <v>140</v>
      </c>
      <c r="Q35">
        <v>60</v>
      </c>
      <c r="R35">
        <v>25</v>
      </c>
      <c r="S35">
        <f>ROUND((Table3[[#This Row],[XP]]*Table3[[#This Row],[entity_spawned (AVG)]])*(Table3[[#This Row],[activating_chance]]/100),0)</f>
        <v>45</v>
      </c>
      <c r="T35" t="s">
        <v>402</v>
      </c>
    </row>
    <row r="36" spans="6:20" x14ac:dyDescent="0.25">
      <c r="F36" s="74" t="s">
        <v>243</v>
      </c>
      <c r="G36">
        <v>5</v>
      </c>
      <c r="H36">
        <v>130</v>
      </c>
      <c r="I36">
        <v>100</v>
      </c>
      <c r="J36">
        <v>25</v>
      </c>
      <c r="K36">
        <f>ROUND((Table245[[#This Row],[XP]]*Table245[[#This Row],[entity_spawned (AVG)]])*(Table245[[#This Row],[activating_chance]]/100),0)</f>
        <v>125</v>
      </c>
      <c r="L36" s="73" t="s">
        <v>402</v>
      </c>
      <c r="N36" t="s">
        <v>243</v>
      </c>
      <c r="O36">
        <v>4</v>
      </c>
      <c r="P36">
        <v>80</v>
      </c>
      <c r="Q36">
        <v>100</v>
      </c>
      <c r="R36">
        <v>25</v>
      </c>
      <c r="S36">
        <f>ROUND((Table3[[#This Row],[XP]]*Table3[[#This Row],[entity_spawned (AVG)]])*(Table3[[#This Row],[activating_chance]]/100),0)</f>
        <v>100</v>
      </c>
      <c r="T36" t="s">
        <v>402</v>
      </c>
    </row>
    <row r="37" spans="6:20" x14ac:dyDescent="0.25">
      <c r="F37" s="74" t="s">
        <v>243</v>
      </c>
      <c r="G37">
        <v>1</v>
      </c>
      <c r="H37">
        <v>60</v>
      </c>
      <c r="I37">
        <v>100</v>
      </c>
      <c r="J37">
        <v>25</v>
      </c>
      <c r="K37">
        <f>ROUND((Table245[[#This Row],[XP]]*Table245[[#This Row],[entity_spawned (AVG)]])*(Table245[[#This Row],[activating_chance]]/100),0)</f>
        <v>25</v>
      </c>
      <c r="L37" s="73" t="s">
        <v>402</v>
      </c>
      <c r="N37" t="s">
        <v>243</v>
      </c>
      <c r="O37">
        <v>1</v>
      </c>
      <c r="P37">
        <v>80</v>
      </c>
      <c r="Q37">
        <v>85</v>
      </c>
      <c r="R37">
        <v>25</v>
      </c>
      <c r="S37">
        <f>ROUND((Table3[[#This Row],[XP]]*Table3[[#This Row],[entity_spawned (AVG)]])*(Table3[[#This Row],[activating_chance]]/100),0)</f>
        <v>21</v>
      </c>
      <c r="T37" t="s">
        <v>402</v>
      </c>
    </row>
    <row r="38" spans="6:20" x14ac:dyDescent="0.25">
      <c r="F38" s="74" t="s">
        <v>243</v>
      </c>
      <c r="G38">
        <v>1</v>
      </c>
      <c r="H38">
        <v>60</v>
      </c>
      <c r="I38">
        <v>100</v>
      </c>
      <c r="J38">
        <v>25</v>
      </c>
      <c r="K38">
        <f>ROUND((Table245[[#This Row],[XP]]*Table245[[#This Row],[entity_spawned (AVG)]])*(Table245[[#This Row],[activating_chance]]/100),0)</f>
        <v>25</v>
      </c>
      <c r="L38" s="73" t="s">
        <v>402</v>
      </c>
      <c r="N38" t="s">
        <v>243</v>
      </c>
      <c r="O38">
        <v>1</v>
      </c>
      <c r="P38">
        <v>100</v>
      </c>
      <c r="Q38">
        <v>100</v>
      </c>
      <c r="R38">
        <v>25</v>
      </c>
      <c r="S38">
        <f>ROUND((Table3[[#This Row],[XP]]*Table3[[#This Row],[entity_spawned (AVG)]])*(Table3[[#This Row],[activating_chance]]/100),0)</f>
        <v>25</v>
      </c>
      <c r="T38" t="s">
        <v>402</v>
      </c>
    </row>
    <row r="39" spans="6:20" x14ac:dyDescent="0.25">
      <c r="F39" s="74" t="s">
        <v>243</v>
      </c>
      <c r="G39">
        <v>2</v>
      </c>
      <c r="H39">
        <v>90</v>
      </c>
      <c r="I39">
        <v>100</v>
      </c>
      <c r="J39">
        <v>25</v>
      </c>
      <c r="K39">
        <f>ROUND((Table245[[#This Row],[XP]]*Table245[[#This Row],[entity_spawned (AVG)]])*(Table245[[#This Row],[activating_chance]]/100),0)</f>
        <v>50</v>
      </c>
      <c r="L39" s="73" t="s">
        <v>402</v>
      </c>
      <c r="N39" t="s">
        <v>243</v>
      </c>
      <c r="O39">
        <v>4</v>
      </c>
      <c r="P39">
        <v>80</v>
      </c>
      <c r="Q39">
        <v>100</v>
      </c>
      <c r="R39">
        <v>25</v>
      </c>
      <c r="S39">
        <f>ROUND((Table3[[#This Row],[XP]]*Table3[[#This Row],[entity_spawned (AVG)]])*(Table3[[#This Row],[activating_chance]]/100),0)</f>
        <v>100</v>
      </c>
      <c r="T39" t="s">
        <v>402</v>
      </c>
    </row>
    <row r="40" spans="6:20" x14ac:dyDescent="0.25">
      <c r="F40" s="74" t="s">
        <v>243</v>
      </c>
      <c r="G40">
        <v>4</v>
      </c>
      <c r="H40">
        <v>140</v>
      </c>
      <c r="I40">
        <v>100</v>
      </c>
      <c r="J40">
        <v>25</v>
      </c>
      <c r="K40">
        <f>ROUND((Table245[[#This Row],[XP]]*Table245[[#This Row],[entity_spawned (AVG)]])*(Table245[[#This Row],[activating_chance]]/100),0)</f>
        <v>100</v>
      </c>
      <c r="L40" s="73" t="s">
        <v>402</v>
      </c>
      <c r="N40" t="s">
        <v>243</v>
      </c>
      <c r="O40">
        <v>2</v>
      </c>
      <c r="P40">
        <v>80</v>
      </c>
      <c r="Q40">
        <v>100</v>
      </c>
      <c r="R40">
        <v>25</v>
      </c>
      <c r="S40">
        <f>ROUND((Table3[[#This Row],[XP]]*Table3[[#This Row],[entity_spawned (AVG)]])*(Table3[[#This Row],[activating_chance]]/100),0)</f>
        <v>50</v>
      </c>
      <c r="T40" t="s">
        <v>402</v>
      </c>
    </row>
    <row r="41" spans="6:20" x14ac:dyDescent="0.25">
      <c r="F41" s="74" t="s">
        <v>243</v>
      </c>
      <c r="G41">
        <v>1</v>
      </c>
      <c r="H41">
        <v>70</v>
      </c>
      <c r="I41">
        <v>100</v>
      </c>
      <c r="J41">
        <v>25</v>
      </c>
      <c r="K41">
        <f>ROUND((Table245[[#This Row],[XP]]*Table245[[#This Row],[entity_spawned (AVG)]])*(Table245[[#This Row],[activating_chance]]/100),0)</f>
        <v>25</v>
      </c>
      <c r="L41" s="73" t="s">
        <v>402</v>
      </c>
      <c r="N41" t="s">
        <v>243</v>
      </c>
      <c r="O41">
        <v>2</v>
      </c>
      <c r="P41">
        <v>100</v>
      </c>
      <c r="Q41">
        <v>80</v>
      </c>
      <c r="R41">
        <v>25</v>
      </c>
      <c r="S41">
        <f>ROUND((Table3[[#This Row],[XP]]*Table3[[#This Row],[entity_spawned (AVG)]])*(Table3[[#This Row],[activating_chance]]/100),0)</f>
        <v>40</v>
      </c>
      <c r="T41" t="s">
        <v>402</v>
      </c>
    </row>
    <row r="42" spans="6:20" x14ac:dyDescent="0.25">
      <c r="F42" s="74" t="s">
        <v>243</v>
      </c>
      <c r="G42">
        <v>8</v>
      </c>
      <c r="H42">
        <v>180</v>
      </c>
      <c r="I42">
        <v>100</v>
      </c>
      <c r="J42">
        <v>25</v>
      </c>
      <c r="K42">
        <f>ROUND((Table245[[#This Row],[XP]]*Table245[[#This Row],[entity_spawned (AVG)]])*(Table245[[#This Row],[activating_chance]]/100),0)</f>
        <v>200</v>
      </c>
      <c r="L42" s="73" t="s">
        <v>402</v>
      </c>
      <c r="N42" t="s">
        <v>243</v>
      </c>
      <c r="O42">
        <v>4</v>
      </c>
      <c r="P42">
        <v>80</v>
      </c>
      <c r="Q42">
        <v>100</v>
      </c>
      <c r="R42">
        <v>25</v>
      </c>
      <c r="S42">
        <f>ROUND((Table3[[#This Row],[XP]]*Table3[[#This Row],[entity_spawned (AVG)]])*(Table3[[#This Row],[activating_chance]]/100),0)</f>
        <v>100</v>
      </c>
      <c r="T42" t="s">
        <v>402</v>
      </c>
    </row>
    <row r="43" spans="6:20" x14ac:dyDescent="0.25">
      <c r="F43" s="74" t="s">
        <v>243</v>
      </c>
      <c r="G43">
        <v>1</v>
      </c>
      <c r="H43">
        <v>50</v>
      </c>
      <c r="I43">
        <v>100</v>
      </c>
      <c r="J43">
        <v>25</v>
      </c>
      <c r="K43">
        <f>ROUND((Table245[[#This Row],[XP]]*Table245[[#This Row],[entity_spawned (AVG)]])*(Table245[[#This Row],[activating_chance]]/100),0)</f>
        <v>25</v>
      </c>
      <c r="L43" s="73" t="s">
        <v>402</v>
      </c>
      <c r="N43" t="s">
        <v>243</v>
      </c>
      <c r="O43">
        <v>2</v>
      </c>
      <c r="P43">
        <v>140</v>
      </c>
      <c r="Q43">
        <v>80</v>
      </c>
      <c r="R43">
        <v>25</v>
      </c>
      <c r="S43">
        <f>ROUND((Table3[[#This Row],[XP]]*Table3[[#This Row],[entity_spawned (AVG)]])*(Table3[[#This Row],[activating_chance]]/100),0)</f>
        <v>40</v>
      </c>
      <c r="T43" t="s">
        <v>402</v>
      </c>
    </row>
    <row r="44" spans="6:20" x14ac:dyDescent="0.25">
      <c r="F44" s="74" t="s">
        <v>243</v>
      </c>
      <c r="G44">
        <v>2</v>
      </c>
      <c r="H44">
        <v>90</v>
      </c>
      <c r="I44">
        <v>100</v>
      </c>
      <c r="J44">
        <v>25</v>
      </c>
      <c r="K44">
        <f>ROUND((Table245[[#This Row],[XP]]*Table245[[#This Row],[entity_spawned (AVG)]])*(Table245[[#This Row],[activating_chance]]/100),0)</f>
        <v>50</v>
      </c>
      <c r="L44" s="73" t="s">
        <v>402</v>
      </c>
      <c r="N44" t="s">
        <v>243</v>
      </c>
      <c r="O44">
        <v>2</v>
      </c>
      <c r="P44">
        <v>90</v>
      </c>
      <c r="Q44">
        <v>80</v>
      </c>
      <c r="R44">
        <v>25</v>
      </c>
      <c r="S44">
        <f>ROUND((Table3[[#This Row],[XP]]*Table3[[#This Row],[entity_spawned (AVG)]])*(Table3[[#This Row],[activating_chance]]/100),0)</f>
        <v>40</v>
      </c>
      <c r="T44" t="s">
        <v>402</v>
      </c>
    </row>
    <row r="45" spans="6:20" x14ac:dyDescent="0.25">
      <c r="F45" s="74" t="s">
        <v>243</v>
      </c>
      <c r="G45">
        <v>3</v>
      </c>
      <c r="H45">
        <v>140</v>
      </c>
      <c r="I45">
        <v>100</v>
      </c>
      <c r="J45">
        <v>25</v>
      </c>
      <c r="K45">
        <f>ROUND((Table245[[#This Row],[XP]]*Table245[[#This Row],[entity_spawned (AVG)]])*(Table245[[#This Row],[activating_chance]]/100),0)</f>
        <v>75</v>
      </c>
      <c r="L45" s="73" t="s">
        <v>402</v>
      </c>
      <c r="N45" t="s">
        <v>243</v>
      </c>
      <c r="O45">
        <v>1</v>
      </c>
      <c r="P45">
        <v>140</v>
      </c>
      <c r="Q45">
        <v>100</v>
      </c>
      <c r="R45">
        <v>25</v>
      </c>
      <c r="S45">
        <f>ROUND((Table3[[#This Row],[XP]]*Table3[[#This Row],[entity_spawned (AVG)]])*(Table3[[#This Row],[activating_chance]]/100),0)</f>
        <v>25</v>
      </c>
      <c r="T45" t="s">
        <v>402</v>
      </c>
    </row>
    <row r="46" spans="6:20" x14ac:dyDescent="0.25">
      <c r="F46" s="74" t="s">
        <v>243</v>
      </c>
      <c r="G46">
        <v>2</v>
      </c>
      <c r="H46">
        <v>110</v>
      </c>
      <c r="I46">
        <v>40</v>
      </c>
      <c r="J46">
        <v>25</v>
      </c>
      <c r="K46">
        <f>ROUND((Table245[[#This Row],[XP]]*Table245[[#This Row],[entity_spawned (AVG)]])*(Table245[[#This Row],[activating_chance]]/100),0)</f>
        <v>20</v>
      </c>
      <c r="L46" s="73" t="s">
        <v>402</v>
      </c>
      <c r="N46" t="s">
        <v>243</v>
      </c>
      <c r="O46">
        <v>1</v>
      </c>
      <c r="P46">
        <v>100</v>
      </c>
      <c r="Q46">
        <v>100</v>
      </c>
      <c r="R46">
        <v>25</v>
      </c>
      <c r="S46">
        <f>ROUND((Table3[[#This Row],[XP]]*Table3[[#This Row],[entity_spawned (AVG)]])*(Table3[[#This Row],[activating_chance]]/100),0)</f>
        <v>25</v>
      </c>
      <c r="T46" t="s">
        <v>402</v>
      </c>
    </row>
    <row r="47" spans="6:20" x14ac:dyDescent="0.25">
      <c r="F47" s="74" t="s">
        <v>243</v>
      </c>
      <c r="G47">
        <v>1</v>
      </c>
      <c r="H47">
        <v>50</v>
      </c>
      <c r="I47">
        <v>40</v>
      </c>
      <c r="J47">
        <v>25</v>
      </c>
      <c r="K47">
        <f>ROUND((Table245[[#This Row],[XP]]*Table245[[#This Row],[entity_spawned (AVG)]])*(Table245[[#This Row],[activating_chance]]/100),0)</f>
        <v>10</v>
      </c>
      <c r="L47" s="73" t="s">
        <v>402</v>
      </c>
      <c r="N47" t="s">
        <v>243</v>
      </c>
      <c r="O47">
        <v>2</v>
      </c>
      <c r="P47">
        <v>100</v>
      </c>
      <c r="Q47">
        <v>80</v>
      </c>
      <c r="R47">
        <v>25</v>
      </c>
      <c r="S47">
        <f>ROUND((Table3[[#This Row],[XP]]*Table3[[#This Row],[entity_spawned (AVG)]])*(Table3[[#This Row],[activating_chance]]/100),0)</f>
        <v>40</v>
      </c>
      <c r="T47" t="s">
        <v>402</v>
      </c>
    </row>
    <row r="48" spans="6:20" x14ac:dyDescent="0.25">
      <c r="F48" s="74" t="s">
        <v>243</v>
      </c>
      <c r="G48">
        <v>5</v>
      </c>
      <c r="H48">
        <v>140</v>
      </c>
      <c r="I48">
        <v>40</v>
      </c>
      <c r="J48">
        <v>25</v>
      </c>
      <c r="K48">
        <f>ROUND((Table245[[#This Row],[XP]]*Table245[[#This Row],[entity_spawned (AVG)]])*(Table245[[#This Row],[activating_chance]]/100),0)</f>
        <v>50</v>
      </c>
      <c r="L48" s="73" t="s">
        <v>402</v>
      </c>
      <c r="N48" t="s">
        <v>243</v>
      </c>
      <c r="O48">
        <v>1</v>
      </c>
      <c r="P48">
        <v>80</v>
      </c>
      <c r="Q48">
        <v>85</v>
      </c>
      <c r="R48">
        <v>25</v>
      </c>
      <c r="S48">
        <f>ROUND((Table3[[#This Row],[XP]]*Table3[[#This Row],[entity_spawned (AVG)]])*(Table3[[#This Row],[activating_chance]]/100),0)</f>
        <v>21</v>
      </c>
      <c r="T48" t="s">
        <v>402</v>
      </c>
    </row>
    <row r="49" spans="6:20" x14ac:dyDescent="0.25">
      <c r="F49" s="74" t="s">
        <v>243</v>
      </c>
      <c r="G49">
        <v>2</v>
      </c>
      <c r="H49">
        <v>120</v>
      </c>
      <c r="I49">
        <v>80</v>
      </c>
      <c r="J49">
        <v>25</v>
      </c>
      <c r="K49">
        <f>ROUND((Table245[[#This Row],[XP]]*Table245[[#This Row],[entity_spawned (AVG)]])*(Table245[[#This Row],[activating_chance]]/100),0)</f>
        <v>40</v>
      </c>
      <c r="L49" s="73" t="s">
        <v>402</v>
      </c>
      <c r="N49" t="s">
        <v>243</v>
      </c>
      <c r="O49">
        <v>3</v>
      </c>
      <c r="P49">
        <v>140</v>
      </c>
      <c r="Q49">
        <v>100</v>
      </c>
      <c r="R49">
        <v>25</v>
      </c>
      <c r="S49">
        <f>ROUND((Table3[[#This Row],[XP]]*Table3[[#This Row],[entity_spawned (AVG)]])*(Table3[[#This Row],[activating_chance]]/100),0)</f>
        <v>75</v>
      </c>
      <c r="T49" t="s">
        <v>402</v>
      </c>
    </row>
    <row r="50" spans="6:20" x14ac:dyDescent="0.25">
      <c r="F50" s="74" t="s">
        <v>243</v>
      </c>
      <c r="G50">
        <v>1</v>
      </c>
      <c r="H50">
        <v>40</v>
      </c>
      <c r="I50">
        <v>100</v>
      </c>
      <c r="J50">
        <v>25</v>
      </c>
      <c r="K50">
        <f>ROUND((Table245[[#This Row],[XP]]*Table245[[#This Row],[entity_spawned (AVG)]])*(Table245[[#This Row],[activating_chance]]/100),0)</f>
        <v>25</v>
      </c>
      <c r="L50" s="73" t="s">
        <v>402</v>
      </c>
      <c r="N50" t="s">
        <v>243</v>
      </c>
      <c r="O50">
        <v>2</v>
      </c>
      <c r="P50">
        <v>140</v>
      </c>
      <c r="Q50">
        <v>80</v>
      </c>
      <c r="R50">
        <v>25</v>
      </c>
      <c r="S50">
        <f>ROUND((Table3[[#This Row],[XP]]*Table3[[#This Row],[entity_spawned (AVG)]])*(Table3[[#This Row],[activating_chance]]/100),0)</f>
        <v>40</v>
      </c>
      <c r="T50" t="s">
        <v>402</v>
      </c>
    </row>
    <row r="51" spans="6:20" x14ac:dyDescent="0.25">
      <c r="F51" s="74" t="s">
        <v>243</v>
      </c>
      <c r="G51">
        <v>1</v>
      </c>
      <c r="H51">
        <v>40</v>
      </c>
      <c r="I51">
        <v>100</v>
      </c>
      <c r="J51">
        <v>25</v>
      </c>
      <c r="K51">
        <f>ROUND((Table245[[#This Row],[XP]]*Table245[[#This Row],[entity_spawned (AVG)]])*(Table245[[#This Row],[activating_chance]]/100),0)</f>
        <v>25</v>
      </c>
      <c r="L51" s="73" t="s">
        <v>402</v>
      </c>
      <c r="N51" t="s">
        <v>243</v>
      </c>
      <c r="O51">
        <v>4</v>
      </c>
      <c r="P51">
        <v>100</v>
      </c>
      <c r="Q51">
        <v>100</v>
      </c>
      <c r="R51">
        <v>25</v>
      </c>
      <c r="S51">
        <f>ROUND((Table3[[#This Row],[XP]]*Table3[[#This Row],[entity_spawned (AVG)]])*(Table3[[#This Row],[activating_chance]]/100),0)</f>
        <v>100</v>
      </c>
      <c r="T51" t="s">
        <v>402</v>
      </c>
    </row>
    <row r="52" spans="6:20" x14ac:dyDescent="0.25">
      <c r="F52" s="74" t="s">
        <v>243</v>
      </c>
      <c r="G52">
        <v>1</v>
      </c>
      <c r="H52">
        <v>70</v>
      </c>
      <c r="I52">
        <v>100</v>
      </c>
      <c r="J52">
        <v>25</v>
      </c>
      <c r="K52">
        <f>ROUND((Table245[[#This Row],[XP]]*Table245[[#This Row],[entity_spawned (AVG)]])*(Table245[[#This Row],[activating_chance]]/100),0)</f>
        <v>25</v>
      </c>
      <c r="L52" s="73" t="s">
        <v>402</v>
      </c>
      <c r="N52" t="s">
        <v>243</v>
      </c>
      <c r="O52">
        <v>2</v>
      </c>
      <c r="P52">
        <v>90</v>
      </c>
      <c r="Q52">
        <v>100</v>
      </c>
      <c r="R52">
        <v>25</v>
      </c>
      <c r="S52">
        <f>ROUND((Table3[[#This Row],[XP]]*Table3[[#This Row],[entity_spawned (AVG)]])*(Table3[[#This Row],[activating_chance]]/100),0)</f>
        <v>50</v>
      </c>
      <c r="T52" t="s">
        <v>402</v>
      </c>
    </row>
    <row r="53" spans="6:20" x14ac:dyDescent="0.25">
      <c r="F53" s="74" t="s">
        <v>243</v>
      </c>
      <c r="G53">
        <v>1</v>
      </c>
      <c r="H53">
        <v>40</v>
      </c>
      <c r="I53">
        <v>100</v>
      </c>
      <c r="J53">
        <v>25</v>
      </c>
      <c r="K53">
        <f>ROUND((Table245[[#This Row],[XP]]*Table245[[#This Row],[entity_spawned (AVG)]])*(Table245[[#This Row],[activating_chance]]/100),0)</f>
        <v>25</v>
      </c>
      <c r="L53" s="73" t="s">
        <v>402</v>
      </c>
      <c r="N53" t="s">
        <v>243</v>
      </c>
      <c r="O53">
        <v>4</v>
      </c>
      <c r="P53">
        <v>80</v>
      </c>
      <c r="Q53">
        <v>100</v>
      </c>
      <c r="R53">
        <v>25</v>
      </c>
      <c r="S53">
        <f>ROUND((Table3[[#This Row],[XP]]*Table3[[#This Row],[entity_spawned (AVG)]])*(Table3[[#This Row],[activating_chance]]/100),0)</f>
        <v>100</v>
      </c>
      <c r="T53" t="s">
        <v>402</v>
      </c>
    </row>
    <row r="54" spans="6:20" x14ac:dyDescent="0.25">
      <c r="F54" s="74" t="s">
        <v>243</v>
      </c>
      <c r="G54">
        <v>2</v>
      </c>
      <c r="H54">
        <v>110</v>
      </c>
      <c r="I54">
        <v>100</v>
      </c>
      <c r="J54">
        <v>25</v>
      </c>
      <c r="K54">
        <f>ROUND((Table245[[#This Row],[XP]]*Table245[[#This Row],[entity_spawned (AVG)]])*(Table245[[#This Row],[activating_chance]]/100),0)</f>
        <v>50</v>
      </c>
      <c r="L54" s="73" t="s">
        <v>402</v>
      </c>
      <c r="N54" t="s">
        <v>243</v>
      </c>
      <c r="O54">
        <v>3</v>
      </c>
      <c r="P54">
        <v>140</v>
      </c>
      <c r="Q54">
        <v>100</v>
      </c>
      <c r="R54">
        <v>25</v>
      </c>
      <c r="S54">
        <f>ROUND((Table3[[#This Row],[XP]]*Table3[[#This Row],[entity_spawned (AVG)]])*(Table3[[#This Row],[activating_chance]]/100),0)</f>
        <v>75</v>
      </c>
      <c r="T54" t="s">
        <v>402</v>
      </c>
    </row>
    <row r="55" spans="6:20" x14ac:dyDescent="0.25">
      <c r="F55" s="74" t="s">
        <v>243</v>
      </c>
      <c r="G55">
        <v>1</v>
      </c>
      <c r="H55">
        <v>60</v>
      </c>
      <c r="I55">
        <v>100</v>
      </c>
      <c r="J55">
        <v>25</v>
      </c>
      <c r="K55">
        <f>ROUND((Table245[[#This Row],[XP]]*Table245[[#This Row],[entity_spawned (AVG)]])*(Table245[[#This Row],[activating_chance]]/100),0)</f>
        <v>25</v>
      </c>
      <c r="L55" s="73" t="s">
        <v>402</v>
      </c>
      <c r="N55" t="s">
        <v>243</v>
      </c>
      <c r="O55">
        <v>2</v>
      </c>
      <c r="P55">
        <v>90</v>
      </c>
      <c r="Q55">
        <v>100</v>
      </c>
      <c r="R55">
        <v>25</v>
      </c>
      <c r="S55">
        <f>ROUND((Table3[[#This Row],[XP]]*Table3[[#This Row],[entity_spawned (AVG)]])*(Table3[[#This Row],[activating_chance]]/100),0)</f>
        <v>50</v>
      </c>
      <c r="T55" t="s">
        <v>402</v>
      </c>
    </row>
    <row r="56" spans="6:20" x14ac:dyDescent="0.25">
      <c r="F56" s="74" t="s">
        <v>243</v>
      </c>
      <c r="G56">
        <v>2</v>
      </c>
      <c r="H56">
        <v>110</v>
      </c>
      <c r="I56">
        <v>80</v>
      </c>
      <c r="J56">
        <v>25</v>
      </c>
      <c r="K56">
        <f>ROUND((Table245[[#This Row],[XP]]*Table245[[#This Row],[entity_spawned (AVG)]])*(Table245[[#This Row],[activating_chance]]/100),0)</f>
        <v>40</v>
      </c>
      <c r="L56" s="73" t="s">
        <v>402</v>
      </c>
      <c r="N56" t="s">
        <v>243</v>
      </c>
      <c r="O56">
        <v>1</v>
      </c>
      <c r="P56">
        <v>60</v>
      </c>
      <c r="Q56">
        <v>85</v>
      </c>
      <c r="R56">
        <v>25</v>
      </c>
      <c r="S56">
        <f>ROUND((Table3[[#This Row],[XP]]*Table3[[#This Row],[entity_spawned (AVG)]])*(Table3[[#This Row],[activating_chance]]/100),0)</f>
        <v>21</v>
      </c>
      <c r="T56" t="s">
        <v>402</v>
      </c>
    </row>
    <row r="57" spans="6:20" x14ac:dyDescent="0.25">
      <c r="F57" s="74" t="s">
        <v>243</v>
      </c>
      <c r="G57">
        <v>1</v>
      </c>
      <c r="H57">
        <v>60</v>
      </c>
      <c r="I57">
        <v>80</v>
      </c>
      <c r="J57">
        <v>25</v>
      </c>
      <c r="K57">
        <f>ROUND((Table245[[#This Row],[XP]]*Table245[[#This Row],[entity_spawned (AVG)]])*(Table245[[#This Row],[activating_chance]]/100),0)</f>
        <v>20</v>
      </c>
      <c r="L57" s="73" t="s">
        <v>402</v>
      </c>
      <c r="N57" t="s">
        <v>243</v>
      </c>
      <c r="O57">
        <v>1</v>
      </c>
      <c r="P57">
        <v>140</v>
      </c>
      <c r="Q57">
        <v>100</v>
      </c>
      <c r="R57">
        <v>25</v>
      </c>
      <c r="S57">
        <f>ROUND((Table3[[#This Row],[XP]]*Table3[[#This Row],[entity_spawned (AVG)]])*(Table3[[#This Row],[activating_chance]]/100),0)</f>
        <v>25</v>
      </c>
      <c r="T57" t="s">
        <v>402</v>
      </c>
    </row>
    <row r="58" spans="6:20" x14ac:dyDescent="0.25">
      <c r="F58" s="74" t="s">
        <v>243</v>
      </c>
      <c r="G58">
        <v>9</v>
      </c>
      <c r="H58">
        <v>170</v>
      </c>
      <c r="I58">
        <v>100</v>
      </c>
      <c r="J58">
        <v>25</v>
      </c>
      <c r="K58">
        <f>ROUND((Table245[[#This Row],[XP]]*Table245[[#This Row],[entity_spawned (AVG)]])*(Table245[[#This Row],[activating_chance]]/100),0)</f>
        <v>225</v>
      </c>
      <c r="L58" s="73" t="s">
        <v>402</v>
      </c>
      <c r="N58" t="s">
        <v>243</v>
      </c>
      <c r="O58">
        <v>2</v>
      </c>
      <c r="P58">
        <v>90</v>
      </c>
      <c r="Q58">
        <v>100</v>
      </c>
      <c r="R58">
        <v>25</v>
      </c>
      <c r="S58">
        <f>ROUND((Table3[[#This Row],[XP]]*Table3[[#This Row],[entity_spawned (AVG)]])*(Table3[[#This Row],[activating_chance]]/100),0)</f>
        <v>50</v>
      </c>
      <c r="T58" t="s">
        <v>402</v>
      </c>
    </row>
    <row r="59" spans="6:20" x14ac:dyDescent="0.25">
      <c r="F59" s="74" t="s">
        <v>243</v>
      </c>
      <c r="G59">
        <v>1</v>
      </c>
      <c r="H59">
        <v>40</v>
      </c>
      <c r="I59">
        <v>20</v>
      </c>
      <c r="J59">
        <v>25</v>
      </c>
      <c r="K59">
        <f>ROUND((Table245[[#This Row],[XP]]*Table245[[#This Row],[entity_spawned (AVG)]])*(Table245[[#This Row],[activating_chance]]/100),0)</f>
        <v>5</v>
      </c>
      <c r="L59" s="73" t="s">
        <v>402</v>
      </c>
      <c r="N59" t="s">
        <v>243</v>
      </c>
      <c r="O59">
        <v>4</v>
      </c>
      <c r="P59">
        <v>80</v>
      </c>
      <c r="Q59">
        <v>100</v>
      </c>
      <c r="R59">
        <v>25</v>
      </c>
      <c r="S59">
        <f>ROUND((Table3[[#This Row],[XP]]*Table3[[#This Row],[entity_spawned (AVG)]])*(Table3[[#This Row],[activating_chance]]/100),0)</f>
        <v>100</v>
      </c>
      <c r="T59" t="s">
        <v>402</v>
      </c>
    </row>
    <row r="60" spans="6:20" x14ac:dyDescent="0.25">
      <c r="F60" s="74" t="s">
        <v>243</v>
      </c>
      <c r="G60">
        <v>1</v>
      </c>
      <c r="H60">
        <v>50</v>
      </c>
      <c r="I60">
        <v>100</v>
      </c>
      <c r="J60">
        <v>25</v>
      </c>
      <c r="K60">
        <f>ROUND((Table245[[#This Row],[XP]]*Table245[[#This Row],[entity_spawned (AVG)]])*(Table245[[#This Row],[activating_chance]]/100),0)</f>
        <v>25</v>
      </c>
      <c r="L60" s="73" t="s">
        <v>402</v>
      </c>
      <c r="N60" t="s">
        <v>243</v>
      </c>
      <c r="O60">
        <v>1</v>
      </c>
      <c r="P60">
        <v>80</v>
      </c>
      <c r="Q60">
        <v>85</v>
      </c>
      <c r="R60">
        <v>25</v>
      </c>
      <c r="S60">
        <f>ROUND((Table3[[#This Row],[XP]]*Table3[[#This Row],[entity_spawned (AVG)]])*(Table3[[#This Row],[activating_chance]]/100),0)</f>
        <v>21</v>
      </c>
      <c r="T60" t="s">
        <v>402</v>
      </c>
    </row>
    <row r="61" spans="6:20" x14ac:dyDescent="0.25">
      <c r="F61" s="74" t="s">
        <v>243</v>
      </c>
      <c r="G61">
        <v>2</v>
      </c>
      <c r="H61">
        <v>110</v>
      </c>
      <c r="I61">
        <v>100</v>
      </c>
      <c r="J61">
        <v>25</v>
      </c>
      <c r="K61">
        <f>ROUND((Table245[[#This Row],[XP]]*Table245[[#This Row],[entity_spawned (AVG)]])*(Table245[[#This Row],[activating_chance]]/100),0)</f>
        <v>50</v>
      </c>
      <c r="L61" s="73" t="s">
        <v>402</v>
      </c>
      <c r="N61" t="s">
        <v>243</v>
      </c>
      <c r="O61">
        <v>1</v>
      </c>
      <c r="P61">
        <v>80</v>
      </c>
      <c r="Q61">
        <v>100</v>
      </c>
      <c r="R61">
        <v>25</v>
      </c>
      <c r="S61">
        <f>ROUND((Table3[[#This Row],[XP]]*Table3[[#This Row],[entity_spawned (AVG)]])*(Table3[[#This Row],[activating_chance]]/100),0)</f>
        <v>25</v>
      </c>
      <c r="T61" t="s">
        <v>402</v>
      </c>
    </row>
    <row r="62" spans="6:20" x14ac:dyDescent="0.25">
      <c r="F62" s="74" t="s">
        <v>243</v>
      </c>
      <c r="G62">
        <v>3</v>
      </c>
      <c r="H62">
        <v>120</v>
      </c>
      <c r="I62">
        <v>80</v>
      </c>
      <c r="J62">
        <v>25</v>
      </c>
      <c r="K62">
        <f>ROUND((Table245[[#This Row],[XP]]*Table245[[#This Row],[entity_spawned (AVG)]])*(Table245[[#This Row],[activating_chance]]/100),0)</f>
        <v>60</v>
      </c>
      <c r="L62" s="73" t="s">
        <v>402</v>
      </c>
      <c r="N62" t="s">
        <v>243</v>
      </c>
      <c r="O62">
        <v>4</v>
      </c>
      <c r="P62">
        <v>150</v>
      </c>
      <c r="Q62">
        <v>100</v>
      </c>
      <c r="R62">
        <v>25</v>
      </c>
      <c r="S62">
        <f>ROUND((Table3[[#This Row],[XP]]*Table3[[#This Row],[entity_spawned (AVG)]])*(Table3[[#This Row],[activating_chance]]/100),0)</f>
        <v>100</v>
      </c>
      <c r="T62" t="s">
        <v>402</v>
      </c>
    </row>
    <row r="63" spans="6:20" x14ac:dyDescent="0.25">
      <c r="F63" s="74" t="s">
        <v>243</v>
      </c>
      <c r="G63">
        <v>3</v>
      </c>
      <c r="H63">
        <v>110</v>
      </c>
      <c r="I63">
        <v>80</v>
      </c>
      <c r="J63">
        <v>25</v>
      </c>
      <c r="K63">
        <f>ROUND((Table245[[#This Row],[XP]]*Table245[[#This Row],[entity_spawned (AVG)]])*(Table245[[#This Row],[activating_chance]]/100),0)</f>
        <v>60</v>
      </c>
      <c r="L63" s="73" t="s">
        <v>402</v>
      </c>
      <c r="N63" t="s">
        <v>243</v>
      </c>
      <c r="O63">
        <v>2</v>
      </c>
      <c r="P63">
        <v>90</v>
      </c>
      <c r="Q63">
        <v>100</v>
      </c>
      <c r="R63">
        <v>25</v>
      </c>
      <c r="S63">
        <f>ROUND((Table3[[#This Row],[XP]]*Table3[[#This Row],[entity_spawned (AVG)]])*(Table3[[#This Row],[activating_chance]]/100),0)</f>
        <v>50</v>
      </c>
      <c r="T63" t="s">
        <v>402</v>
      </c>
    </row>
    <row r="64" spans="6:20" x14ac:dyDescent="0.25">
      <c r="F64" s="74" t="s">
        <v>243</v>
      </c>
      <c r="G64">
        <v>1</v>
      </c>
      <c r="H64">
        <v>70</v>
      </c>
      <c r="I64">
        <v>100</v>
      </c>
      <c r="J64">
        <v>25</v>
      </c>
      <c r="K64">
        <f>ROUND((Table245[[#This Row],[XP]]*Table245[[#This Row],[entity_spawned (AVG)]])*(Table245[[#This Row],[activating_chance]]/100),0)</f>
        <v>25</v>
      </c>
      <c r="L64" s="73" t="s">
        <v>402</v>
      </c>
      <c r="N64" t="s">
        <v>243</v>
      </c>
      <c r="O64">
        <v>7</v>
      </c>
      <c r="P64">
        <v>180</v>
      </c>
      <c r="Q64">
        <v>100</v>
      </c>
      <c r="R64">
        <v>25</v>
      </c>
      <c r="S64">
        <f>ROUND((Table3[[#This Row],[XP]]*Table3[[#This Row],[entity_spawned (AVG)]])*(Table3[[#This Row],[activating_chance]]/100),0)</f>
        <v>175</v>
      </c>
      <c r="T64" t="s">
        <v>402</v>
      </c>
    </row>
    <row r="65" spans="6:20" x14ac:dyDescent="0.25">
      <c r="F65" s="74" t="s">
        <v>243</v>
      </c>
      <c r="G65">
        <v>1</v>
      </c>
      <c r="H65">
        <v>50</v>
      </c>
      <c r="I65">
        <v>80</v>
      </c>
      <c r="J65">
        <v>25</v>
      </c>
      <c r="K65">
        <f>ROUND((Table245[[#This Row],[XP]]*Table245[[#This Row],[entity_spawned (AVG)]])*(Table245[[#This Row],[activating_chance]]/100),0)</f>
        <v>20</v>
      </c>
      <c r="L65" s="73" t="s">
        <v>402</v>
      </c>
      <c r="N65" t="s">
        <v>243</v>
      </c>
      <c r="O65">
        <v>2</v>
      </c>
      <c r="P65">
        <v>100</v>
      </c>
      <c r="Q65">
        <v>100</v>
      </c>
      <c r="R65">
        <v>25</v>
      </c>
      <c r="S65">
        <f>ROUND((Table3[[#This Row],[XP]]*Table3[[#This Row],[entity_spawned (AVG)]])*(Table3[[#This Row],[activating_chance]]/100),0)</f>
        <v>50</v>
      </c>
      <c r="T65" t="s">
        <v>402</v>
      </c>
    </row>
    <row r="66" spans="6:20" x14ac:dyDescent="0.25">
      <c r="F66" s="74" t="s">
        <v>243</v>
      </c>
      <c r="G66">
        <v>3</v>
      </c>
      <c r="H66">
        <v>100</v>
      </c>
      <c r="I66">
        <v>100</v>
      </c>
      <c r="J66">
        <v>25</v>
      </c>
      <c r="K66">
        <f>ROUND((Table245[[#This Row],[XP]]*Table245[[#This Row],[entity_spawned (AVG)]])*(Table245[[#This Row],[activating_chance]]/100),0)</f>
        <v>75</v>
      </c>
      <c r="L66" s="73" t="s">
        <v>402</v>
      </c>
      <c r="N66" t="s">
        <v>243</v>
      </c>
      <c r="O66">
        <v>3</v>
      </c>
      <c r="P66">
        <v>140</v>
      </c>
      <c r="Q66">
        <v>100</v>
      </c>
      <c r="R66">
        <v>25</v>
      </c>
      <c r="S66">
        <f>ROUND((Table3[[#This Row],[XP]]*Table3[[#This Row],[entity_spawned (AVG)]])*(Table3[[#This Row],[activating_chance]]/100),0)</f>
        <v>75</v>
      </c>
      <c r="T66" t="s">
        <v>402</v>
      </c>
    </row>
    <row r="67" spans="6:20" x14ac:dyDescent="0.25">
      <c r="F67" s="74" t="s">
        <v>243</v>
      </c>
      <c r="G67">
        <v>1</v>
      </c>
      <c r="H67">
        <v>80</v>
      </c>
      <c r="I67">
        <v>20</v>
      </c>
      <c r="J67">
        <v>25</v>
      </c>
      <c r="K67">
        <f>ROUND((Table245[[#This Row],[XP]]*Table245[[#This Row],[entity_spawned (AVG)]])*(Table245[[#This Row],[activating_chance]]/100),0)</f>
        <v>5</v>
      </c>
      <c r="L67" s="73" t="s">
        <v>402</v>
      </c>
      <c r="N67" t="s">
        <v>243</v>
      </c>
      <c r="O67">
        <v>1</v>
      </c>
      <c r="P67">
        <v>140</v>
      </c>
      <c r="Q67">
        <v>100</v>
      </c>
      <c r="R67">
        <v>25</v>
      </c>
      <c r="S67">
        <f>ROUND((Table3[[#This Row],[XP]]*Table3[[#This Row],[entity_spawned (AVG)]])*(Table3[[#This Row],[activating_chance]]/100),0)</f>
        <v>25</v>
      </c>
      <c r="T67" t="s">
        <v>402</v>
      </c>
    </row>
    <row r="68" spans="6:20" x14ac:dyDescent="0.25">
      <c r="F68" s="74" t="s">
        <v>243</v>
      </c>
      <c r="G68">
        <v>1</v>
      </c>
      <c r="H68">
        <v>60</v>
      </c>
      <c r="I68">
        <v>100</v>
      </c>
      <c r="J68">
        <v>25</v>
      </c>
      <c r="K68">
        <f>ROUND((Table245[[#This Row],[XP]]*Table245[[#This Row],[entity_spawned (AVG)]])*(Table245[[#This Row],[activating_chance]]/100),0)</f>
        <v>25</v>
      </c>
      <c r="L68" s="73" t="s">
        <v>402</v>
      </c>
      <c r="N68" t="s">
        <v>243</v>
      </c>
      <c r="O68">
        <v>1</v>
      </c>
      <c r="P68">
        <v>100</v>
      </c>
      <c r="Q68">
        <v>100</v>
      </c>
      <c r="R68">
        <v>25</v>
      </c>
      <c r="S68">
        <f>ROUND((Table3[[#This Row],[XP]]*Table3[[#This Row],[entity_spawned (AVG)]])*(Table3[[#This Row],[activating_chance]]/100),0)</f>
        <v>25</v>
      </c>
      <c r="T68" t="s">
        <v>402</v>
      </c>
    </row>
    <row r="69" spans="6:20" x14ac:dyDescent="0.25">
      <c r="F69" s="74" t="s">
        <v>243</v>
      </c>
      <c r="G69">
        <v>2</v>
      </c>
      <c r="H69">
        <v>110</v>
      </c>
      <c r="I69">
        <v>60</v>
      </c>
      <c r="J69">
        <v>25</v>
      </c>
      <c r="K69">
        <f>ROUND((Table245[[#This Row],[XP]]*Table245[[#This Row],[entity_spawned (AVG)]])*(Table245[[#This Row],[activating_chance]]/100),0)</f>
        <v>30</v>
      </c>
      <c r="L69" s="73" t="s">
        <v>402</v>
      </c>
      <c r="N69" t="s">
        <v>243</v>
      </c>
      <c r="O69">
        <v>6</v>
      </c>
      <c r="P69">
        <v>160</v>
      </c>
      <c r="Q69">
        <v>100</v>
      </c>
      <c r="R69">
        <v>25</v>
      </c>
      <c r="S69">
        <f>ROUND((Table3[[#This Row],[XP]]*Table3[[#This Row],[entity_spawned (AVG)]])*(Table3[[#This Row],[activating_chance]]/100),0)</f>
        <v>150</v>
      </c>
      <c r="T69" t="s">
        <v>402</v>
      </c>
    </row>
    <row r="70" spans="6:20" x14ac:dyDescent="0.25">
      <c r="F70" s="74" t="s">
        <v>243</v>
      </c>
      <c r="G70">
        <v>1</v>
      </c>
      <c r="H70">
        <v>80</v>
      </c>
      <c r="I70">
        <v>100</v>
      </c>
      <c r="J70">
        <v>25</v>
      </c>
      <c r="K70">
        <f>ROUND((Table245[[#This Row],[XP]]*Table245[[#This Row],[entity_spawned (AVG)]])*(Table245[[#This Row],[activating_chance]]/100),0)</f>
        <v>25</v>
      </c>
      <c r="L70" s="73" t="s">
        <v>402</v>
      </c>
      <c r="N70" t="s">
        <v>243</v>
      </c>
      <c r="O70">
        <v>4</v>
      </c>
      <c r="P70">
        <v>80</v>
      </c>
      <c r="Q70">
        <v>100</v>
      </c>
      <c r="R70">
        <v>25</v>
      </c>
      <c r="S70">
        <f>ROUND((Table3[[#This Row],[XP]]*Table3[[#This Row],[entity_spawned (AVG)]])*(Table3[[#This Row],[activating_chance]]/100),0)</f>
        <v>100</v>
      </c>
      <c r="T70" t="s">
        <v>402</v>
      </c>
    </row>
    <row r="71" spans="6:20" x14ac:dyDescent="0.25">
      <c r="F71" s="74" t="s">
        <v>243</v>
      </c>
      <c r="G71">
        <v>9</v>
      </c>
      <c r="H71">
        <v>180</v>
      </c>
      <c r="I71">
        <v>100</v>
      </c>
      <c r="J71">
        <v>25</v>
      </c>
      <c r="K71">
        <f>ROUND((Table245[[#This Row],[XP]]*Table245[[#This Row],[entity_spawned (AVG)]])*(Table245[[#This Row],[activating_chance]]/100),0)</f>
        <v>225</v>
      </c>
      <c r="L71" s="73" t="s">
        <v>402</v>
      </c>
      <c r="N71" t="s">
        <v>243</v>
      </c>
      <c r="O71">
        <v>4</v>
      </c>
      <c r="P71">
        <v>80</v>
      </c>
      <c r="Q71">
        <v>100</v>
      </c>
      <c r="R71">
        <v>25</v>
      </c>
      <c r="S71">
        <f>ROUND((Table3[[#This Row],[XP]]*Table3[[#This Row],[entity_spawned (AVG)]])*(Table3[[#This Row],[activating_chance]]/100),0)</f>
        <v>100</v>
      </c>
      <c r="T71" t="s">
        <v>402</v>
      </c>
    </row>
    <row r="72" spans="6:20" x14ac:dyDescent="0.25">
      <c r="F72" s="74" t="s">
        <v>243</v>
      </c>
      <c r="G72">
        <v>4</v>
      </c>
      <c r="H72">
        <v>140</v>
      </c>
      <c r="I72">
        <v>100</v>
      </c>
      <c r="J72">
        <v>25</v>
      </c>
      <c r="K72">
        <f>ROUND((Table245[[#This Row],[XP]]*Table245[[#This Row],[entity_spawned (AVG)]])*(Table245[[#This Row],[activating_chance]]/100),0)</f>
        <v>100</v>
      </c>
      <c r="L72" s="73" t="s">
        <v>402</v>
      </c>
      <c r="N72" t="s">
        <v>243</v>
      </c>
      <c r="O72">
        <v>1</v>
      </c>
      <c r="P72">
        <v>80</v>
      </c>
      <c r="Q72">
        <v>85</v>
      </c>
      <c r="R72">
        <v>25</v>
      </c>
      <c r="S72">
        <f>ROUND((Table3[[#This Row],[XP]]*Table3[[#This Row],[entity_spawned (AVG)]])*(Table3[[#This Row],[activating_chance]]/100),0)</f>
        <v>21</v>
      </c>
      <c r="T72" t="s">
        <v>402</v>
      </c>
    </row>
    <row r="73" spans="6:20" x14ac:dyDescent="0.25">
      <c r="F73" s="74" t="s">
        <v>243</v>
      </c>
      <c r="G73">
        <v>1</v>
      </c>
      <c r="H73">
        <v>60</v>
      </c>
      <c r="I73">
        <v>40</v>
      </c>
      <c r="J73">
        <v>25</v>
      </c>
      <c r="K73">
        <f>ROUND((Table245[[#This Row],[XP]]*Table245[[#This Row],[entity_spawned (AVG)]])*(Table245[[#This Row],[activating_chance]]/100),0)</f>
        <v>10</v>
      </c>
      <c r="L73" s="73" t="s">
        <v>402</v>
      </c>
      <c r="N73" t="s">
        <v>243</v>
      </c>
      <c r="O73">
        <v>2</v>
      </c>
      <c r="P73">
        <v>100</v>
      </c>
      <c r="Q73">
        <v>80</v>
      </c>
      <c r="R73">
        <v>25</v>
      </c>
      <c r="S73">
        <f>ROUND((Table3[[#This Row],[XP]]*Table3[[#This Row],[entity_spawned (AVG)]])*(Table3[[#This Row],[activating_chance]]/100),0)</f>
        <v>40</v>
      </c>
      <c r="T73" t="s">
        <v>402</v>
      </c>
    </row>
    <row r="74" spans="6:20" x14ac:dyDescent="0.25">
      <c r="F74" s="74" t="s">
        <v>243</v>
      </c>
      <c r="G74">
        <v>1</v>
      </c>
      <c r="H74">
        <v>120</v>
      </c>
      <c r="I74">
        <v>60</v>
      </c>
      <c r="J74">
        <v>25</v>
      </c>
      <c r="K74">
        <f>ROUND((Table245[[#This Row],[XP]]*Table245[[#This Row],[entity_spawned (AVG)]])*(Table245[[#This Row],[activating_chance]]/100),0)</f>
        <v>15</v>
      </c>
      <c r="L74" s="73" t="s">
        <v>402</v>
      </c>
      <c r="N74" t="s">
        <v>243</v>
      </c>
      <c r="O74">
        <v>2</v>
      </c>
      <c r="P74">
        <v>100</v>
      </c>
      <c r="Q74">
        <v>80</v>
      </c>
      <c r="R74">
        <v>25</v>
      </c>
      <c r="S74">
        <f>ROUND((Table3[[#This Row],[XP]]*Table3[[#This Row],[entity_spawned (AVG)]])*(Table3[[#This Row],[activating_chance]]/100),0)</f>
        <v>40</v>
      </c>
      <c r="T74" t="s">
        <v>402</v>
      </c>
    </row>
    <row r="75" spans="6:20" x14ac:dyDescent="0.25">
      <c r="F75" s="74" t="s">
        <v>243</v>
      </c>
      <c r="G75">
        <v>1</v>
      </c>
      <c r="H75">
        <v>80</v>
      </c>
      <c r="I75">
        <v>85</v>
      </c>
      <c r="J75">
        <v>25</v>
      </c>
      <c r="K75">
        <f>ROUND((Table245[[#This Row],[XP]]*Table245[[#This Row],[entity_spawned (AVG)]])*(Table245[[#This Row],[activating_chance]]/100),0)</f>
        <v>21</v>
      </c>
      <c r="L75" s="73" t="s">
        <v>402</v>
      </c>
      <c r="N75" t="s">
        <v>243</v>
      </c>
      <c r="O75">
        <v>1</v>
      </c>
      <c r="P75">
        <v>100</v>
      </c>
      <c r="Q75">
        <v>100</v>
      </c>
      <c r="R75">
        <v>25</v>
      </c>
      <c r="S75">
        <f>ROUND((Table3[[#This Row],[XP]]*Table3[[#This Row],[entity_spawned (AVG)]])*(Table3[[#This Row],[activating_chance]]/100),0)</f>
        <v>25</v>
      </c>
      <c r="T75" t="s">
        <v>402</v>
      </c>
    </row>
    <row r="76" spans="6:20" x14ac:dyDescent="0.25">
      <c r="F76" s="74" t="s">
        <v>243</v>
      </c>
      <c r="G76">
        <v>2</v>
      </c>
      <c r="H76">
        <v>90</v>
      </c>
      <c r="I76">
        <v>100</v>
      </c>
      <c r="J76">
        <v>25</v>
      </c>
      <c r="K76">
        <f>ROUND((Table245[[#This Row],[XP]]*Table245[[#This Row],[entity_spawned (AVG)]])*(Table245[[#This Row],[activating_chance]]/100),0)</f>
        <v>50</v>
      </c>
      <c r="L76" s="73" t="s">
        <v>402</v>
      </c>
      <c r="N76" t="s">
        <v>243</v>
      </c>
      <c r="O76">
        <v>1</v>
      </c>
      <c r="P76">
        <v>70</v>
      </c>
      <c r="Q76">
        <v>85</v>
      </c>
      <c r="R76">
        <v>25</v>
      </c>
      <c r="S76">
        <f>ROUND((Table3[[#This Row],[XP]]*Table3[[#This Row],[entity_spawned (AVG)]])*(Table3[[#This Row],[activating_chance]]/100),0)</f>
        <v>21</v>
      </c>
      <c r="T76" t="s">
        <v>402</v>
      </c>
    </row>
    <row r="77" spans="6:20" x14ac:dyDescent="0.25">
      <c r="F77" s="74" t="s">
        <v>243</v>
      </c>
      <c r="G77">
        <v>1</v>
      </c>
      <c r="H77">
        <v>60</v>
      </c>
      <c r="I77">
        <v>100</v>
      </c>
      <c r="J77">
        <v>25</v>
      </c>
      <c r="K77">
        <f>ROUND((Table245[[#This Row],[XP]]*Table245[[#This Row],[entity_spawned (AVG)]])*(Table245[[#This Row],[activating_chance]]/100),0)</f>
        <v>25</v>
      </c>
      <c r="L77" s="73" t="s">
        <v>402</v>
      </c>
      <c r="N77" t="s">
        <v>243</v>
      </c>
      <c r="O77">
        <v>2</v>
      </c>
      <c r="P77">
        <v>90</v>
      </c>
      <c r="Q77">
        <v>100</v>
      </c>
      <c r="R77">
        <v>25</v>
      </c>
      <c r="S77">
        <f>ROUND((Table3[[#This Row],[XP]]*Table3[[#This Row],[entity_spawned (AVG)]])*(Table3[[#This Row],[activating_chance]]/100),0)</f>
        <v>50</v>
      </c>
      <c r="T77" t="s">
        <v>402</v>
      </c>
    </row>
    <row r="78" spans="6:20" x14ac:dyDescent="0.25">
      <c r="F78" s="74" t="s">
        <v>243</v>
      </c>
      <c r="G78">
        <v>4</v>
      </c>
      <c r="H78">
        <v>140</v>
      </c>
      <c r="I78">
        <v>100</v>
      </c>
      <c r="J78">
        <v>25</v>
      </c>
      <c r="K78">
        <f>ROUND((Table245[[#This Row],[XP]]*Table245[[#This Row],[entity_spawned (AVG)]])*(Table245[[#This Row],[activating_chance]]/100),0)</f>
        <v>100</v>
      </c>
      <c r="L78" s="73" t="s">
        <v>402</v>
      </c>
      <c r="N78" t="s">
        <v>243</v>
      </c>
      <c r="O78">
        <v>2</v>
      </c>
      <c r="P78">
        <v>140</v>
      </c>
      <c r="Q78">
        <v>80</v>
      </c>
      <c r="R78">
        <v>25</v>
      </c>
      <c r="S78">
        <f>ROUND((Table3[[#This Row],[XP]]*Table3[[#This Row],[entity_spawned (AVG)]])*(Table3[[#This Row],[activating_chance]]/100),0)</f>
        <v>40</v>
      </c>
      <c r="T78" t="s">
        <v>402</v>
      </c>
    </row>
    <row r="79" spans="6:20" x14ac:dyDescent="0.25">
      <c r="F79" s="74" t="s">
        <v>243</v>
      </c>
      <c r="G79">
        <v>4</v>
      </c>
      <c r="H79">
        <v>140</v>
      </c>
      <c r="I79">
        <v>80</v>
      </c>
      <c r="J79">
        <v>25</v>
      </c>
      <c r="K79">
        <f>ROUND((Table245[[#This Row],[XP]]*Table245[[#This Row],[entity_spawned (AVG)]])*(Table245[[#This Row],[activating_chance]]/100),0)</f>
        <v>80</v>
      </c>
      <c r="L79" s="73" t="s">
        <v>402</v>
      </c>
      <c r="N79" t="s">
        <v>243</v>
      </c>
      <c r="O79">
        <v>2</v>
      </c>
      <c r="P79">
        <v>100</v>
      </c>
      <c r="Q79">
        <v>100</v>
      </c>
      <c r="R79">
        <v>25</v>
      </c>
      <c r="S79">
        <f>ROUND((Table3[[#This Row],[XP]]*Table3[[#This Row],[entity_spawned (AVG)]])*(Table3[[#This Row],[activating_chance]]/100),0)</f>
        <v>50</v>
      </c>
      <c r="T79" t="s">
        <v>402</v>
      </c>
    </row>
    <row r="80" spans="6:20" x14ac:dyDescent="0.25">
      <c r="F80" s="74" t="s">
        <v>243</v>
      </c>
      <c r="G80">
        <v>2</v>
      </c>
      <c r="H80">
        <v>100</v>
      </c>
      <c r="I80">
        <v>70</v>
      </c>
      <c r="J80">
        <v>25</v>
      </c>
      <c r="K80">
        <f>ROUND((Table245[[#This Row],[XP]]*Table245[[#This Row],[entity_spawned (AVG)]])*(Table245[[#This Row],[activating_chance]]/100),0)</f>
        <v>35</v>
      </c>
      <c r="L80" s="73" t="s">
        <v>402</v>
      </c>
      <c r="N80" t="s">
        <v>243</v>
      </c>
      <c r="O80">
        <v>2</v>
      </c>
      <c r="P80">
        <v>90</v>
      </c>
      <c r="Q80">
        <v>100</v>
      </c>
      <c r="R80">
        <v>25</v>
      </c>
      <c r="S80">
        <f>ROUND((Table3[[#This Row],[XP]]*Table3[[#This Row],[entity_spawned (AVG)]])*(Table3[[#This Row],[activating_chance]]/100),0)</f>
        <v>50</v>
      </c>
      <c r="T80" t="s">
        <v>402</v>
      </c>
    </row>
    <row r="81" spans="6:20" x14ac:dyDescent="0.25">
      <c r="F81" s="74" t="s">
        <v>243</v>
      </c>
      <c r="G81">
        <v>2</v>
      </c>
      <c r="H81">
        <v>110</v>
      </c>
      <c r="I81">
        <v>100</v>
      </c>
      <c r="J81">
        <v>25</v>
      </c>
      <c r="K81">
        <f>ROUND((Table245[[#This Row],[XP]]*Table245[[#This Row],[entity_spawned (AVG)]])*(Table245[[#This Row],[activating_chance]]/100),0)</f>
        <v>50</v>
      </c>
      <c r="L81" s="73" t="s">
        <v>402</v>
      </c>
      <c r="N81" t="s">
        <v>243</v>
      </c>
      <c r="O81">
        <v>2</v>
      </c>
      <c r="P81">
        <v>80</v>
      </c>
      <c r="Q81">
        <v>100</v>
      </c>
      <c r="R81">
        <v>25</v>
      </c>
      <c r="S81">
        <f>ROUND((Table3[[#This Row],[XP]]*Table3[[#This Row],[entity_spawned (AVG)]])*(Table3[[#This Row],[activating_chance]]/100),0)</f>
        <v>50</v>
      </c>
      <c r="T81" t="s">
        <v>402</v>
      </c>
    </row>
    <row r="82" spans="6:20" x14ac:dyDescent="0.25">
      <c r="F82" s="74" t="s">
        <v>243</v>
      </c>
      <c r="G82">
        <v>1</v>
      </c>
      <c r="H82">
        <v>60</v>
      </c>
      <c r="I82">
        <v>100</v>
      </c>
      <c r="J82">
        <v>25</v>
      </c>
      <c r="K82">
        <f>ROUND((Table245[[#This Row],[XP]]*Table245[[#This Row],[entity_spawned (AVG)]])*(Table245[[#This Row],[activating_chance]]/100),0)</f>
        <v>25</v>
      </c>
      <c r="L82" s="73" t="s">
        <v>402</v>
      </c>
      <c r="N82" t="s">
        <v>243</v>
      </c>
      <c r="O82">
        <v>2</v>
      </c>
      <c r="P82">
        <v>100</v>
      </c>
      <c r="Q82">
        <v>80</v>
      </c>
      <c r="R82">
        <v>25</v>
      </c>
      <c r="S82">
        <f>ROUND((Table3[[#This Row],[XP]]*Table3[[#This Row],[entity_spawned (AVG)]])*(Table3[[#This Row],[activating_chance]]/100),0)</f>
        <v>40</v>
      </c>
      <c r="T82" t="s">
        <v>402</v>
      </c>
    </row>
    <row r="83" spans="6:20" x14ac:dyDescent="0.25">
      <c r="F83" s="74" t="s">
        <v>243</v>
      </c>
      <c r="G83">
        <v>2</v>
      </c>
      <c r="H83">
        <v>90</v>
      </c>
      <c r="I83">
        <v>20</v>
      </c>
      <c r="J83">
        <v>25</v>
      </c>
      <c r="K83">
        <f>ROUND((Table245[[#This Row],[XP]]*Table245[[#This Row],[entity_spawned (AVG)]])*(Table245[[#This Row],[activating_chance]]/100),0)</f>
        <v>10</v>
      </c>
      <c r="L83" s="73" t="s">
        <v>402</v>
      </c>
      <c r="N83" t="s">
        <v>243</v>
      </c>
      <c r="O83">
        <v>2</v>
      </c>
      <c r="P83">
        <v>140</v>
      </c>
      <c r="Q83">
        <v>80</v>
      </c>
      <c r="R83">
        <v>25</v>
      </c>
      <c r="S83">
        <f>ROUND((Table3[[#This Row],[XP]]*Table3[[#This Row],[entity_spawned (AVG)]])*(Table3[[#This Row],[activating_chance]]/100),0)</f>
        <v>40</v>
      </c>
      <c r="T83" t="s">
        <v>402</v>
      </c>
    </row>
    <row r="84" spans="6:20" x14ac:dyDescent="0.25">
      <c r="F84" s="74" t="s">
        <v>243</v>
      </c>
      <c r="G84">
        <v>4</v>
      </c>
      <c r="H84">
        <v>140</v>
      </c>
      <c r="I84">
        <v>40</v>
      </c>
      <c r="J84">
        <v>25</v>
      </c>
      <c r="K84">
        <f>ROUND((Table245[[#This Row],[XP]]*Table245[[#This Row],[entity_spawned (AVG)]])*(Table245[[#This Row],[activating_chance]]/100),0)</f>
        <v>40</v>
      </c>
      <c r="L84" s="73" t="s">
        <v>402</v>
      </c>
      <c r="N84" t="s">
        <v>243</v>
      </c>
      <c r="O84">
        <v>1</v>
      </c>
      <c r="P84">
        <v>70</v>
      </c>
      <c r="Q84">
        <v>100</v>
      </c>
      <c r="R84">
        <v>25</v>
      </c>
      <c r="S84">
        <f>ROUND((Table3[[#This Row],[XP]]*Table3[[#This Row],[entity_spawned (AVG)]])*(Table3[[#This Row],[activating_chance]]/100),0)</f>
        <v>25</v>
      </c>
      <c r="T84" t="s">
        <v>402</v>
      </c>
    </row>
    <row r="85" spans="6:20" x14ac:dyDescent="0.25">
      <c r="F85" s="74" t="s">
        <v>243</v>
      </c>
      <c r="G85">
        <v>3</v>
      </c>
      <c r="H85">
        <v>120</v>
      </c>
      <c r="I85">
        <v>100</v>
      </c>
      <c r="J85">
        <v>25</v>
      </c>
      <c r="K85">
        <f>ROUND((Table245[[#This Row],[XP]]*Table245[[#This Row],[entity_spawned (AVG)]])*(Table245[[#This Row],[activating_chance]]/100),0)</f>
        <v>75</v>
      </c>
      <c r="L85" s="73" t="s">
        <v>402</v>
      </c>
      <c r="N85" t="s">
        <v>243</v>
      </c>
      <c r="O85">
        <v>2</v>
      </c>
      <c r="P85">
        <v>80</v>
      </c>
      <c r="Q85">
        <v>100</v>
      </c>
      <c r="R85">
        <v>25</v>
      </c>
      <c r="S85">
        <f>ROUND((Table3[[#This Row],[XP]]*Table3[[#This Row],[entity_spawned (AVG)]])*(Table3[[#This Row],[activating_chance]]/100),0)</f>
        <v>50</v>
      </c>
      <c r="T85" t="s">
        <v>402</v>
      </c>
    </row>
    <row r="86" spans="6:20" x14ac:dyDescent="0.25">
      <c r="F86" s="74" t="s">
        <v>243</v>
      </c>
      <c r="G86">
        <v>5</v>
      </c>
      <c r="H86">
        <v>150</v>
      </c>
      <c r="I86">
        <v>100</v>
      </c>
      <c r="J86">
        <v>25</v>
      </c>
      <c r="K86">
        <f>ROUND((Table245[[#This Row],[XP]]*Table245[[#This Row],[entity_spawned (AVG)]])*(Table245[[#This Row],[activating_chance]]/100),0)</f>
        <v>125</v>
      </c>
      <c r="L86" s="73" t="s">
        <v>402</v>
      </c>
      <c r="N86" t="s">
        <v>243</v>
      </c>
      <c r="O86">
        <v>2</v>
      </c>
      <c r="P86">
        <v>100</v>
      </c>
      <c r="Q86">
        <v>80</v>
      </c>
      <c r="R86">
        <v>25</v>
      </c>
      <c r="S86">
        <f>ROUND((Table3[[#This Row],[XP]]*Table3[[#This Row],[entity_spawned (AVG)]])*(Table3[[#This Row],[activating_chance]]/100),0)</f>
        <v>40</v>
      </c>
      <c r="T86" t="s">
        <v>402</v>
      </c>
    </row>
    <row r="87" spans="6:20" x14ac:dyDescent="0.25">
      <c r="F87" s="74" t="s">
        <v>243</v>
      </c>
      <c r="G87">
        <v>1</v>
      </c>
      <c r="H87">
        <v>40</v>
      </c>
      <c r="I87">
        <v>100</v>
      </c>
      <c r="J87">
        <v>25</v>
      </c>
      <c r="K87">
        <f>ROUND((Table245[[#This Row],[XP]]*Table245[[#This Row],[entity_spawned (AVG)]])*(Table245[[#This Row],[activating_chance]]/100),0)</f>
        <v>25</v>
      </c>
      <c r="L87" s="73" t="s">
        <v>402</v>
      </c>
      <c r="N87" t="s">
        <v>243</v>
      </c>
      <c r="O87">
        <v>1</v>
      </c>
      <c r="P87">
        <v>100</v>
      </c>
      <c r="Q87">
        <v>100</v>
      </c>
      <c r="R87">
        <v>25</v>
      </c>
      <c r="S87">
        <f>ROUND((Table3[[#This Row],[XP]]*Table3[[#This Row],[entity_spawned (AVG)]])*(Table3[[#This Row],[activating_chance]]/100),0)</f>
        <v>25</v>
      </c>
      <c r="T87" t="s">
        <v>402</v>
      </c>
    </row>
    <row r="88" spans="6:20" x14ac:dyDescent="0.25">
      <c r="F88" s="74" t="s">
        <v>243</v>
      </c>
      <c r="G88">
        <v>7</v>
      </c>
      <c r="H88">
        <v>160</v>
      </c>
      <c r="I88">
        <v>100</v>
      </c>
      <c r="J88">
        <v>25</v>
      </c>
      <c r="K88">
        <f>ROUND((Table245[[#This Row],[XP]]*Table245[[#This Row],[entity_spawned (AVG)]])*(Table245[[#This Row],[activating_chance]]/100),0)</f>
        <v>175</v>
      </c>
      <c r="L88" s="73" t="s">
        <v>402</v>
      </c>
      <c r="N88" t="s">
        <v>243</v>
      </c>
      <c r="O88">
        <v>2</v>
      </c>
      <c r="P88">
        <v>80</v>
      </c>
      <c r="Q88">
        <v>100</v>
      </c>
      <c r="R88">
        <v>25</v>
      </c>
      <c r="S88">
        <f>ROUND((Table3[[#This Row],[XP]]*Table3[[#This Row],[entity_spawned (AVG)]])*(Table3[[#This Row],[activating_chance]]/100),0)</f>
        <v>50</v>
      </c>
      <c r="T88" t="s">
        <v>402</v>
      </c>
    </row>
    <row r="89" spans="6:20" x14ac:dyDescent="0.25">
      <c r="F89" s="74" t="s">
        <v>243</v>
      </c>
      <c r="G89">
        <v>4</v>
      </c>
      <c r="H89">
        <v>140</v>
      </c>
      <c r="I89">
        <v>10</v>
      </c>
      <c r="J89">
        <v>25</v>
      </c>
      <c r="K89">
        <f>ROUND((Table245[[#This Row],[XP]]*Table245[[#This Row],[entity_spawned (AVG)]])*(Table245[[#This Row],[activating_chance]]/100),0)</f>
        <v>10</v>
      </c>
      <c r="L89" s="73" t="s">
        <v>402</v>
      </c>
      <c r="N89" t="s">
        <v>243</v>
      </c>
      <c r="O89">
        <v>1</v>
      </c>
      <c r="P89">
        <v>70</v>
      </c>
      <c r="Q89">
        <v>100</v>
      </c>
      <c r="R89">
        <v>25</v>
      </c>
      <c r="S89">
        <f>ROUND((Table3[[#This Row],[XP]]*Table3[[#This Row],[entity_spawned (AVG)]])*(Table3[[#This Row],[activating_chance]]/100),0)</f>
        <v>25</v>
      </c>
      <c r="T89" t="s">
        <v>402</v>
      </c>
    </row>
    <row r="90" spans="6:20" x14ac:dyDescent="0.25">
      <c r="F90" s="74" t="s">
        <v>243</v>
      </c>
      <c r="G90">
        <v>3</v>
      </c>
      <c r="H90">
        <v>140</v>
      </c>
      <c r="I90">
        <v>40</v>
      </c>
      <c r="J90">
        <v>25</v>
      </c>
      <c r="K90">
        <f>ROUND((Table245[[#This Row],[XP]]*Table245[[#This Row],[entity_spawned (AVG)]])*(Table245[[#This Row],[activating_chance]]/100),0)</f>
        <v>30</v>
      </c>
      <c r="L90" s="73" t="s">
        <v>402</v>
      </c>
      <c r="N90" t="s">
        <v>243</v>
      </c>
      <c r="O90">
        <v>1</v>
      </c>
      <c r="P90">
        <v>80</v>
      </c>
      <c r="Q90">
        <v>100</v>
      </c>
      <c r="R90">
        <v>25</v>
      </c>
      <c r="S90">
        <f>ROUND((Table3[[#This Row],[XP]]*Table3[[#This Row],[entity_spawned (AVG)]])*(Table3[[#This Row],[activating_chance]]/100),0)</f>
        <v>25</v>
      </c>
      <c r="T90" t="s">
        <v>402</v>
      </c>
    </row>
    <row r="91" spans="6:20" x14ac:dyDescent="0.25">
      <c r="F91" s="74" t="s">
        <v>243</v>
      </c>
      <c r="G91">
        <v>4</v>
      </c>
      <c r="H91">
        <v>120</v>
      </c>
      <c r="I91">
        <v>85</v>
      </c>
      <c r="J91">
        <v>25</v>
      </c>
      <c r="K91">
        <f>ROUND((Table245[[#This Row],[XP]]*Table245[[#This Row],[entity_spawned (AVG)]])*(Table245[[#This Row],[activating_chance]]/100),0)</f>
        <v>85</v>
      </c>
      <c r="L91" s="73" t="s">
        <v>402</v>
      </c>
      <c r="N91" t="s">
        <v>243</v>
      </c>
      <c r="O91">
        <v>1</v>
      </c>
      <c r="P91">
        <v>100</v>
      </c>
      <c r="Q91">
        <v>100</v>
      </c>
      <c r="R91">
        <v>25</v>
      </c>
      <c r="S91">
        <f>ROUND((Table3[[#This Row],[XP]]*Table3[[#This Row],[entity_spawned (AVG)]])*(Table3[[#This Row],[activating_chance]]/100),0)</f>
        <v>25</v>
      </c>
      <c r="T91" t="s">
        <v>402</v>
      </c>
    </row>
    <row r="92" spans="6:20" x14ac:dyDescent="0.25">
      <c r="F92" s="74" t="s">
        <v>243</v>
      </c>
      <c r="G92">
        <v>1</v>
      </c>
      <c r="H92">
        <v>60</v>
      </c>
      <c r="I92">
        <v>90</v>
      </c>
      <c r="J92">
        <v>25</v>
      </c>
      <c r="K92">
        <f>ROUND((Table245[[#This Row],[XP]]*Table245[[#This Row],[entity_spawned (AVG)]])*(Table245[[#This Row],[activating_chance]]/100),0)</f>
        <v>23</v>
      </c>
      <c r="L92" s="73" t="s">
        <v>402</v>
      </c>
      <c r="N92" t="s">
        <v>243</v>
      </c>
      <c r="O92">
        <v>1</v>
      </c>
      <c r="P92">
        <v>80</v>
      </c>
      <c r="Q92">
        <v>90</v>
      </c>
      <c r="R92">
        <v>25</v>
      </c>
      <c r="S92">
        <f>ROUND((Table3[[#This Row],[XP]]*Table3[[#This Row],[entity_spawned (AVG)]])*(Table3[[#This Row],[activating_chance]]/100),0)</f>
        <v>23</v>
      </c>
      <c r="T92" t="s">
        <v>402</v>
      </c>
    </row>
    <row r="93" spans="6:20" x14ac:dyDescent="0.25">
      <c r="F93" s="74" t="s">
        <v>243</v>
      </c>
      <c r="G93">
        <v>3</v>
      </c>
      <c r="H93">
        <v>120</v>
      </c>
      <c r="I93">
        <v>60</v>
      </c>
      <c r="J93">
        <v>25</v>
      </c>
      <c r="K93">
        <f>ROUND((Table245[[#This Row],[XP]]*Table245[[#This Row],[entity_spawned (AVG)]])*(Table245[[#This Row],[activating_chance]]/100),0)</f>
        <v>45</v>
      </c>
      <c r="L93" s="73" t="s">
        <v>402</v>
      </c>
      <c r="N93" t="s">
        <v>243</v>
      </c>
      <c r="O93">
        <v>4</v>
      </c>
      <c r="P93">
        <v>150</v>
      </c>
      <c r="Q93">
        <v>100</v>
      </c>
      <c r="R93">
        <v>25</v>
      </c>
      <c r="S93">
        <f>ROUND((Table3[[#This Row],[XP]]*Table3[[#This Row],[entity_spawned (AVG)]])*(Table3[[#This Row],[activating_chance]]/100),0)</f>
        <v>100</v>
      </c>
      <c r="T93" t="s">
        <v>402</v>
      </c>
    </row>
    <row r="94" spans="6:20" x14ac:dyDescent="0.25">
      <c r="F94" s="74" t="s">
        <v>243</v>
      </c>
      <c r="G94">
        <v>1</v>
      </c>
      <c r="H94">
        <v>60</v>
      </c>
      <c r="I94">
        <v>100</v>
      </c>
      <c r="J94">
        <v>25</v>
      </c>
      <c r="K94">
        <f>ROUND((Table245[[#This Row],[XP]]*Table245[[#This Row],[entity_spawned (AVG)]])*(Table245[[#This Row],[activating_chance]]/100),0)</f>
        <v>25</v>
      </c>
      <c r="L94" s="73" t="s">
        <v>402</v>
      </c>
      <c r="N94" t="s">
        <v>243</v>
      </c>
      <c r="O94">
        <v>3</v>
      </c>
      <c r="P94">
        <v>140</v>
      </c>
      <c r="Q94">
        <v>100</v>
      </c>
      <c r="R94">
        <v>25</v>
      </c>
      <c r="S94">
        <f>ROUND((Table3[[#This Row],[XP]]*Table3[[#This Row],[entity_spawned (AVG)]])*(Table3[[#This Row],[activating_chance]]/100),0)</f>
        <v>75</v>
      </c>
      <c r="T94" t="s">
        <v>402</v>
      </c>
    </row>
    <row r="95" spans="6:20" x14ac:dyDescent="0.25">
      <c r="F95" s="74" t="s">
        <v>243</v>
      </c>
      <c r="G95">
        <v>2</v>
      </c>
      <c r="H95">
        <v>100</v>
      </c>
      <c r="I95">
        <v>100</v>
      </c>
      <c r="J95">
        <v>25</v>
      </c>
      <c r="K95">
        <f>ROUND((Table245[[#This Row],[XP]]*Table245[[#This Row],[entity_spawned (AVG)]])*(Table245[[#This Row],[activating_chance]]/100),0)</f>
        <v>50</v>
      </c>
      <c r="L95" s="73" t="s">
        <v>402</v>
      </c>
      <c r="N95" t="s">
        <v>243</v>
      </c>
      <c r="O95">
        <v>1</v>
      </c>
      <c r="P95">
        <v>80</v>
      </c>
      <c r="Q95">
        <v>100</v>
      </c>
      <c r="R95">
        <v>25</v>
      </c>
      <c r="S95">
        <f>ROUND((Table3[[#This Row],[XP]]*Table3[[#This Row],[entity_spawned (AVG)]])*(Table3[[#This Row],[activating_chance]]/100),0)</f>
        <v>25</v>
      </c>
      <c r="T95" t="s">
        <v>402</v>
      </c>
    </row>
    <row r="96" spans="6:20" x14ac:dyDescent="0.25">
      <c r="F96" s="74" t="s">
        <v>243</v>
      </c>
      <c r="G96">
        <v>1</v>
      </c>
      <c r="H96">
        <v>90</v>
      </c>
      <c r="I96">
        <v>90</v>
      </c>
      <c r="J96">
        <v>25</v>
      </c>
      <c r="K96">
        <f>ROUND((Table245[[#This Row],[XP]]*Table245[[#This Row],[entity_spawned (AVG)]])*(Table245[[#This Row],[activating_chance]]/100),0)</f>
        <v>23</v>
      </c>
      <c r="L96" s="73" t="s">
        <v>402</v>
      </c>
      <c r="N96" t="s">
        <v>244</v>
      </c>
      <c r="O96">
        <v>6</v>
      </c>
      <c r="P96">
        <v>120</v>
      </c>
      <c r="Q96">
        <v>40</v>
      </c>
      <c r="R96">
        <v>25</v>
      </c>
      <c r="S96">
        <f>ROUND((Table3[[#This Row],[XP]]*Table3[[#This Row],[entity_spawned (AVG)]])*(Table3[[#This Row],[activating_chance]]/100),0)</f>
        <v>60</v>
      </c>
      <c r="T96" t="s">
        <v>402</v>
      </c>
    </row>
    <row r="97" spans="6:20" x14ac:dyDescent="0.25">
      <c r="F97" s="74" t="s">
        <v>243</v>
      </c>
      <c r="G97">
        <v>1</v>
      </c>
      <c r="H97">
        <v>40</v>
      </c>
      <c r="I97">
        <v>100</v>
      </c>
      <c r="J97">
        <v>25</v>
      </c>
      <c r="K97">
        <f>ROUND((Table245[[#This Row],[XP]]*Table245[[#This Row],[entity_spawned (AVG)]])*(Table245[[#This Row],[activating_chance]]/100),0)</f>
        <v>25</v>
      </c>
      <c r="L97" s="73" t="s">
        <v>402</v>
      </c>
      <c r="N97" t="s">
        <v>244</v>
      </c>
      <c r="O97">
        <v>1</v>
      </c>
      <c r="P97">
        <v>70</v>
      </c>
      <c r="Q97">
        <v>85</v>
      </c>
      <c r="R97">
        <v>25</v>
      </c>
      <c r="S97">
        <f>ROUND((Table3[[#This Row],[XP]]*Table3[[#This Row],[entity_spawned (AVG)]])*(Table3[[#This Row],[activating_chance]]/100),0)</f>
        <v>21</v>
      </c>
      <c r="T97" t="s">
        <v>402</v>
      </c>
    </row>
    <row r="98" spans="6:20" x14ac:dyDescent="0.25">
      <c r="F98" s="74" t="s">
        <v>243</v>
      </c>
      <c r="G98">
        <v>1</v>
      </c>
      <c r="H98">
        <v>90</v>
      </c>
      <c r="I98">
        <v>85</v>
      </c>
      <c r="J98">
        <v>25</v>
      </c>
      <c r="K98">
        <f>ROUND((Table245[[#This Row],[XP]]*Table245[[#This Row],[entity_spawned (AVG)]])*(Table245[[#This Row],[activating_chance]]/100),0)</f>
        <v>21</v>
      </c>
      <c r="L98" s="73" t="s">
        <v>402</v>
      </c>
      <c r="N98" t="s">
        <v>244</v>
      </c>
      <c r="O98">
        <v>1</v>
      </c>
      <c r="P98">
        <v>70</v>
      </c>
      <c r="Q98">
        <v>85</v>
      </c>
      <c r="R98">
        <v>25</v>
      </c>
      <c r="S98">
        <f>ROUND((Table3[[#This Row],[XP]]*Table3[[#This Row],[entity_spawned (AVG)]])*(Table3[[#This Row],[activating_chance]]/100),0)</f>
        <v>21</v>
      </c>
      <c r="T98" t="s">
        <v>402</v>
      </c>
    </row>
    <row r="99" spans="6:20" x14ac:dyDescent="0.25">
      <c r="F99" s="74" t="s">
        <v>243</v>
      </c>
      <c r="G99">
        <v>7</v>
      </c>
      <c r="H99">
        <v>150</v>
      </c>
      <c r="I99">
        <v>100</v>
      </c>
      <c r="J99">
        <v>25</v>
      </c>
      <c r="K99">
        <f>ROUND((Table245[[#This Row],[XP]]*Table245[[#This Row],[entity_spawned (AVG)]])*(Table245[[#This Row],[activating_chance]]/100),0)</f>
        <v>175</v>
      </c>
      <c r="L99" s="73" t="s">
        <v>402</v>
      </c>
      <c r="N99" t="s">
        <v>244</v>
      </c>
      <c r="O99">
        <v>7</v>
      </c>
      <c r="P99">
        <v>130</v>
      </c>
      <c r="Q99">
        <v>40</v>
      </c>
      <c r="R99">
        <v>25</v>
      </c>
      <c r="S99">
        <f>ROUND((Table3[[#This Row],[XP]]*Table3[[#This Row],[entity_spawned (AVG)]])*(Table3[[#This Row],[activating_chance]]/100),0)</f>
        <v>70</v>
      </c>
      <c r="T99" t="s">
        <v>402</v>
      </c>
    </row>
    <row r="100" spans="6:20" x14ac:dyDescent="0.25">
      <c r="F100" s="74" t="s">
        <v>243</v>
      </c>
      <c r="G100">
        <v>5</v>
      </c>
      <c r="H100">
        <v>140</v>
      </c>
      <c r="I100">
        <v>20</v>
      </c>
      <c r="J100">
        <v>25</v>
      </c>
      <c r="K100">
        <f>ROUND((Table245[[#This Row],[XP]]*Table245[[#This Row],[entity_spawned (AVG)]])*(Table245[[#This Row],[activating_chance]]/100),0)</f>
        <v>25</v>
      </c>
      <c r="L100" s="73" t="s">
        <v>402</v>
      </c>
      <c r="N100" t="s">
        <v>244</v>
      </c>
      <c r="O100">
        <v>7</v>
      </c>
      <c r="P100">
        <v>100</v>
      </c>
      <c r="Q100">
        <v>40</v>
      </c>
      <c r="R100">
        <v>25</v>
      </c>
      <c r="S100">
        <f>ROUND((Table3[[#This Row],[XP]]*Table3[[#This Row],[entity_spawned (AVG)]])*(Table3[[#This Row],[activating_chance]]/100),0)</f>
        <v>70</v>
      </c>
      <c r="T100" t="s">
        <v>402</v>
      </c>
    </row>
    <row r="101" spans="6:20" x14ac:dyDescent="0.25">
      <c r="F101" s="74" t="s">
        <v>243</v>
      </c>
      <c r="G101">
        <v>1</v>
      </c>
      <c r="H101">
        <v>60</v>
      </c>
      <c r="I101">
        <v>100</v>
      </c>
      <c r="J101">
        <v>25</v>
      </c>
      <c r="K101">
        <f>ROUND((Table245[[#This Row],[XP]]*Table245[[#This Row],[entity_spawned (AVG)]])*(Table245[[#This Row],[activating_chance]]/100),0)</f>
        <v>25</v>
      </c>
      <c r="L101" s="73" t="s">
        <v>402</v>
      </c>
      <c r="N101" t="s">
        <v>244</v>
      </c>
      <c r="O101">
        <v>7</v>
      </c>
      <c r="P101">
        <v>100</v>
      </c>
      <c r="Q101">
        <v>40</v>
      </c>
      <c r="R101">
        <v>25</v>
      </c>
      <c r="S101">
        <f>ROUND((Table3[[#This Row],[XP]]*Table3[[#This Row],[entity_spawned (AVG)]])*(Table3[[#This Row],[activating_chance]]/100),0)</f>
        <v>70</v>
      </c>
      <c r="T101" t="s">
        <v>402</v>
      </c>
    </row>
    <row r="102" spans="6:20" x14ac:dyDescent="0.25">
      <c r="F102" s="74" t="s">
        <v>243</v>
      </c>
      <c r="G102">
        <v>2</v>
      </c>
      <c r="H102">
        <v>90</v>
      </c>
      <c r="I102">
        <v>100</v>
      </c>
      <c r="J102">
        <v>25</v>
      </c>
      <c r="K102">
        <f>ROUND((Table245[[#This Row],[XP]]*Table245[[#This Row],[entity_spawned (AVG)]])*(Table245[[#This Row],[activating_chance]]/100),0)</f>
        <v>50</v>
      </c>
      <c r="L102" s="73" t="s">
        <v>402</v>
      </c>
      <c r="N102" t="s">
        <v>244</v>
      </c>
      <c r="O102">
        <v>2</v>
      </c>
      <c r="P102">
        <v>80</v>
      </c>
      <c r="Q102">
        <v>100</v>
      </c>
      <c r="R102">
        <v>25</v>
      </c>
      <c r="S102">
        <f>ROUND((Table3[[#This Row],[XP]]*Table3[[#This Row],[entity_spawned (AVG)]])*(Table3[[#This Row],[activating_chance]]/100),0)</f>
        <v>50</v>
      </c>
      <c r="T102" t="s">
        <v>402</v>
      </c>
    </row>
    <row r="103" spans="6:20" x14ac:dyDescent="0.25">
      <c r="F103" s="74" t="s">
        <v>243</v>
      </c>
      <c r="G103">
        <v>2</v>
      </c>
      <c r="H103">
        <v>90</v>
      </c>
      <c r="I103">
        <v>100</v>
      </c>
      <c r="J103">
        <v>25</v>
      </c>
      <c r="K103">
        <f>ROUND((Table245[[#This Row],[XP]]*Table245[[#This Row],[entity_spawned (AVG)]])*(Table245[[#This Row],[activating_chance]]/100),0)</f>
        <v>50</v>
      </c>
      <c r="L103" s="73" t="s">
        <v>402</v>
      </c>
      <c r="N103" t="s">
        <v>244</v>
      </c>
      <c r="O103">
        <v>2</v>
      </c>
      <c r="P103">
        <v>80</v>
      </c>
      <c r="Q103">
        <v>80</v>
      </c>
      <c r="R103">
        <v>25</v>
      </c>
      <c r="S103">
        <f>ROUND((Table3[[#This Row],[XP]]*Table3[[#This Row],[entity_spawned (AVG)]])*(Table3[[#This Row],[activating_chance]]/100),0)</f>
        <v>40</v>
      </c>
      <c r="T103" t="s">
        <v>402</v>
      </c>
    </row>
    <row r="104" spans="6:20" x14ac:dyDescent="0.25">
      <c r="F104" s="74" t="s">
        <v>243</v>
      </c>
      <c r="G104">
        <v>1</v>
      </c>
      <c r="H104">
        <v>80</v>
      </c>
      <c r="I104">
        <v>100</v>
      </c>
      <c r="J104">
        <v>25</v>
      </c>
      <c r="K104">
        <f>ROUND((Table245[[#This Row],[XP]]*Table245[[#This Row],[entity_spawned (AVG)]])*(Table245[[#This Row],[activating_chance]]/100),0)</f>
        <v>25</v>
      </c>
      <c r="L104" s="73" t="s">
        <v>402</v>
      </c>
      <c r="N104" t="s">
        <v>244</v>
      </c>
      <c r="O104">
        <v>2</v>
      </c>
      <c r="P104">
        <v>100</v>
      </c>
      <c r="Q104">
        <v>100</v>
      </c>
      <c r="R104">
        <v>25</v>
      </c>
      <c r="S104">
        <f>ROUND((Table3[[#This Row],[XP]]*Table3[[#This Row],[entity_spawned (AVG)]])*(Table3[[#This Row],[activating_chance]]/100),0)</f>
        <v>50</v>
      </c>
      <c r="T104" t="s">
        <v>402</v>
      </c>
    </row>
    <row r="105" spans="6:20" x14ac:dyDescent="0.25">
      <c r="F105" s="74" t="s">
        <v>243</v>
      </c>
      <c r="G105">
        <v>1</v>
      </c>
      <c r="H105">
        <v>100</v>
      </c>
      <c r="I105">
        <v>60</v>
      </c>
      <c r="J105">
        <v>25</v>
      </c>
      <c r="K105">
        <f>ROUND((Table245[[#This Row],[XP]]*Table245[[#This Row],[entity_spawned (AVG)]])*(Table245[[#This Row],[activating_chance]]/100),0)</f>
        <v>15</v>
      </c>
      <c r="L105" s="73" t="s">
        <v>402</v>
      </c>
      <c r="N105" t="s">
        <v>244</v>
      </c>
      <c r="O105">
        <v>7</v>
      </c>
      <c r="P105">
        <v>130</v>
      </c>
      <c r="Q105">
        <v>40</v>
      </c>
      <c r="R105">
        <v>25</v>
      </c>
      <c r="S105">
        <f>ROUND((Table3[[#This Row],[XP]]*Table3[[#This Row],[entity_spawned (AVG)]])*(Table3[[#This Row],[activating_chance]]/100),0)</f>
        <v>70</v>
      </c>
      <c r="T105" t="s">
        <v>402</v>
      </c>
    </row>
    <row r="106" spans="6:20" x14ac:dyDescent="0.25">
      <c r="F106" s="74" t="s">
        <v>243</v>
      </c>
      <c r="G106">
        <v>7</v>
      </c>
      <c r="H106">
        <v>160</v>
      </c>
      <c r="I106">
        <v>100</v>
      </c>
      <c r="J106">
        <v>25</v>
      </c>
      <c r="K106">
        <f>ROUND((Table245[[#This Row],[XP]]*Table245[[#This Row],[entity_spawned (AVG)]])*(Table245[[#This Row],[activating_chance]]/100),0)</f>
        <v>175</v>
      </c>
      <c r="L106" s="73" t="s">
        <v>402</v>
      </c>
      <c r="N106" t="s">
        <v>244</v>
      </c>
      <c r="O106">
        <v>8</v>
      </c>
      <c r="P106">
        <v>130</v>
      </c>
      <c r="Q106">
        <v>20</v>
      </c>
      <c r="R106">
        <v>25</v>
      </c>
      <c r="S106">
        <f>ROUND((Table3[[#This Row],[XP]]*Table3[[#This Row],[entity_spawned (AVG)]])*(Table3[[#This Row],[activating_chance]]/100),0)</f>
        <v>40</v>
      </c>
      <c r="T106" t="s">
        <v>402</v>
      </c>
    </row>
    <row r="107" spans="6:20" x14ac:dyDescent="0.25">
      <c r="F107" s="74" t="s">
        <v>243</v>
      </c>
      <c r="G107">
        <v>1</v>
      </c>
      <c r="H107">
        <v>60</v>
      </c>
      <c r="I107">
        <v>100</v>
      </c>
      <c r="J107">
        <v>25</v>
      </c>
      <c r="K107">
        <f>ROUND((Table245[[#This Row],[XP]]*Table245[[#This Row],[entity_spawned (AVG)]])*(Table245[[#This Row],[activating_chance]]/100),0)</f>
        <v>25</v>
      </c>
      <c r="L107" s="73" t="s">
        <v>402</v>
      </c>
      <c r="N107" t="s">
        <v>244</v>
      </c>
      <c r="O107">
        <v>7</v>
      </c>
      <c r="P107">
        <v>130</v>
      </c>
      <c r="Q107">
        <v>40</v>
      </c>
      <c r="R107">
        <v>25</v>
      </c>
      <c r="S107">
        <f>ROUND((Table3[[#This Row],[XP]]*Table3[[#This Row],[entity_spawned (AVG)]])*(Table3[[#This Row],[activating_chance]]/100),0)</f>
        <v>70</v>
      </c>
      <c r="T107" t="s">
        <v>402</v>
      </c>
    </row>
    <row r="108" spans="6:20" x14ac:dyDescent="0.25">
      <c r="F108" s="74" t="s">
        <v>243</v>
      </c>
      <c r="G108">
        <v>1</v>
      </c>
      <c r="H108">
        <v>70</v>
      </c>
      <c r="I108">
        <v>100</v>
      </c>
      <c r="J108">
        <v>25</v>
      </c>
      <c r="K108">
        <f>ROUND((Table245[[#This Row],[XP]]*Table245[[#This Row],[entity_spawned (AVG)]])*(Table245[[#This Row],[activating_chance]]/100),0)</f>
        <v>25</v>
      </c>
      <c r="L108" s="73" t="s">
        <v>402</v>
      </c>
      <c r="N108" t="s">
        <v>244</v>
      </c>
      <c r="O108">
        <v>3</v>
      </c>
      <c r="P108">
        <v>90</v>
      </c>
      <c r="Q108">
        <v>100</v>
      </c>
      <c r="R108">
        <v>25</v>
      </c>
      <c r="S108">
        <f>ROUND((Table3[[#This Row],[XP]]*Table3[[#This Row],[entity_spawned (AVG)]])*(Table3[[#This Row],[activating_chance]]/100),0)</f>
        <v>75</v>
      </c>
      <c r="T108" t="s">
        <v>402</v>
      </c>
    </row>
    <row r="109" spans="6:20" x14ac:dyDescent="0.25">
      <c r="F109" s="74" t="s">
        <v>243</v>
      </c>
      <c r="G109">
        <v>1</v>
      </c>
      <c r="H109">
        <v>60</v>
      </c>
      <c r="I109">
        <v>100</v>
      </c>
      <c r="J109">
        <v>25</v>
      </c>
      <c r="K109">
        <f>ROUND((Table245[[#This Row],[XP]]*Table245[[#This Row],[entity_spawned (AVG)]])*(Table245[[#This Row],[activating_chance]]/100),0)</f>
        <v>25</v>
      </c>
      <c r="L109" s="73" t="s">
        <v>402</v>
      </c>
      <c r="N109" t="s">
        <v>244</v>
      </c>
      <c r="O109">
        <v>2</v>
      </c>
      <c r="P109">
        <v>80</v>
      </c>
      <c r="Q109">
        <v>100</v>
      </c>
      <c r="R109">
        <v>25</v>
      </c>
      <c r="S109">
        <f>ROUND((Table3[[#This Row],[XP]]*Table3[[#This Row],[entity_spawned (AVG)]])*(Table3[[#This Row],[activating_chance]]/100),0)</f>
        <v>50</v>
      </c>
      <c r="T109" t="s">
        <v>402</v>
      </c>
    </row>
    <row r="110" spans="6:20" x14ac:dyDescent="0.25">
      <c r="F110" s="74" t="s">
        <v>243</v>
      </c>
      <c r="G110">
        <v>1</v>
      </c>
      <c r="H110">
        <v>40</v>
      </c>
      <c r="I110">
        <v>85</v>
      </c>
      <c r="J110">
        <v>25</v>
      </c>
      <c r="K110">
        <f>ROUND((Table245[[#This Row],[XP]]*Table245[[#This Row],[entity_spawned (AVG)]])*(Table245[[#This Row],[activating_chance]]/100),0)</f>
        <v>21</v>
      </c>
      <c r="L110" s="73" t="s">
        <v>402</v>
      </c>
      <c r="N110" t="s">
        <v>244</v>
      </c>
      <c r="O110">
        <v>1</v>
      </c>
      <c r="P110">
        <v>70</v>
      </c>
      <c r="Q110">
        <v>85</v>
      </c>
      <c r="R110">
        <v>25</v>
      </c>
      <c r="S110">
        <f>ROUND((Table3[[#This Row],[XP]]*Table3[[#This Row],[entity_spawned (AVG)]])*(Table3[[#This Row],[activating_chance]]/100),0)</f>
        <v>21</v>
      </c>
      <c r="T110" t="s">
        <v>402</v>
      </c>
    </row>
    <row r="111" spans="6:20" x14ac:dyDescent="0.25">
      <c r="F111" s="74" t="s">
        <v>243</v>
      </c>
      <c r="G111">
        <v>2</v>
      </c>
      <c r="H111">
        <v>100</v>
      </c>
      <c r="I111">
        <v>30</v>
      </c>
      <c r="J111">
        <v>25</v>
      </c>
      <c r="K111">
        <f>ROUND((Table245[[#This Row],[XP]]*Table245[[#This Row],[entity_spawned (AVG)]])*(Table245[[#This Row],[activating_chance]]/100),0)</f>
        <v>15</v>
      </c>
      <c r="L111" s="73" t="s">
        <v>402</v>
      </c>
      <c r="N111" t="s">
        <v>244</v>
      </c>
      <c r="O111">
        <v>7</v>
      </c>
      <c r="P111">
        <v>130</v>
      </c>
      <c r="Q111">
        <v>40</v>
      </c>
      <c r="R111">
        <v>25</v>
      </c>
      <c r="S111">
        <f>ROUND((Table3[[#This Row],[XP]]*Table3[[#This Row],[entity_spawned (AVG)]])*(Table3[[#This Row],[activating_chance]]/100),0)</f>
        <v>70</v>
      </c>
      <c r="T111" t="s">
        <v>402</v>
      </c>
    </row>
    <row r="112" spans="6:20" x14ac:dyDescent="0.25">
      <c r="F112" s="74" t="s">
        <v>243</v>
      </c>
      <c r="G112">
        <v>4</v>
      </c>
      <c r="H112">
        <v>140</v>
      </c>
      <c r="I112">
        <v>100</v>
      </c>
      <c r="J112">
        <v>25</v>
      </c>
      <c r="K112">
        <f>ROUND((Table245[[#This Row],[XP]]*Table245[[#This Row],[entity_spawned (AVG)]])*(Table245[[#This Row],[activating_chance]]/100),0)</f>
        <v>100</v>
      </c>
      <c r="L112" s="73" t="s">
        <v>402</v>
      </c>
      <c r="N112" t="s">
        <v>244</v>
      </c>
      <c r="O112">
        <v>2</v>
      </c>
      <c r="P112">
        <v>100</v>
      </c>
      <c r="Q112">
        <v>100</v>
      </c>
      <c r="R112">
        <v>25</v>
      </c>
      <c r="S112">
        <f>ROUND((Table3[[#This Row],[XP]]*Table3[[#This Row],[entity_spawned (AVG)]])*(Table3[[#This Row],[activating_chance]]/100),0)</f>
        <v>50</v>
      </c>
      <c r="T112" t="s">
        <v>402</v>
      </c>
    </row>
    <row r="113" spans="6:20" x14ac:dyDescent="0.25">
      <c r="F113" s="74" t="s">
        <v>243</v>
      </c>
      <c r="G113">
        <v>1</v>
      </c>
      <c r="H113">
        <v>80</v>
      </c>
      <c r="I113">
        <v>60</v>
      </c>
      <c r="J113">
        <v>25</v>
      </c>
      <c r="K113">
        <f>ROUND((Table245[[#This Row],[XP]]*Table245[[#This Row],[entity_spawned (AVG)]])*(Table245[[#This Row],[activating_chance]]/100),0)</f>
        <v>15</v>
      </c>
      <c r="L113" s="73" t="s">
        <v>402</v>
      </c>
      <c r="N113" t="s">
        <v>244</v>
      </c>
      <c r="O113">
        <v>9</v>
      </c>
      <c r="P113">
        <v>180</v>
      </c>
      <c r="Q113">
        <v>40</v>
      </c>
      <c r="R113">
        <v>25</v>
      </c>
      <c r="S113">
        <f>ROUND((Table3[[#This Row],[XP]]*Table3[[#This Row],[entity_spawned (AVG)]])*(Table3[[#This Row],[activating_chance]]/100),0)</f>
        <v>90</v>
      </c>
      <c r="T113" t="s">
        <v>402</v>
      </c>
    </row>
    <row r="114" spans="6:20" x14ac:dyDescent="0.25">
      <c r="F114" s="74" t="s">
        <v>243</v>
      </c>
      <c r="G114">
        <v>4</v>
      </c>
      <c r="H114">
        <v>120</v>
      </c>
      <c r="I114">
        <v>20</v>
      </c>
      <c r="J114">
        <v>25</v>
      </c>
      <c r="K114">
        <f>ROUND((Table245[[#This Row],[XP]]*Table245[[#This Row],[entity_spawned (AVG)]])*(Table245[[#This Row],[activating_chance]]/100),0)</f>
        <v>20</v>
      </c>
      <c r="L114" s="73" t="s">
        <v>402</v>
      </c>
      <c r="N114" t="s">
        <v>244</v>
      </c>
      <c r="O114">
        <v>7</v>
      </c>
      <c r="P114">
        <v>130</v>
      </c>
      <c r="Q114">
        <v>40</v>
      </c>
      <c r="R114">
        <v>25</v>
      </c>
      <c r="S114">
        <f>ROUND((Table3[[#This Row],[XP]]*Table3[[#This Row],[entity_spawned (AVG)]])*(Table3[[#This Row],[activating_chance]]/100),0)</f>
        <v>70</v>
      </c>
      <c r="T114" t="s">
        <v>402</v>
      </c>
    </row>
    <row r="115" spans="6:20" x14ac:dyDescent="0.25">
      <c r="F115" s="74" t="s">
        <v>243</v>
      </c>
      <c r="G115">
        <v>4</v>
      </c>
      <c r="H115">
        <v>140</v>
      </c>
      <c r="I115">
        <v>100</v>
      </c>
      <c r="J115">
        <v>25</v>
      </c>
      <c r="K115">
        <f>ROUND((Table245[[#This Row],[XP]]*Table245[[#This Row],[entity_spawned (AVG)]])*(Table245[[#This Row],[activating_chance]]/100),0)</f>
        <v>100</v>
      </c>
      <c r="L115" s="73" t="s">
        <v>402</v>
      </c>
      <c r="N115" t="s">
        <v>244</v>
      </c>
      <c r="O115">
        <v>7</v>
      </c>
      <c r="P115">
        <v>130</v>
      </c>
      <c r="Q115">
        <v>40</v>
      </c>
      <c r="R115">
        <v>25</v>
      </c>
      <c r="S115">
        <f>ROUND((Table3[[#This Row],[XP]]*Table3[[#This Row],[entity_spawned (AVG)]])*(Table3[[#This Row],[activating_chance]]/100),0)</f>
        <v>70</v>
      </c>
      <c r="T115" t="s">
        <v>402</v>
      </c>
    </row>
    <row r="116" spans="6:20" x14ac:dyDescent="0.25">
      <c r="F116" s="74" t="s">
        <v>243</v>
      </c>
      <c r="G116">
        <v>1</v>
      </c>
      <c r="H116">
        <v>40</v>
      </c>
      <c r="I116">
        <v>20</v>
      </c>
      <c r="J116">
        <v>25</v>
      </c>
      <c r="K116">
        <f>ROUND((Table245[[#This Row],[XP]]*Table245[[#This Row],[entity_spawned (AVG)]])*(Table245[[#This Row],[activating_chance]]/100),0)</f>
        <v>5</v>
      </c>
      <c r="L116" s="73" t="s">
        <v>402</v>
      </c>
      <c r="N116" t="s">
        <v>244</v>
      </c>
      <c r="O116">
        <v>2</v>
      </c>
      <c r="P116">
        <v>80</v>
      </c>
      <c r="Q116">
        <v>100</v>
      </c>
      <c r="R116">
        <v>25</v>
      </c>
      <c r="S116">
        <f>ROUND((Table3[[#This Row],[XP]]*Table3[[#This Row],[entity_spawned (AVG)]])*(Table3[[#This Row],[activating_chance]]/100),0)</f>
        <v>50</v>
      </c>
      <c r="T116" t="s">
        <v>402</v>
      </c>
    </row>
    <row r="117" spans="6:20" x14ac:dyDescent="0.25">
      <c r="F117" s="74" t="s">
        <v>243</v>
      </c>
      <c r="G117">
        <v>3</v>
      </c>
      <c r="H117">
        <v>140</v>
      </c>
      <c r="I117">
        <v>100</v>
      </c>
      <c r="J117">
        <v>25</v>
      </c>
      <c r="K117">
        <f>ROUND((Table245[[#This Row],[XP]]*Table245[[#This Row],[entity_spawned (AVG)]])*(Table245[[#This Row],[activating_chance]]/100),0)</f>
        <v>75</v>
      </c>
      <c r="L117" s="73" t="s">
        <v>402</v>
      </c>
      <c r="N117" t="s">
        <v>244</v>
      </c>
      <c r="O117">
        <v>1</v>
      </c>
      <c r="P117">
        <v>70</v>
      </c>
      <c r="Q117">
        <v>85</v>
      </c>
      <c r="R117">
        <v>25</v>
      </c>
      <c r="S117">
        <f>ROUND((Table3[[#This Row],[XP]]*Table3[[#This Row],[entity_spawned (AVG)]])*(Table3[[#This Row],[activating_chance]]/100),0)</f>
        <v>21</v>
      </c>
      <c r="T117" t="s">
        <v>402</v>
      </c>
    </row>
    <row r="118" spans="6:20" x14ac:dyDescent="0.25">
      <c r="F118" s="74" t="s">
        <v>243</v>
      </c>
      <c r="G118">
        <v>1</v>
      </c>
      <c r="H118">
        <v>60</v>
      </c>
      <c r="I118">
        <v>40</v>
      </c>
      <c r="J118">
        <v>25</v>
      </c>
      <c r="K118">
        <f>ROUND((Table245[[#This Row],[XP]]*Table245[[#This Row],[entity_spawned (AVG)]])*(Table245[[#This Row],[activating_chance]]/100),0)</f>
        <v>10</v>
      </c>
      <c r="L118" s="73" t="s">
        <v>402</v>
      </c>
      <c r="N118" t="s">
        <v>244</v>
      </c>
      <c r="O118">
        <v>1</v>
      </c>
      <c r="P118">
        <v>60</v>
      </c>
      <c r="Q118">
        <v>20</v>
      </c>
      <c r="R118">
        <v>25</v>
      </c>
      <c r="S118">
        <f>ROUND((Table3[[#This Row],[XP]]*Table3[[#This Row],[entity_spawned (AVG)]])*(Table3[[#This Row],[activating_chance]]/100),0)</f>
        <v>5</v>
      </c>
      <c r="T118" t="s">
        <v>402</v>
      </c>
    </row>
    <row r="119" spans="6:20" x14ac:dyDescent="0.25">
      <c r="F119" s="74" t="s">
        <v>243</v>
      </c>
      <c r="G119">
        <v>1</v>
      </c>
      <c r="H119">
        <v>40</v>
      </c>
      <c r="I119">
        <v>100</v>
      </c>
      <c r="J119">
        <v>25</v>
      </c>
      <c r="K119">
        <f>ROUND((Table245[[#This Row],[XP]]*Table245[[#This Row],[entity_spawned (AVG)]])*(Table245[[#This Row],[activating_chance]]/100),0)</f>
        <v>25</v>
      </c>
      <c r="L119" s="73" t="s">
        <v>402</v>
      </c>
      <c r="N119" t="s">
        <v>244</v>
      </c>
      <c r="O119">
        <v>4</v>
      </c>
      <c r="P119">
        <v>120</v>
      </c>
      <c r="Q119">
        <v>30</v>
      </c>
      <c r="R119">
        <v>25</v>
      </c>
      <c r="S119">
        <f>ROUND((Table3[[#This Row],[XP]]*Table3[[#This Row],[entity_spawned (AVG)]])*(Table3[[#This Row],[activating_chance]]/100),0)</f>
        <v>30</v>
      </c>
      <c r="T119" t="s">
        <v>402</v>
      </c>
    </row>
    <row r="120" spans="6:20" x14ac:dyDescent="0.25">
      <c r="F120" s="74" t="s">
        <v>243</v>
      </c>
      <c r="G120">
        <v>2</v>
      </c>
      <c r="H120">
        <v>90</v>
      </c>
      <c r="I120">
        <v>100</v>
      </c>
      <c r="J120">
        <v>25</v>
      </c>
      <c r="K120">
        <f>ROUND((Table245[[#This Row],[XP]]*Table245[[#This Row],[entity_spawned (AVG)]])*(Table245[[#This Row],[activating_chance]]/100),0)</f>
        <v>50</v>
      </c>
      <c r="L120" s="73" t="s">
        <v>402</v>
      </c>
      <c r="N120" t="s">
        <v>244</v>
      </c>
      <c r="O120">
        <v>2</v>
      </c>
      <c r="P120">
        <v>70</v>
      </c>
      <c r="Q120">
        <v>80</v>
      </c>
      <c r="R120">
        <v>25</v>
      </c>
      <c r="S120">
        <f>ROUND((Table3[[#This Row],[XP]]*Table3[[#This Row],[entity_spawned (AVG)]])*(Table3[[#This Row],[activating_chance]]/100),0)</f>
        <v>40</v>
      </c>
      <c r="T120" t="s">
        <v>402</v>
      </c>
    </row>
    <row r="121" spans="6:20" x14ac:dyDescent="0.25">
      <c r="F121" s="74" t="s">
        <v>243</v>
      </c>
      <c r="G121">
        <v>2</v>
      </c>
      <c r="H121">
        <v>90</v>
      </c>
      <c r="I121">
        <v>100</v>
      </c>
      <c r="J121">
        <v>25</v>
      </c>
      <c r="K121">
        <f>ROUND((Table245[[#This Row],[XP]]*Table245[[#This Row],[entity_spawned (AVG)]])*(Table245[[#This Row],[activating_chance]]/100),0)</f>
        <v>50</v>
      </c>
      <c r="L121" s="73" t="s">
        <v>402</v>
      </c>
      <c r="N121" t="s">
        <v>244</v>
      </c>
      <c r="O121">
        <v>2</v>
      </c>
      <c r="P121">
        <v>80</v>
      </c>
      <c r="Q121">
        <v>100</v>
      </c>
      <c r="R121">
        <v>25</v>
      </c>
      <c r="S121">
        <f>ROUND((Table3[[#This Row],[XP]]*Table3[[#This Row],[entity_spawned (AVG)]])*(Table3[[#This Row],[activating_chance]]/100),0)</f>
        <v>50</v>
      </c>
      <c r="T121" t="s">
        <v>402</v>
      </c>
    </row>
    <row r="122" spans="6:20" x14ac:dyDescent="0.25">
      <c r="F122" s="74" t="s">
        <v>243</v>
      </c>
      <c r="G122">
        <v>4</v>
      </c>
      <c r="H122">
        <v>140</v>
      </c>
      <c r="I122">
        <v>100</v>
      </c>
      <c r="J122">
        <v>25</v>
      </c>
      <c r="K122">
        <f>ROUND((Table245[[#This Row],[XP]]*Table245[[#This Row],[entity_spawned (AVG)]])*(Table245[[#This Row],[activating_chance]]/100),0)</f>
        <v>100</v>
      </c>
      <c r="L122" s="73" t="s">
        <v>402</v>
      </c>
      <c r="N122" t="s">
        <v>244</v>
      </c>
      <c r="O122">
        <v>7</v>
      </c>
      <c r="P122">
        <v>130</v>
      </c>
      <c r="Q122">
        <v>40</v>
      </c>
      <c r="R122">
        <v>25</v>
      </c>
      <c r="S122">
        <f>ROUND((Table3[[#This Row],[XP]]*Table3[[#This Row],[entity_spawned (AVG)]])*(Table3[[#This Row],[activating_chance]]/100),0)</f>
        <v>70</v>
      </c>
      <c r="T122" t="s">
        <v>402</v>
      </c>
    </row>
    <row r="123" spans="6:20" x14ac:dyDescent="0.25">
      <c r="F123" s="74" t="s">
        <v>243</v>
      </c>
      <c r="G123">
        <v>11</v>
      </c>
      <c r="H123">
        <v>180</v>
      </c>
      <c r="I123">
        <v>100</v>
      </c>
      <c r="J123">
        <v>25</v>
      </c>
      <c r="K123">
        <f>ROUND((Table245[[#This Row],[XP]]*Table245[[#This Row],[entity_spawned (AVG)]])*(Table245[[#This Row],[activating_chance]]/100),0)</f>
        <v>275</v>
      </c>
      <c r="L123" s="73" t="s">
        <v>402</v>
      </c>
      <c r="N123" t="s">
        <v>244</v>
      </c>
      <c r="O123">
        <v>3</v>
      </c>
      <c r="P123">
        <v>100</v>
      </c>
      <c r="Q123">
        <v>20</v>
      </c>
      <c r="R123">
        <v>25</v>
      </c>
      <c r="S123">
        <f>ROUND((Table3[[#This Row],[XP]]*Table3[[#This Row],[entity_spawned (AVG)]])*(Table3[[#This Row],[activating_chance]]/100),0)</f>
        <v>15</v>
      </c>
      <c r="T123" t="s">
        <v>402</v>
      </c>
    </row>
    <row r="124" spans="6:20" x14ac:dyDescent="0.25">
      <c r="F124" s="74" t="s">
        <v>243</v>
      </c>
      <c r="G124">
        <v>3</v>
      </c>
      <c r="H124">
        <v>100</v>
      </c>
      <c r="I124">
        <v>80</v>
      </c>
      <c r="J124">
        <v>25</v>
      </c>
      <c r="K124">
        <f>ROUND((Table245[[#This Row],[XP]]*Table245[[#This Row],[entity_spawned (AVG)]])*(Table245[[#This Row],[activating_chance]]/100),0)</f>
        <v>60</v>
      </c>
      <c r="L124" s="73" t="s">
        <v>402</v>
      </c>
      <c r="N124" t="s">
        <v>244</v>
      </c>
      <c r="O124">
        <v>1</v>
      </c>
      <c r="P124">
        <v>70</v>
      </c>
      <c r="Q124">
        <v>85</v>
      </c>
      <c r="R124">
        <v>25</v>
      </c>
      <c r="S124">
        <f>ROUND((Table3[[#This Row],[XP]]*Table3[[#This Row],[entity_spawned (AVG)]])*(Table3[[#This Row],[activating_chance]]/100),0)</f>
        <v>21</v>
      </c>
      <c r="T124" t="s">
        <v>402</v>
      </c>
    </row>
    <row r="125" spans="6:20" x14ac:dyDescent="0.25">
      <c r="F125" s="74" t="s">
        <v>243</v>
      </c>
      <c r="G125">
        <v>1</v>
      </c>
      <c r="H125">
        <v>60</v>
      </c>
      <c r="I125">
        <v>60</v>
      </c>
      <c r="J125">
        <v>25</v>
      </c>
      <c r="K125">
        <f>ROUND((Table245[[#This Row],[XP]]*Table245[[#This Row],[entity_spawned (AVG)]])*(Table245[[#This Row],[activating_chance]]/100),0)</f>
        <v>15</v>
      </c>
      <c r="L125" s="73" t="s">
        <v>402</v>
      </c>
      <c r="N125" t="s">
        <v>244</v>
      </c>
      <c r="O125">
        <v>1</v>
      </c>
      <c r="P125">
        <v>70</v>
      </c>
      <c r="Q125">
        <v>85</v>
      </c>
      <c r="R125">
        <v>25</v>
      </c>
      <c r="S125">
        <f>ROUND((Table3[[#This Row],[XP]]*Table3[[#This Row],[entity_spawned (AVG)]])*(Table3[[#This Row],[activating_chance]]/100),0)</f>
        <v>21</v>
      </c>
      <c r="T125" t="s">
        <v>402</v>
      </c>
    </row>
    <row r="126" spans="6:20" x14ac:dyDescent="0.25">
      <c r="F126" s="74" t="s">
        <v>243</v>
      </c>
      <c r="G126">
        <v>3</v>
      </c>
      <c r="H126">
        <v>110</v>
      </c>
      <c r="I126">
        <v>100</v>
      </c>
      <c r="J126">
        <v>25</v>
      </c>
      <c r="K126">
        <f>ROUND((Table245[[#This Row],[XP]]*Table245[[#This Row],[entity_spawned (AVG)]])*(Table245[[#This Row],[activating_chance]]/100),0)</f>
        <v>75</v>
      </c>
      <c r="L126" s="73" t="s">
        <v>402</v>
      </c>
      <c r="N126" t="s">
        <v>245</v>
      </c>
      <c r="O126">
        <v>5</v>
      </c>
      <c r="P126">
        <v>25</v>
      </c>
      <c r="Q126">
        <v>100</v>
      </c>
      <c r="R126">
        <v>25</v>
      </c>
      <c r="S126">
        <f>ROUND((Table3[[#This Row],[XP]]*Table3[[#This Row],[entity_spawned (AVG)]])*(Table3[[#This Row],[activating_chance]]/100),0)</f>
        <v>125</v>
      </c>
      <c r="T126" t="s">
        <v>402</v>
      </c>
    </row>
    <row r="127" spans="6:20" x14ac:dyDescent="0.25">
      <c r="F127" s="74" t="s">
        <v>243</v>
      </c>
      <c r="G127">
        <v>2</v>
      </c>
      <c r="H127">
        <v>90</v>
      </c>
      <c r="I127">
        <v>40</v>
      </c>
      <c r="J127">
        <v>25</v>
      </c>
      <c r="K127">
        <f>ROUND((Table245[[#This Row],[XP]]*Table245[[#This Row],[entity_spawned (AVG)]])*(Table245[[#This Row],[activating_chance]]/100),0)</f>
        <v>20</v>
      </c>
      <c r="L127" s="73" t="s">
        <v>402</v>
      </c>
      <c r="N127" t="s">
        <v>245</v>
      </c>
      <c r="O127">
        <v>1</v>
      </c>
      <c r="P127">
        <v>80</v>
      </c>
      <c r="Q127">
        <v>100</v>
      </c>
      <c r="R127">
        <v>25</v>
      </c>
      <c r="S127">
        <f>ROUND((Table3[[#This Row],[XP]]*Table3[[#This Row],[entity_spawned (AVG)]])*(Table3[[#This Row],[activating_chance]]/100),0)</f>
        <v>25</v>
      </c>
      <c r="T127" t="s">
        <v>402</v>
      </c>
    </row>
    <row r="128" spans="6:20" x14ac:dyDescent="0.25">
      <c r="F128" s="74" t="s">
        <v>243</v>
      </c>
      <c r="G128">
        <v>4</v>
      </c>
      <c r="H128">
        <v>120</v>
      </c>
      <c r="I128">
        <v>100</v>
      </c>
      <c r="J128">
        <v>25</v>
      </c>
      <c r="K128">
        <f>ROUND((Table245[[#This Row],[XP]]*Table245[[#This Row],[entity_spawned (AVG)]])*(Table245[[#This Row],[activating_chance]]/100),0)</f>
        <v>100</v>
      </c>
      <c r="L128" s="73" t="s">
        <v>402</v>
      </c>
      <c r="N128" t="s">
        <v>245</v>
      </c>
      <c r="O128">
        <v>3</v>
      </c>
      <c r="P128">
        <v>150</v>
      </c>
      <c r="Q128">
        <v>100</v>
      </c>
      <c r="R128">
        <v>25</v>
      </c>
      <c r="S128">
        <f>ROUND((Table3[[#This Row],[XP]]*Table3[[#This Row],[entity_spawned (AVG)]])*(Table3[[#This Row],[activating_chance]]/100),0)</f>
        <v>75</v>
      </c>
      <c r="T128" t="s">
        <v>402</v>
      </c>
    </row>
    <row r="129" spans="6:20" x14ac:dyDescent="0.25">
      <c r="F129" s="74" t="s">
        <v>243</v>
      </c>
      <c r="G129">
        <v>1</v>
      </c>
      <c r="H129">
        <v>60</v>
      </c>
      <c r="I129">
        <v>100</v>
      </c>
      <c r="J129">
        <v>25</v>
      </c>
      <c r="K129">
        <f>ROUND((Table245[[#This Row],[XP]]*Table245[[#This Row],[entity_spawned (AVG)]])*(Table245[[#This Row],[activating_chance]]/100),0)</f>
        <v>25</v>
      </c>
      <c r="L129" s="73" t="s">
        <v>402</v>
      </c>
      <c r="N129" t="s">
        <v>245</v>
      </c>
      <c r="O129">
        <v>1</v>
      </c>
      <c r="P129">
        <v>90</v>
      </c>
      <c r="Q129">
        <v>100</v>
      </c>
      <c r="R129">
        <v>25</v>
      </c>
      <c r="S129">
        <f>ROUND((Table3[[#This Row],[XP]]*Table3[[#This Row],[entity_spawned (AVG)]])*(Table3[[#This Row],[activating_chance]]/100),0)</f>
        <v>25</v>
      </c>
      <c r="T129" t="s">
        <v>402</v>
      </c>
    </row>
    <row r="130" spans="6:20" x14ac:dyDescent="0.25">
      <c r="F130" s="74" t="s">
        <v>243</v>
      </c>
      <c r="G130">
        <v>1</v>
      </c>
      <c r="H130">
        <v>60</v>
      </c>
      <c r="I130">
        <v>100</v>
      </c>
      <c r="J130">
        <v>25</v>
      </c>
      <c r="K130">
        <f>ROUND((Table245[[#This Row],[XP]]*Table245[[#This Row],[entity_spawned (AVG)]])*(Table245[[#This Row],[activating_chance]]/100),0)</f>
        <v>25</v>
      </c>
      <c r="L130" s="73" t="s">
        <v>402</v>
      </c>
      <c r="N130" t="s">
        <v>246</v>
      </c>
      <c r="O130">
        <v>1</v>
      </c>
      <c r="P130">
        <v>220</v>
      </c>
      <c r="Q130">
        <v>100</v>
      </c>
      <c r="R130">
        <v>50</v>
      </c>
      <c r="S130">
        <f>ROUND((Table3[[#This Row],[XP]]*Table3[[#This Row],[entity_spawned (AVG)]])*(Table3[[#This Row],[activating_chance]]/100),0)</f>
        <v>50</v>
      </c>
      <c r="T130" t="s">
        <v>403</v>
      </c>
    </row>
    <row r="131" spans="6:20" x14ac:dyDescent="0.25">
      <c r="F131" s="74" t="s">
        <v>243</v>
      </c>
      <c r="G131">
        <v>1</v>
      </c>
      <c r="H131">
        <v>60</v>
      </c>
      <c r="I131">
        <v>100</v>
      </c>
      <c r="J131">
        <v>25</v>
      </c>
      <c r="K131">
        <f>ROUND((Table245[[#This Row],[XP]]*Table245[[#This Row],[entity_spawned (AVG)]])*(Table245[[#This Row],[activating_chance]]/100),0)</f>
        <v>25</v>
      </c>
      <c r="L131" s="73" t="s">
        <v>402</v>
      </c>
      <c r="N131" t="s">
        <v>246</v>
      </c>
      <c r="O131">
        <v>1</v>
      </c>
      <c r="P131">
        <v>220</v>
      </c>
      <c r="Q131">
        <v>40</v>
      </c>
      <c r="R131">
        <v>50</v>
      </c>
      <c r="S131">
        <f>ROUND((Table3[[#This Row],[XP]]*Table3[[#This Row],[entity_spawned (AVG)]])*(Table3[[#This Row],[activating_chance]]/100),0)</f>
        <v>20</v>
      </c>
      <c r="T131" t="s">
        <v>403</v>
      </c>
    </row>
    <row r="132" spans="6:20" x14ac:dyDescent="0.25">
      <c r="F132" s="74" t="s">
        <v>243</v>
      </c>
      <c r="G132">
        <v>1</v>
      </c>
      <c r="H132">
        <v>70</v>
      </c>
      <c r="I132">
        <v>85</v>
      </c>
      <c r="J132">
        <v>25</v>
      </c>
      <c r="K132">
        <f>ROUND((Table245[[#This Row],[XP]]*Table245[[#This Row],[entity_spawned (AVG)]])*(Table245[[#This Row],[activating_chance]]/100),0)</f>
        <v>21</v>
      </c>
      <c r="L132" s="73" t="s">
        <v>402</v>
      </c>
      <c r="N132" t="s">
        <v>246</v>
      </c>
      <c r="O132">
        <v>1</v>
      </c>
      <c r="P132">
        <v>220</v>
      </c>
      <c r="Q132">
        <v>100</v>
      </c>
      <c r="R132">
        <v>50</v>
      </c>
      <c r="S132">
        <f>ROUND((Table3[[#This Row],[XP]]*Table3[[#This Row],[entity_spawned (AVG)]])*(Table3[[#This Row],[activating_chance]]/100),0)</f>
        <v>50</v>
      </c>
      <c r="T132" t="s">
        <v>403</v>
      </c>
    </row>
    <row r="133" spans="6:20" x14ac:dyDescent="0.25">
      <c r="F133" s="74" t="s">
        <v>243</v>
      </c>
      <c r="G133">
        <v>4</v>
      </c>
      <c r="H133">
        <v>140</v>
      </c>
      <c r="I133">
        <v>100</v>
      </c>
      <c r="J133">
        <v>25</v>
      </c>
      <c r="K133">
        <f>ROUND((Table245[[#This Row],[XP]]*Table245[[#This Row],[entity_spawned (AVG)]])*(Table245[[#This Row],[activating_chance]]/100),0)</f>
        <v>100</v>
      </c>
      <c r="L133" s="73" t="s">
        <v>402</v>
      </c>
      <c r="N133" t="s">
        <v>246</v>
      </c>
      <c r="O133">
        <v>1</v>
      </c>
      <c r="P133">
        <v>220</v>
      </c>
      <c r="Q133">
        <v>100</v>
      </c>
      <c r="R133">
        <v>50</v>
      </c>
      <c r="S133">
        <f>ROUND((Table3[[#This Row],[XP]]*Table3[[#This Row],[entity_spawned (AVG)]])*(Table3[[#This Row],[activating_chance]]/100),0)</f>
        <v>50</v>
      </c>
      <c r="T133" t="s">
        <v>403</v>
      </c>
    </row>
    <row r="134" spans="6:20" x14ac:dyDescent="0.25">
      <c r="F134" s="74" t="s">
        <v>243</v>
      </c>
      <c r="G134">
        <v>1</v>
      </c>
      <c r="H134">
        <v>60</v>
      </c>
      <c r="I134">
        <v>100</v>
      </c>
      <c r="J134">
        <v>25</v>
      </c>
      <c r="K134">
        <f>ROUND((Table245[[#This Row],[XP]]*Table245[[#This Row],[entity_spawned (AVG)]])*(Table245[[#This Row],[activating_chance]]/100),0)</f>
        <v>25</v>
      </c>
      <c r="L134" s="73" t="s">
        <v>402</v>
      </c>
      <c r="N134" t="s">
        <v>246</v>
      </c>
      <c r="O134">
        <v>1</v>
      </c>
      <c r="P134">
        <v>220</v>
      </c>
      <c r="Q134">
        <v>20</v>
      </c>
      <c r="R134">
        <v>50</v>
      </c>
      <c r="S134">
        <f>ROUND((Table3[[#This Row],[XP]]*Table3[[#This Row],[entity_spawned (AVG)]])*(Table3[[#This Row],[activating_chance]]/100),0)</f>
        <v>10</v>
      </c>
      <c r="T134" t="s">
        <v>403</v>
      </c>
    </row>
    <row r="135" spans="6:20" x14ac:dyDescent="0.25">
      <c r="F135" s="74" t="s">
        <v>243</v>
      </c>
      <c r="G135">
        <v>1</v>
      </c>
      <c r="H135">
        <v>140</v>
      </c>
      <c r="I135">
        <v>30</v>
      </c>
      <c r="J135">
        <v>25</v>
      </c>
      <c r="K135">
        <f>ROUND((Table245[[#This Row],[XP]]*Table245[[#This Row],[entity_spawned (AVG)]])*(Table245[[#This Row],[activating_chance]]/100),0)</f>
        <v>8</v>
      </c>
      <c r="L135" s="73" t="s">
        <v>402</v>
      </c>
      <c r="N135" t="s">
        <v>246</v>
      </c>
      <c r="O135">
        <v>1</v>
      </c>
      <c r="P135">
        <v>220</v>
      </c>
      <c r="Q135">
        <v>100</v>
      </c>
      <c r="R135">
        <v>50</v>
      </c>
      <c r="S135">
        <f>ROUND((Table3[[#This Row],[XP]]*Table3[[#This Row],[entity_spawned (AVG)]])*(Table3[[#This Row],[activating_chance]]/100),0)</f>
        <v>50</v>
      </c>
      <c r="T135" t="s">
        <v>403</v>
      </c>
    </row>
    <row r="136" spans="6:20" x14ac:dyDescent="0.25">
      <c r="F136" s="74" t="s">
        <v>243</v>
      </c>
      <c r="G136">
        <v>4</v>
      </c>
      <c r="H136">
        <v>140</v>
      </c>
      <c r="I136">
        <v>100</v>
      </c>
      <c r="J136">
        <v>25</v>
      </c>
      <c r="K136">
        <f>ROUND((Table245[[#This Row],[XP]]*Table245[[#This Row],[entity_spawned (AVG)]])*(Table245[[#This Row],[activating_chance]]/100),0)</f>
        <v>100</v>
      </c>
      <c r="L136" s="73" t="s">
        <v>402</v>
      </c>
      <c r="N136" t="s">
        <v>246</v>
      </c>
      <c r="O136">
        <v>1</v>
      </c>
      <c r="P136">
        <v>220</v>
      </c>
      <c r="Q136">
        <v>100</v>
      </c>
      <c r="R136">
        <v>50</v>
      </c>
      <c r="S136">
        <f>ROUND((Table3[[#This Row],[XP]]*Table3[[#This Row],[entity_spawned (AVG)]])*(Table3[[#This Row],[activating_chance]]/100),0)</f>
        <v>50</v>
      </c>
      <c r="T136" t="s">
        <v>403</v>
      </c>
    </row>
    <row r="137" spans="6:20" x14ac:dyDescent="0.25">
      <c r="F137" s="74" t="s">
        <v>244</v>
      </c>
      <c r="G137">
        <v>2</v>
      </c>
      <c r="H137">
        <v>110</v>
      </c>
      <c r="I137">
        <v>100</v>
      </c>
      <c r="J137">
        <v>25</v>
      </c>
      <c r="K137">
        <f>ROUND((Table245[[#This Row],[XP]]*Table245[[#This Row],[entity_spawned (AVG)]])*(Table245[[#This Row],[activating_chance]]/100),0)</f>
        <v>50</v>
      </c>
      <c r="L137" s="73" t="s">
        <v>402</v>
      </c>
      <c r="N137" t="s">
        <v>249</v>
      </c>
      <c r="O137">
        <v>1</v>
      </c>
      <c r="P137">
        <v>280</v>
      </c>
      <c r="Q137">
        <v>100</v>
      </c>
      <c r="R137">
        <v>143</v>
      </c>
      <c r="S137">
        <f>ROUND((Table3[[#This Row],[XP]]*Table3[[#This Row],[entity_spawned (AVG)]])*(Table3[[#This Row],[activating_chance]]/100),0)</f>
        <v>143</v>
      </c>
      <c r="T137" t="s">
        <v>403</v>
      </c>
    </row>
    <row r="138" spans="6:20" x14ac:dyDescent="0.25">
      <c r="F138" s="74" t="s">
        <v>244</v>
      </c>
      <c r="G138">
        <v>6</v>
      </c>
      <c r="H138">
        <v>120</v>
      </c>
      <c r="I138">
        <v>100</v>
      </c>
      <c r="J138">
        <v>25</v>
      </c>
      <c r="K138">
        <f>ROUND((Table245[[#This Row],[XP]]*Table245[[#This Row],[entity_spawned (AVG)]])*(Table245[[#This Row],[activating_chance]]/100),0)</f>
        <v>150</v>
      </c>
      <c r="L138" s="73" t="s">
        <v>402</v>
      </c>
      <c r="N138" t="s">
        <v>249</v>
      </c>
      <c r="O138">
        <v>1</v>
      </c>
      <c r="P138">
        <v>280</v>
      </c>
      <c r="Q138">
        <v>100</v>
      </c>
      <c r="R138">
        <v>143</v>
      </c>
      <c r="S138">
        <f>ROUND((Table3[[#This Row],[XP]]*Table3[[#This Row],[entity_spawned (AVG)]])*(Table3[[#This Row],[activating_chance]]/100),0)</f>
        <v>143</v>
      </c>
      <c r="T138" t="s">
        <v>403</v>
      </c>
    </row>
    <row r="139" spans="6:20" x14ac:dyDescent="0.25">
      <c r="F139" s="74" t="s">
        <v>244</v>
      </c>
      <c r="G139">
        <v>2</v>
      </c>
      <c r="H139">
        <v>110</v>
      </c>
      <c r="I139">
        <v>80</v>
      </c>
      <c r="J139">
        <v>25</v>
      </c>
      <c r="K139">
        <f>ROUND((Table245[[#This Row],[XP]]*Table245[[#This Row],[entity_spawned (AVG)]])*(Table245[[#This Row],[activating_chance]]/100),0)</f>
        <v>40</v>
      </c>
      <c r="L139" s="73" t="s">
        <v>402</v>
      </c>
      <c r="N139" t="s">
        <v>250</v>
      </c>
      <c r="O139">
        <v>1</v>
      </c>
      <c r="P139">
        <v>5000</v>
      </c>
      <c r="Q139">
        <v>10</v>
      </c>
      <c r="R139">
        <v>75</v>
      </c>
      <c r="S139">
        <f>ROUND((Table3[[#This Row],[XP]]*Table3[[#This Row],[entity_spawned (AVG)]])*(Table3[[#This Row],[activating_chance]]/100),0)</f>
        <v>8</v>
      </c>
      <c r="T139" t="s">
        <v>402</v>
      </c>
    </row>
    <row r="140" spans="6:20" x14ac:dyDescent="0.25">
      <c r="F140" s="74" t="s">
        <v>244</v>
      </c>
      <c r="G140">
        <v>6</v>
      </c>
      <c r="H140">
        <v>120</v>
      </c>
      <c r="I140">
        <v>100</v>
      </c>
      <c r="J140">
        <v>25</v>
      </c>
      <c r="K140">
        <f>ROUND((Table245[[#This Row],[XP]]*Table245[[#This Row],[entity_spawned (AVG)]])*(Table245[[#This Row],[activating_chance]]/100),0)</f>
        <v>150</v>
      </c>
      <c r="L140" s="73" t="s">
        <v>402</v>
      </c>
      <c r="N140" t="s">
        <v>250</v>
      </c>
      <c r="O140">
        <v>1</v>
      </c>
      <c r="P140">
        <v>5000</v>
      </c>
      <c r="Q140">
        <v>40</v>
      </c>
      <c r="R140">
        <v>75</v>
      </c>
      <c r="S140">
        <f>ROUND((Table3[[#This Row],[XP]]*Table3[[#This Row],[entity_spawned (AVG)]])*(Table3[[#This Row],[activating_chance]]/100),0)</f>
        <v>30</v>
      </c>
      <c r="T140" t="s">
        <v>402</v>
      </c>
    </row>
    <row r="141" spans="6:20" x14ac:dyDescent="0.25">
      <c r="F141" s="74" t="s">
        <v>244</v>
      </c>
      <c r="G141">
        <v>2</v>
      </c>
      <c r="H141">
        <v>80</v>
      </c>
      <c r="I141">
        <v>100</v>
      </c>
      <c r="J141">
        <v>25</v>
      </c>
      <c r="K141">
        <f>ROUND((Table245[[#This Row],[XP]]*Table245[[#This Row],[entity_spawned (AVG)]])*(Table245[[#This Row],[activating_chance]]/100),0)</f>
        <v>50</v>
      </c>
      <c r="L141" s="73" t="s">
        <v>402</v>
      </c>
      <c r="N141" t="s">
        <v>250</v>
      </c>
      <c r="O141">
        <v>1</v>
      </c>
      <c r="P141">
        <v>5000</v>
      </c>
      <c r="Q141">
        <v>30</v>
      </c>
      <c r="R141">
        <v>75</v>
      </c>
      <c r="S141">
        <f>ROUND((Table3[[#This Row],[XP]]*Table3[[#This Row],[entity_spawned (AVG)]])*(Table3[[#This Row],[activating_chance]]/100),0)</f>
        <v>23</v>
      </c>
      <c r="T141" t="s">
        <v>402</v>
      </c>
    </row>
    <row r="142" spans="6:20" x14ac:dyDescent="0.25">
      <c r="F142" s="74" t="s">
        <v>244</v>
      </c>
      <c r="G142">
        <v>1</v>
      </c>
      <c r="H142">
        <v>60</v>
      </c>
      <c r="I142">
        <v>80</v>
      </c>
      <c r="J142">
        <v>25</v>
      </c>
      <c r="K142">
        <f>ROUND((Table245[[#This Row],[XP]]*Table245[[#This Row],[entity_spawned (AVG)]])*(Table245[[#This Row],[activating_chance]]/100),0)</f>
        <v>20</v>
      </c>
      <c r="L142" s="73" t="s">
        <v>402</v>
      </c>
      <c r="N142" t="s">
        <v>250</v>
      </c>
      <c r="O142">
        <v>1</v>
      </c>
      <c r="P142">
        <v>5000</v>
      </c>
      <c r="Q142">
        <v>20</v>
      </c>
      <c r="R142">
        <v>75</v>
      </c>
      <c r="S142">
        <f>ROUND((Table3[[#This Row],[XP]]*Table3[[#This Row],[entity_spawned (AVG)]])*(Table3[[#This Row],[activating_chance]]/100),0)</f>
        <v>15</v>
      </c>
      <c r="T142" t="s">
        <v>402</v>
      </c>
    </row>
    <row r="143" spans="6:20" x14ac:dyDescent="0.25">
      <c r="F143" s="74" t="s">
        <v>244</v>
      </c>
      <c r="G143">
        <v>7</v>
      </c>
      <c r="H143">
        <v>120</v>
      </c>
      <c r="I143">
        <v>100</v>
      </c>
      <c r="J143">
        <v>25</v>
      </c>
      <c r="K143">
        <f>ROUND((Table245[[#This Row],[XP]]*Table245[[#This Row],[entity_spawned (AVG)]])*(Table245[[#This Row],[activating_chance]]/100),0)</f>
        <v>175</v>
      </c>
      <c r="L143" s="73" t="s">
        <v>402</v>
      </c>
      <c r="N143" t="s">
        <v>250</v>
      </c>
      <c r="O143">
        <v>1</v>
      </c>
      <c r="P143">
        <v>5000</v>
      </c>
      <c r="Q143">
        <v>30</v>
      </c>
      <c r="R143">
        <v>75</v>
      </c>
      <c r="S143">
        <f>ROUND((Table3[[#This Row],[XP]]*Table3[[#This Row],[entity_spawned (AVG)]])*(Table3[[#This Row],[activating_chance]]/100),0)</f>
        <v>23</v>
      </c>
      <c r="T143" t="s">
        <v>402</v>
      </c>
    </row>
    <row r="144" spans="6:20" x14ac:dyDescent="0.25">
      <c r="F144" s="74" t="s">
        <v>244</v>
      </c>
      <c r="G144">
        <v>2</v>
      </c>
      <c r="H144">
        <v>100</v>
      </c>
      <c r="I144">
        <v>100</v>
      </c>
      <c r="J144">
        <v>25</v>
      </c>
      <c r="K144">
        <f>ROUND((Table245[[#This Row],[XP]]*Table245[[#This Row],[entity_spawned (AVG)]])*(Table245[[#This Row],[activating_chance]]/100),0)</f>
        <v>50</v>
      </c>
      <c r="L144" s="73" t="s">
        <v>402</v>
      </c>
      <c r="N144" t="s">
        <v>251</v>
      </c>
      <c r="O144">
        <v>1</v>
      </c>
      <c r="P144">
        <v>250</v>
      </c>
      <c r="Q144">
        <v>100</v>
      </c>
      <c r="R144">
        <v>48</v>
      </c>
      <c r="S144">
        <f>ROUND((Table3[[#This Row],[XP]]*Table3[[#This Row],[entity_spawned (AVG)]])*(Table3[[#This Row],[activating_chance]]/100),0)</f>
        <v>48</v>
      </c>
      <c r="T144" t="s">
        <v>403</v>
      </c>
    </row>
    <row r="145" spans="6:20" x14ac:dyDescent="0.25">
      <c r="F145" s="74" t="s">
        <v>244</v>
      </c>
      <c r="G145">
        <v>1</v>
      </c>
      <c r="H145">
        <v>60</v>
      </c>
      <c r="I145">
        <v>60</v>
      </c>
      <c r="J145">
        <v>25</v>
      </c>
      <c r="K145">
        <f>ROUND((Table245[[#This Row],[XP]]*Table245[[#This Row],[entity_spawned (AVG)]])*(Table245[[#This Row],[activating_chance]]/100),0)</f>
        <v>15</v>
      </c>
      <c r="L145" s="73" t="s">
        <v>402</v>
      </c>
      <c r="N145" t="s">
        <v>251</v>
      </c>
      <c r="O145">
        <v>1</v>
      </c>
      <c r="P145">
        <v>250</v>
      </c>
      <c r="Q145">
        <v>100</v>
      </c>
      <c r="R145">
        <v>48</v>
      </c>
      <c r="S145">
        <f>ROUND((Table3[[#This Row],[XP]]*Table3[[#This Row],[entity_spawned (AVG)]])*(Table3[[#This Row],[activating_chance]]/100),0)</f>
        <v>48</v>
      </c>
      <c r="T145" t="s">
        <v>403</v>
      </c>
    </row>
    <row r="146" spans="6:20" x14ac:dyDescent="0.25">
      <c r="F146" s="74" t="s">
        <v>244</v>
      </c>
      <c r="G146">
        <v>1</v>
      </c>
      <c r="H146">
        <v>40</v>
      </c>
      <c r="I146">
        <v>85</v>
      </c>
      <c r="J146">
        <v>25</v>
      </c>
      <c r="K146">
        <f>ROUND((Table245[[#This Row],[XP]]*Table245[[#This Row],[entity_spawned (AVG)]])*(Table245[[#This Row],[activating_chance]]/100),0)</f>
        <v>21</v>
      </c>
      <c r="L146" s="73" t="s">
        <v>402</v>
      </c>
      <c r="N146" t="s">
        <v>251</v>
      </c>
      <c r="O146">
        <v>1</v>
      </c>
      <c r="P146">
        <v>250</v>
      </c>
      <c r="Q146">
        <v>100</v>
      </c>
      <c r="R146">
        <v>48</v>
      </c>
      <c r="S146">
        <f>ROUND((Table3[[#This Row],[XP]]*Table3[[#This Row],[entity_spawned (AVG)]])*(Table3[[#This Row],[activating_chance]]/100),0)</f>
        <v>48</v>
      </c>
      <c r="T146" t="s">
        <v>403</v>
      </c>
    </row>
    <row r="147" spans="6:20" x14ac:dyDescent="0.25">
      <c r="F147" s="74" t="s">
        <v>244</v>
      </c>
      <c r="G147">
        <v>3</v>
      </c>
      <c r="H147">
        <v>90</v>
      </c>
      <c r="I147">
        <v>100</v>
      </c>
      <c r="J147">
        <v>25</v>
      </c>
      <c r="K147">
        <f>ROUND((Table245[[#This Row],[XP]]*Table245[[#This Row],[entity_spawned (AVG)]])*(Table245[[#This Row],[activating_chance]]/100),0)</f>
        <v>75</v>
      </c>
      <c r="L147" s="73" t="s">
        <v>402</v>
      </c>
      <c r="N147" t="s">
        <v>251</v>
      </c>
      <c r="O147">
        <v>3</v>
      </c>
      <c r="P147">
        <v>250</v>
      </c>
      <c r="Q147">
        <v>100</v>
      </c>
      <c r="R147">
        <v>48</v>
      </c>
      <c r="S147">
        <f>ROUND((Table3[[#This Row],[XP]]*Table3[[#This Row],[entity_spawned (AVG)]])*(Table3[[#This Row],[activating_chance]]/100),0)</f>
        <v>144</v>
      </c>
      <c r="T147" t="s">
        <v>403</v>
      </c>
    </row>
    <row r="148" spans="6:20" x14ac:dyDescent="0.25">
      <c r="F148" s="74" t="s">
        <v>244</v>
      </c>
      <c r="G148">
        <v>10</v>
      </c>
      <c r="H148">
        <v>180</v>
      </c>
      <c r="I148">
        <v>80</v>
      </c>
      <c r="J148">
        <v>25</v>
      </c>
      <c r="K148">
        <f>ROUND((Table245[[#This Row],[XP]]*Table245[[#This Row],[entity_spawned (AVG)]])*(Table245[[#This Row],[activating_chance]]/100),0)</f>
        <v>200</v>
      </c>
      <c r="L148" s="73" t="s">
        <v>402</v>
      </c>
      <c r="N148" t="s">
        <v>251</v>
      </c>
      <c r="O148">
        <v>1</v>
      </c>
      <c r="P148">
        <v>250</v>
      </c>
      <c r="Q148">
        <v>100</v>
      </c>
      <c r="R148">
        <v>48</v>
      </c>
      <c r="S148">
        <f>ROUND((Table3[[#This Row],[XP]]*Table3[[#This Row],[entity_spawned (AVG)]])*(Table3[[#This Row],[activating_chance]]/100),0)</f>
        <v>48</v>
      </c>
      <c r="T148" t="s">
        <v>403</v>
      </c>
    </row>
    <row r="149" spans="6:20" x14ac:dyDescent="0.25">
      <c r="F149" s="74" t="s">
        <v>244</v>
      </c>
      <c r="G149">
        <v>7</v>
      </c>
      <c r="H149">
        <v>150</v>
      </c>
      <c r="I149">
        <v>40</v>
      </c>
      <c r="J149">
        <v>25</v>
      </c>
      <c r="K149">
        <f>ROUND((Table245[[#This Row],[XP]]*Table245[[#This Row],[entity_spawned (AVG)]])*(Table245[[#This Row],[activating_chance]]/100),0)</f>
        <v>70</v>
      </c>
      <c r="L149" s="73" t="s">
        <v>402</v>
      </c>
      <c r="N149" t="s">
        <v>251</v>
      </c>
      <c r="O149">
        <v>1</v>
      </c>
      <c r="P149">
        <v>250</v>
      </c>
      <c r="Q149">
        <v>100</v>
      </c>
      <c r="R149">
        <v>48</v>
      </c>
      <c r="S149">
        <f>ROUND((Table3[[#This Row],[XP]]*Table3[[#This Row],[entity_spawned (AVG)]])*(Table3[[#This Row],[activating_chance]]/100),0)</f>
        <v>48</v>
      </c>
      <c r="T149" t="s">
        <v>403</v>
      </c>
    </row>
    <row r="150" spans="6:20" x14ac:dyDescent="0.25">
      <c r="F150" s="74" t="s">
        <v>244</v>
      </c>
      <c r="G150">
        <v>6</v>
      </c>
      <c r="H150">
        <v>120</v>
      </c>
      <c r="I150">
        <v>20</v>
      </c>
      <c r="J150">
        <v>25</v>
      </c>
      <c r="K150">
        <f>ROUND((Table245[[#This Row],[XP]]*Table245[[#This Row],[entity_spawned (AVG)]])*(Table245[[#This Row],[activating_chance]]/100),0)</f>
        <v>30</v>
      </c>
      <c r="L150" s="73" t="s">
        <v>402</v>
      </c>
      <c r="N150" t="s">
        <v>251</v>
      </c>
      <c r="O150">
        <v>1</v>
      </c>
      <c r="P150">
        <v>250</v>
      </c>
      <c r="Q150">
        <v>100</v>
      </c>
      <c r="R150">
        <v>48</v>
      </c>
      <c r="S150">
        <f>ROUND((Table3[[#This Row],[XP]]*Table3[[#This Row],[entity_spawned (AVG)]])*(Table3[[#This Row],[activating_chance]]/100),0)</f>
        <v>48</v>
      </c>
      <c r="T150" t="s">
        <v>403</v>
      </c>
    </row>
    <row r="151" spans="6:20" x14ac:dyDescent="0.25">
      <c r="F151" s="74" t="s">
        <v>244</v>
      </c>
      <c r="G151">
        <v>1</v>
      </c>
      <c r="H151">
        <v>40</v>
      </c>
      <c r="I151">
        <v>20</v>
      </c>
      <c r="J151">
        <v>25</v>
      </c>
      <c r="K151">
        <f>ROUND((Table245[[#This Row],[XP]]*Table245[[#This Row],[entity_spawned (AVG)]])*(Table245[[#This Row],[activating_chance]]/100),0)</f>
        <v>5</v>
      </c>
      <c r="L151" s="73" t="s">
        <v>402</v>
      </c>
      <c r="N151" t="s">
        <v>251</v>
      </c>
      <c r="O151">
        <v>1</v>
      </c>
      <c r="P151">
        <v>250</v>
      </c>
      <c r="Q151">
        <v>20</v>
      </c>
      <c r="R151">
        <v>48</v>
      </c>
      <c r="S151">
        <f>ROUND((Table3[[#This Row],[XP]]*Table3[[#This Row],[entity_spawned (AVG)]])*(Table3[[#This Row],[activating_chance]]/100),0)</f>
        <v>10</v>
      </c>
      <c r="T151" t="s">
        <v>403</v>
      </c>
    </row>
    <row r="152" spans="6:20" x14ac:dyDescent="0.25">
      <c r="F152" s="74" t="s">
        <v>244</v>
      </c>
      <c r="G152">
        <v>3</v>
      </c>
      <c r="H152">
        <v>110</v>
      </c>
      <c r="I152">
        <v>100</v>
      </c>
      <c r="J152">
        <v>25</v>
      </c>
      <c r="K152">
        <f>ROUND((Table245[[#This Row],[XP]]*Table245[[#This Row],[entity_spawned (AVG)]])*(Table245[[#This Row],[activating_chance]]/100),0)</f>
        <v>75</v>
      </c>
      <c r="L152" s="73" t="s">
        <v>402</v>
      </c>
      <c r="N152" t="s">
        <v>251</v>
      </c>
      <c r="O152">
        <v>2</v>
      </c>
      <c r="P152">
        <v>250</v>
      </c>
      <c r="Q152">
        <v>100</v>
      </c>
      <c r="R152">
        <v>48</v>
      </c>
      <c r="S152">
        <f>ROUND((Table3[[#This Row],[XP]]*Table3[[#This Row],[entity_spawned (AVG)]])*(Table3[[#This Row],[activating_chance]]/100),0)</f>
        <v>96</v>
      </c>
      <c r="T152" t="s">
        <v>403</v>
      </c>
    </row>
    <row r="153" spans="6:20" x14ac:dyDescent="0.25">
      <c r="F153" s="74" t="s">
        <v>244</v>
      </c>
      <c r="G153">
        <v>1</v>
      </c>
      <c r="H153">
        <v>40</v>
      </c>
      <c r="I153">
        <v>60</v>
      </c>
      <c r="J153">
        <v>25</v>
      </c>
      <c r="K153">
        <f>ROUND((Table245[[#This Row],[XP]]*Table245[[#This Row],[entity_spawned (AVG)]])*(Table245[[#This Row],[activating_chance]]/100),0)</f>
        <v>15</v>
      </c>
      <c r="L153" s="73" t="s">
        <v>402</v>
      </c>
      <c r="N153" t="s">
        <v>251</v>
      </c>
      <c r="O153">
        <v>1</v>
      </c>
      <c r="P153">
        <v>250</v>
      </c>
      <c r="Q153">
        <v>10</v>
      </c>
      <c r="R153">
        <v>48</v>
      </c>
      <c r="S153">
        <f>ROUND((Table3[[#This Row],[XP]]*Table3[[#This Row],[entity_spawned (AVG)]])*(Table3[[#This Row],[activating_chance]]/100),0)</f>
        <v>5</v>
      </c>
      <c r="T153" t="s">
        <v>403</v>
      </c>
    </row>
    <row r="154" spans="6:20" x14ac:dyDescent="0.25">
      <c r="F154" s="74" t="s">
        <v>244</v>
      </c>
      <c r="G154">
        <v>2</v>
      </c>
      <c r="H154">
        <v>110</v>
      </c>
      <c r="I154">
        <v>20</v>
      </c>
      <c r="J154">
        <v>25</v>
      </c>
      <c r="K154">
        <f>ROUND((Table245[[#This Row],[XP]]*Table245[[#This Row],[entity_spawned (AVG)]])*(Table245[[#This Row],[activating_chance]]/100),0)</f>
        <v>10</v>
      </c>
      <c r="L154" s="73" t="s">
        <v>402</v>
      </c>
      <c r="N154" t="s">
        <v>251</v>
      </c>
      <c r="O154">
        <v>1</v>
      </c>
      <c r="P154">
        <v>250</v>
      </c>
      <c r="Q154">
        <v>100</v>
      </c>
      <c r="R154">
        <v>48</v>
      </c>
      <c r="S154">
        <f>ROUND((Table3[[#This Row],[XP]]*Table3[[#This Row],[entity_spawned (AVG)]])*(Table3[[#This Row],[activating_chance]]/100),0)</f>
        <v>48</v>
      </c>
      <c r="T154" t="s">
        <v>403</v>
      </c>
    </row>
    <row r="155" spans="6:20" x14ac:dyDescent="0.25">
      <c r="F155" s="74" t="s">
        <v>245</v>
      </c>
      <c r="G155">
        <v>3</v>
      </c>
      <c r="H155">
        <v>110</v>
      </c>
      <c r="I155">
        <v>100</v>
      </c>
      <c r="J155">
        <v>25</v>
      </c>
      <c r="K155">
        <f>ROUND((Table245[[#This Row],[XP]]*Table245[[#This Row],[entity_spawned (AVG)]])*(Table245[[#This Row],[activating_chance]]/100),0)</f>
        <v>75</v>
      </c>
      <c r="L155" s="73" t="s">
        <v>402</v>
      </c>
      <c r="N155" t="s">
        <v>251</v>
      </c>
      <c r="O155">
        <v>1</v>
      </c>
      <c r="P155">
        <v>250</v>
      </c>
      <c r="Q155">
        <v>10</v>
      </c>
      <c r="R155">
        <v>48</v>
      </c>
      <c r="S155">
        <f>ROUND((Table3[[#This Row],[XP]]*Table3[[#This Row],[entity_spawned (AVG)]])*(Table3[[#This Row],[activating_chance]]/100),0)</f>
        <v>5</v>
      </c>
      <c r="T155" t="s">
        <v>403</v>
      </c>
    </row>
    <row r="156" spans="6:20" x14ac:dyDescent="0.25">
      <c r="F156" s="74" t="s">
        <v>245</v>
      </c>
      <c r="G156">
        <v>1</v>
      </c>
      <c r="H156">
        <v>60</v>
      </c>
      <c r="I156">
        <v>100</v>
      </c>
      <c r="J156">
        <v>25</v>
      </c>
      <c r="K156">
        <f>ROUND((Table245[[#This Row],[XP]]*Table245[[#This Row],[entity_spawned (AVG)]])*(Table245[[#This Row],[activating_chance]]/100),0)</f>
        <v>25</v>
      </c>
      <c r="L156" s="73" t="s">
        <v>402</v>
      </c>
      <c r="N156" t="s">
        <v>251</v>
      </c>
      <c r="O156">
        <v>1</v>
      </c>
      <c r="P156">
        <v>250</v>
      </c>
      <c r="Q156">
        <v>100</v>
      </c>
      <c r="R156">
        <v>48</v>
      </c>
      <c r="S156">
        <f>ROUND((Table3[[#This Row],[XP]]*Table3[[#This Row],[entity_spawned (AVG)]])*(Table3[[#This Row],[activating_chance]]/100),0)</f>
        <v>48</v>
      </c>
      <c r="T156" t="s">
        <v>403</v>
      </c>
    </row>
    <row r="157" spans="6:20" x14ac:dyDescent="0.25">
      <c r="F157" s="74" t="s">
        <v>245</v>
      </c>
      <c r="G157">
        <v>7</v>
      </c>
      <c r="H157">
        <v>150</v>
      </c>
      <c r="I157">
        <v>100</v>
      </c>
      <c r="J157">
        <v>25</v>
      </c>
      <c r="K157">
        <f>ROUND((Table245[[#This Row],[XP]]*Table245[[#This Row],[entity_spawned (AVG)]])*(Table245[[#This Row],[activating_chance]]/100),0)</f>
        <v>175</v>
      </c>
      <c r="L157" s="73" t="s">
        <v>402</v>
      </c>
      <c r="N157" t="s">
        <v>251</v>
      </c>
      <c r="O157">
        <v>2</v>
      </c>
      <c r="P157">
        <v>250</v>
      </c>
      <c r="Q157">
        <v>100</v>
      </c>
      <c r="R157">
        <v>48</v>
      </c>
      <c r="S157">
        <f>ROUND((Table3[[#This Row],[XP]]*Table3[[#This Row],[entity_spawned (AVG)]])*(Table3[[#This Row],[activating_chance]]/100),0)</f>
        <v>96</v>
      </c>
      <c r="T157" t="s">
        <v>403</v>
      </c>
    </row>
    <row r="158" spans="6:20" x14ac:dyDescent="0.25">
      <c r="F158" s="74" t="s">
        <v>245</v>
      </c>
      <c r="G158">
        <v>3</v>
      </c>
      <c r="H158">
        <v>100</v>
      </c>
      <c r="I158">
        <v>60</v>
      </c>
      <c r="J158">
        <v>25</v>
      </c>
      <c r="K158">
        <f>ROUND((Table245[[#This Row],[XP]]*Table245[[#This Row],[entity_spawned (AVG)]])*(Table245[[#This Row],[activating_chance]]/100),0)</f>
        <v>45</v>
      </c>
      <c r="L158" s="73" t="s">
        <v>402</v>
      </c>
      <c r="N158" t="s">
        <v>251</v>
      </c>
      <c r="O158">
        <v>1</v>
      </c>
      <c r="P158">
        <v>250</v>
      </c>
      <c r="Q158">
        <v>100</v>
      </c>
      <c r="R158">
        <v>48</v>
      </c>
      <c r="S158">
        <f>ROUND((Table3[[#This Row],[XP]]*Table3[[#This Row],[entity_spawned (AVG)]])*(Table3[[#This Row],[activating_chance]]/100),0)</f>
        <v>48</v>
      </c>
      <c r="T158" t="s">
        <v>403</v>
      </c>
    </row>
    <row r="159" spans="6:20" x14ac:dyDescent="0.25">
      <c r="F159" s="74" t="s">
        <v>245</v>
      </c>
      <c r="G159">
        <v>3</v>
      </c>
      <c r="H159">
        <v>120</v>
      </c>
      <c r="I159">
        <v>100</v>
      </c>
      <c r="J159">
        <v>25</v>
      </c>
      <c r="K159">
        <f>ROUND((Table245[[#This Row],[XP]]*Table245[[#This Row],[entity_spawned (AVG)]])*(Table245[[#This Row],[activating_chance]]/100),0)</f>
        <v>75</v>
      </c>
      <c r="L159" s="73" t="s">
        <v>402</v>
      </c>
      <c r="N159" t="s">
        <v>252</v>
      </c>
      <c r="O159">
        <v>2</v>
      </c>
      <c r="P159">
        <v>300</v>
      </c>
      <c r="Q159">
        <v>100</v>
      </c>
      <c r="R159">
        <v>195</v>
      </c>
      <c r="S159">
        <f>ROUND((Table3[[#This Row],[XP]]*Table3[[#This Row],[entity_spawned (AVG)]])*(Table3[[#This Row],[activating_chance]]/100),0)</f>
        <v>390</v>
      </c>
      <c r="T159" t="s">
        <v>403</v>
      </c>
    </row>
    <row r="160" spans="6:20" x14ac:dyDescent="0.25">
      <c r="F160" s="74" t="s">
        <v>245</v>
      </c>
      <c r="G160">
        <v>1</v>
      </c>
      <c r="H160">
        <v>90</v>
      </c>
      <c r="I160">
        <v>100</v>
      </c>
      <c r="J160">
        <v>25</v>
      </c>
      <c r="K160">
        <f>ROUND((Table245[[#This Row],[XP]]*Table245[[#This Row],[entity_spawned (AVG)]])*(Table245[[#This Row],[activating_chance]]/100),0)</f>
        <v>25</v>
      </c>
      <c r="L160" s="73" t="s">
        <v>402</v>
      </c>
      <c r="N160" t="s">
        <v>252</v>
      </c>
      <c r="O160">
        <v>2</v>
      </c>
      <c r="P160">
        <v>300</v>
      </c>
      <c r="Q160">
        <v>100</v>
      </c>
      <c r="R160">
        <v>195</v>
      </c>
      <c r="S160">
        <f>ROUND((Table3[[#This Row],[XP]]*Table3[[#This Row],[entity_spawned (AVG)]])*(Table3[[#This Row],[activating_chance]]/100),0)</f>
        <v>390</v>
      </c>
      <c r="T160" t="s">
        <v>403</v>
      </c>
    </row>
    <row r="161" spans="6:20" x14ac:dyDescent="0.25">
      <c r="F161" s="74" t="s">
        <v>245</v>
      </c>
      <c r="G161">
        <v>7</v>
      </c>
      <c r="H161">
        <v>130</v>
      </c>
      <c r="I161">
        <v>100</v>
      </c>
      <c r="J161">
        <v>25</v>
      </c>
      <c r="K161">
        <f>ROUND((Table245[[#This Row],[XP]]*Table245[[#This Row],[entity_spawned (AVG)]])*(Table245[[#This Row],[activating_chance]]/100),0)</f>
        <v>175</v>
      </c>
      <c r="L161" s="73" t="s">
        <v>402</v>
      </c>
      <c r="N161" t="s">
        <v>254</v>
      </c>
      <c r="O161">
        <v>1</v>
      </c>
      <c r="P161">
        <v>180</v>
      </c>
      <c r="Q161">
        <v>100</v>
      </c>
      <c r="R161">
        <v>25</v>
      </c>
      <c r="S161">
        <f>ROUND((Table3[[#This Row],[XP]]*Table3[[#This Row],[entity_spawned (AVG)]])*(Table3[[#This Row],[activating_chance]]/100),0)</f>
        <v>25</v>
      </c>
      <c r="T161" t="s">
        <v>403</v>
      </c>
    </row>
    <row r="162" spans="6:20" x14ac:dyDescent="0.25">
      <c r="F162" s="74" t="s">
        <v>245</v>
      </c>
      <c r="G162">
        <v>5</v>
      </c>
      <c r="H162">
        <v>150</v>
      </c>
      <c r="I162">
        <v>100</v>
      </c>
      <c r="J162">
        <v>25</v>
      </c>
      <c r="K162">
        <f>ROUND((Table245[[#This Row],[XP]]*Table245[[#This Row],[entity_spawned (AVG)]])*(Table245[[#This Row],[activating_chance]]/100),0)</f>
        <v>125</v>
      </c>
      <c r="L162" s="73" t="s">
        <v>402</v>
      </c>
      <c r="N162" t="s">
        <v>254</v>
      </c>
      <c r="O162">
        <v>1</v>
      </c>
      <c r="P162">
        <v>160</v>
      </c>
      <c r="Q162">
        <v>100</v>
      </c>
      <c r="R162">
        <v>25</v>
      </c>
      <c r="S162">
        <f>ROUND((Table3[[#This Row],[XP]]*Table3[[#This Row],[entity_spawned (AVG)]])*(Table3[[#This Row],[activating_chance]]/100),0)</f>
        <v>25</v>
      </c>
      <c r="T162" t="s">
        <v>403</v>
      </c>
    </row>
    <row r="163" spans="6:20" x14ac:dyDescent="0.25">
      <c r="F163" s="74" t="s">
        <v>245</v>
      </c>
      <c r="G163">
        <v>7</v>
      </c>
      <c r="H163">
        <v>140</v>
      </c>
      <c r="I163">
        <v>100</v>
      </c>
      <c r="J163">
        <v>25</v>
      </c>
      <c r="K163">
        <f>ROUND((Table245[[#This Row],[XP]]*Table245[[#This Row],[entity_spawned (AVG)]])*(Table245[[#This Row],[activating_chance]]/100),0)</f>
        <v>175</v>
      </c>
      <c r="L163" s="73" t="s">
        <v>402</v>
      </c>
      <c r="N163" t="s">
        <v>254</v>
      </c>
      <c r="O163">
        <v>1</v>
      </c>
      <c r="P163">
        <v>160</v>
      </c>
      <c r="Q163">
        <v>100</v>
      </c>
      <c r="R163">
        <v>25</v>
      </c>
      <c r="S163">
        <f>ROUND((Table3[[#This Row],[XP]]*Table3[[#This Row],[entity_spawned (AVG)]])*(Table3[[#This Row],[activating_chance]]/100),0)</f>
        <v>25</v>
      </c>
      <c r="T163" t="s">
        <v>403</v>
      </c>
    </row>
    <row r="164" spans="6:20" x14ac:dyDescent="0.25">
      <c r="F164" s="74" t="s">
        <v>245</v>
      </c>
      <c r="G164">
        <v>3</v>
      </c>
      <c r="H164">
        <v>100</v>
      </c>
      <c r="I164">
        <v>100</v>
      </c>
      <c r="J164">
        <v>25</v>
      </c>
      <c r="K164">
        <f>ROUND((Table245[[#This Row],[XP]]*Table245[[#This Row],[entity_spawned (AVG)]])*(Table245[[#This Row],[activating_chance]]/100),0)</f>
        <v>75</v>
      </c>
      <c r="L164" s="73" t="s">
        <v>402</v>
      </c>
      <c r="N164" t="s">
        <v>254</v>
      </c>
      <c r="O164">
        <v>1</v>
      </c>
      <c r="P164">
        <v>120</v>
      </c>
      <c r="Q164">
        <v>100</v>
      </c>
      <c r="R164">
        <v>25</v>
      </c>
      <c r="S164">
        <f>ROUND((Table3[[#This Row],[XP]]*Table3[[#This Row],[entity_spawned (AVG)]])*(Table3[[#This Row],[activating_chance]]/100),0)</f>
        <v>25</v>
      </c>
      <c r="T164" t="s">
        <v>403</v>
      </c>
    </row>
    <row r="165" spans="6:20" x14ac:dyDescent="0.25">
      <c r="F165" s="74" t="s">
        <v>245</v>
      </c>
      <c r="G165">
        <v>11</v>
      </c>
      <c r="H165">
        <v>170</v>
      </c>
      <c r="I165">
        <v>100</v>
      </c>
      <c r="J165">
        <v>25</v>
      </c>
      <c r="K165">
        <f>ROUND((Table245[[#This Row],[XP]]*Table245[[#This Row],[entity_spawned (AVG)]])*(Table245[[#This Row],[activating_chance]]/100),0)</f>
        <v>275</v>
      </c>
      <c r="L165" s="73" t="s">
        <v>402</v>
      </c>
      <c r="N165" t="s">
        <v>254</v>
      </c>
      <c r="O165">
        <v>1</v>
      </c>
      <c r="P165">
        <v>180</v>
      </c>
      <c r="Q165">
        <v>100</v>
      </c>
      <c r="R165">
        <v>25</v>
      </c>
      <c r="S165">
        <f>ROUND((Table3[[#This Row],[XP]]*Table3[[#This Row],[entity_spawned (AVG)]])*(Table3[[#This Row],[activating_chance]]/100),0)</f>
        <v>25</v>
      </c>
      <c r="T165" t="s">
        <v>403</v>
      </c>
    </row>
    <row r="166" spans="6:20" x14ac:dyDescent="0.25">
      <c r="F166" s="74" t="s">
        <v>245</v>
      </c>
      <c r="G166">
        <v>1</v>
      </c>
      <c r="H166">
        <v>90</v>
      </c>
      <c r="I166">
        <v>80</v>
      </c>
      <c r="J166">
        <v>25</v>
      </c>
      <c r="K166">
        <f>ROUND((Table245[[#This Row],[XP]]*Table245[[#This Row],[entity_spawned (AVG)]])*(Table245[[#This Row],[activating_chance]]/100),0)</f>
        <v>20</v>
      </c>
      <c r="L166" s="73" t="s">
        <v>402</v>
      </c>
      <c r="N166" t="s">
        <v>256</v>
      </c>
      <c r="O166">
        <v>1</v>
      </c>
      <c r="P166">
        <v>2500</v>
      </c>
      <c r="Q166">
        <v>100</v>
      </c>
      <c r="R166">
        <v>263</v>
      </c>
      <c r="S166">
        <f>ROUND((Table3[[#This Row],[XP]]*Table3[[#This Row],[entity_spawned (AVG)]])*(Table3[[#This Row],[activating_chance]]/100),0)</f>
        <v>263</v>
      </c>
      <c r="T166" t="s">
        <v>403</v>
      </c>
    </row>
    <row r="167" spans="6:20" x14ac:dyDescent="0.25">
      <c r="F167" s="74" t="s">
        <v>245</v>
      </c>
      <c r="G167">
        <v>1</v>
      </c>
      <c r="H167">
        <v>90</v>
      </c>
      <c r="I167">
        <v>100</v>
      </c>
      <c r="J167">
        <v>25</v>
      </c>
      <c r="K167">
        <f>ROUND((Table245[[#This Row],[XP]]*Table245[[#This Row],[entity_spawned (AVG)]])*(Table245[[#This Row],[activating_chance]]/100),0)</f>
        <v>25</v>
      </c>
      <c r="L167" s="73" t="s">
        <v>402</v>
      </c>
      <c r="N167" t="s">
        <v>256</v>
      </c>
      <c r="O167">
        <v>1</v>
      </c>
      <c r="P167">
        <v>2500</v>
      </c>
      <c r="Q167">
        <v>100</v>
      </c>
      <c r="R167">
        <v>263</v>
      </c>
      <c r="S167">
        <f>ROUND((Table3[[#This Row],[XP]]*Table3[[#This Row],[entity_spawned (AVG)]])*(Table3[[#This Row],[activating_chance]]/100),0)</f>
        <v>263</v>
      </c>
      <c r="T167" t="s">
        <v>403</v>
      </c>
    </row>
    <row r="168" spans="6:20" x14ac:dyDescent="0.25">
      <c r="F168" s="74" t="s">
        <v>245</v>
      </c>
      <c r="G168">
        <v>1</v>
      </c>
      <c r="H168">
        <v>90</v>
      </c>
      <c r="I168">
        <v>100</v>
      </c>
      <c r="J168">
        <v>25</v>
      </c>
      <c r="K168">
        <f>ROUND((Table245[[#This Row],[XP]]*Table245[[#This Row],[entity_spawned (AVG)]])*(Table245[[#This Row],[activating_chance]]/100),0)</f>
        <v>25</v>
      </c>
      <c r="L168" s="73" t="s">
        <v>402</v>
      </c>
      <c r="N168" t="s">
        <v>256</v>
      </c>
      <c r="O168">
        <v>1</v>
      </c>
      <c r="P168">
        <v>2500</v>
      </c>
      <c r="Q168">
        <v>100</v>
      </c>
      <c r="R168">
        <v>263</v>
      </c>
      <c r="S168">
        <f>ROUND((Table3[[#This Row],[XP]]*Table3[[#This Row],[entity_spawned (AVG)]])*(Table3[[#This Row],[activating_chance]]/100),0)</f>
        <v>263</v>
      </c>
      <c r="T168" t="s">
        <v>403</v>
      </c>
    </row>
    <row r="169" spans="6:20" x14ac:dyDescent="0.25">
      <c r="F169" s="74" t="s">
        <v>245</v>
      </c>
      <c r="G169">
        <v>10</v>
      </c>
      <c r="H169">
        <v>180</v>
      </c>
      <c r="I169">
        <v>100</v>
      </c>
      <c r="J169">
        <v>25</v>
      </c>
      <c r="K169">
        <f>ROUND((Table245[[#This Row],[XP]]*Table245[[#This Row],[entity_spawned (AVG)]])*(Table245[[#This Row],[activating_chance]]/100),0)</f>
        <v>250</v>
      </c>
      <c r="L169" s="73" t="s">
        <v>402</v>
      </c>
      <c r="N169" t="s">
        <v>256</v>
      </c>
      <c r="O169">
        <v>1</v>
      </c>
      <c r="P169">
        <v>2500</v>
      </c>
      <c r="Q169">
        <v>100</v>
      </c>
      <c r="R169">
        <v>263</v>
      </c>
      <c r="S169">
        <f>ROUND((Table3[[#This Row],[XP]]*Table3[[#This Row],[entity_spawned (AVG)]])*(Table3[[#This Row],[activating_chance]]/100),0)</f>
        <v>263</v>
      </c>
      <c r="T169" t="s">
        <v>403</v>
      </c>
    </row>
    <row r="170" spans="6:20" x14ac:dyDescent="0.25">
      <c r="F170" s="74" t="s">
        <v>245</v>
      </c>
      <c r="G170">
        <v>7</v>
      </c>
      <c r="H170">
        <v>150</v>
      </c>
      <c r="I170">
        <v>100</v>
      </c>
      <c r="J170">
        <v>25</v>
      </c>
      <c r="K170">
        <f>ROUND((Table245[[#This Row],[XP]]*Table245[[#This Row],[entity_spawned (AVG)]])*(Table245[[#This Row],[activating_chance]]/100),0)</f>
        <v>175</v>
      </c>
      <c r="L170" s="73" t="s">
        <v>402</v>
      </c>
      <c r="N170" t="s">
        <v>256</v>
      </c>
      <c r="O170">
        <v>1</v>
      </c>
      <c r="P170">
        <v>2500</v>
      </c>
      <c r="Q170">
        <v>100</v>
      </c>
      <c r="R170">
        <v>263</v>
      </c>
      <c r="S170">
        <f>ROUND((Table3[[#This Row],[XP]]*Table3[[#This Row],[entity_spawned (AVG)]])*(Table3[[#This Row],[activating_chance]]/100),0)</f>
        <v>263</v>
      </c>
      <c r="T170" t="s">
        <v>403</v>
      </c>
    </row>
    <row r="171" spans="6:20" x14ac:dyDescent="0.25">
      <c r="F171" s="74" t="s">
        <v>245</v>
      </c>
      <c r="G171">
        <v>10</v>
      </c>
      <c r="H171">
        <v>180</v>
      </c>
      <c r="I171">
        <v>100</v>
      </c>
      <c r="J171">
        <v>25</v>
      </c>
      <c r="K171">
        <f>ROUND((Table245[[#This Row],[XP]]*Table245[[#This Row],[entity_spawned (AVG)]])*(Table245[[#This Row],[activating_chance]]/100),0)</f>
        <v>250</v>
      </c>
      <c r="L171" s="73" t="s">
        <v>402</v>
      </c>
      <c r="N171" t="s">
        <v>256</v>
      </c>
      <c r="O171">
        <v>1</v>
      </c>
      <c r="P171">
        <v>2500</v>
      </c>
      <c r="Q171">
        <v>100</v>
      </c>
      <c r="R171">
        <v>263</v>
      </c>
      <c r="S171">
        <f>ROUND((Table3[[#This Row],[XP]]*Table3[[#This Row],[entity_spawned (AVG)]])*(Table3[[#This Row],[activating_chance]]/100),0)</f>
        <v>263</v>
      </c>
      <c r="T171" t="s">
        <v>403</v>
      </c>
    </row>
    <row r="172" spans="6:20" x14ac:dyDescent="0.25">
      <c r="F172" s="74" t="s">
        <v>245</v>
      </c>
      <c r="G172">
        <v>3</v>
      </c>
      <c r="H172">
        <v>100</v>
      </c>
      <c r="I172">
        <v>100</v>
      </c>
      <c r="J172">
        <v>25</v>
      </c>
      <c r="K172">
        <f>ROUND((Table245[[#This Row],[XP]]*Table245[[#This Row],[entity_spawned (AVG)]])*(Table245[[#This Row],[activating_chance]]/100),0)</f>
        <v>75</v>
      </c>
      <c r="L172" s="73" t="s">
        <v>402</v>
      </c>
      <c r="N172" t="s">
        <v>258</v>
      </c>
      <c r="O172">
        <v>1</v>
      </c>
      <c r="P172">
        <v>1500</v>
      </c>
      <c r="Q172">
        <v>100</v>
      </c>
      <c r="R172">
        <v>175</v>
      </c>
      <c r="S172">
        <f>ROUND((Table3[[#This Row],[XP]]*Table3[[#This Row],[entity_spawned (AVG)]])*(Table3[[#This Row],[activating_chance]]/100),0)</f>
        <v>175</v>
      </c>
      <c r="T172" t="s">
        <v>403</v>
      </c>
    </row>
    <row r="173" spans="6:20" x14ac:dyDescent="0.25">
      <c r="F173" s="74" t="s">
        <v>245</v>
      </c>
      <c r="G173">
        <v>6</v>
      </c>
      <c r="H173">
        <v>130</v>
      </c>
      <c r="I173">
        <v>100</v>
      </c>
      <c r="J173">
        <v>25</v>
      </c>
      <c r="K173">
        <f>ROUND((Table245[[#This Row],[XP]]*Table245[[#This Row],[entity_spawned (AVG)]])*(Table245[[#This Row],[activating_chance]]/100),0)</f>
        <v>150</v>
      </c>
      <c r="L173" s="73" t="s">
        <v>402</v>
      </c>
      <c r="N173" t="s">
        <v>258</v>
      </c>
      <c r="O173">
        <v>1</v>
      </c>
      <c r="P173">
        <v>1500</v>
      </c>
      <c r="Q173">
        <v>100</v>
      </c>
      <c r="R173">
        <v>175</v>
      </c>
      <c r="S173">
        <f>ROUND((Table3[[#This Row],[XP]]*Table3[[#This Row],[entity_spawned (AVG)]])*(Table3[[#This Row],[activating_chance]]/100),0)</f>
        <v>175</v>
      </c>
      <c r="T173" t="s">
        <v>403</v>
      </c>
    </row>
    <row r="174" spans="6:20" x14ac:dyDescent="0.25">
      <c r="F174" s="74" t="s">
        <v>245</v>
      </c>
      <c r="G174">
        <v>5</v>
      </c>
      <c r="H174">
        <v>25</v>
      </c>
      <c r="I174">
        <v>100</v>
      </c>
      <c r="J174">
        <v>25</v>
      </c>
      <c r="K174">
        <f>ROUND((Table245[[#This Row],[XP]]*Table245[[#This Row],[entity_spawned (AVG)]])*(Table245[[#This Row],[activating_chance]]/100),0)</f>
        <v>125</v>
      </c>
      <c r="L174" s="73" t="s">
        <v>402</v>
      </c>
      <c r="N174" t="s">
        <v>258</v>
      </c>
      <c r="O174">
        <v>1</v>
      </c>
      <c r="P174">
        <v>1500</v>
      </c>
      <c r="Q174">
        <v>100</v>
      </c>
      <c r="R174">
        <v>175</v>
      </c>
      <c r="S174">
        <f>ROUND((Table3[[#This Row],[XP]]*Table3[[#This Row],[entity_spawned (AVG)]])*(Table3[[#This Row],[activating_chance]]/100),0)</f>
        <v>175</v>
      </c>
      <c r="T174" t="s">
        <v>403</v>
      </c>
    </row>
    <row r="175" spans="6:20" x14ac:dyDescent="0.25">
      <c r="F175" s="74" t="s">
        <v>246</v>
      </c>
      <c r="G175">
        <v>1</v>
      </c>
      <c r="H175">
        <v>220</v>
      </c>
      <c r="I175">
        <v>100</v>
      </c>
      <c r="J175">
        <v>50</v>
      </c>
      <c r="K175">
        <f>ROUND((Table245[[#This Row],[XP]]*Table245[[#This Row],[entity_spawned (AVG)]])*(Table245[[#This Row],[activating_chance]]/100),0)</f>
        <v>50</v>
      </c>
      <c r="L175" s="73" t="s">
        <v>403</v>
      </c>
      <c r="N175" t="s">
        <v>259</v>
      </c>
      <c r="O175">
        <v>1</v>
      </c>
      <c r="P175">
        <v>2000</v>
      </c>
      <c r="Q175">
        <v>100</v>
      </c>
      <c r="R175">
        <v>175</v>
      </c>
      <c r="S175">
        <f>ROUND((Table3[[#This Row],[XP]]*Table3[[#This Row],[entity_spawned (AVG)]])*(Table3[[#This Row],[activating_chance]]/100),0)</f>
        <v>175</v>
      </c>
      <c r="T175" t="s">
        <v>403</v>
      </c>
    </row>
    <row r="176" spans="6:20" x14ac:dyDescent="0.25">
      <c r="F176" s="74" t="s">
        <v>246</v>
      </c>
      <c r="G176">
        <v>1</v>
      </c>
      <c r="H176">
        <v>220</v>
      </c>
      <c r="I176">
        <v>100</v>
      </c>
      <c r="J176">
        <v>50</v>
      </c>
      <c r="K176">
        <f>ROUND((Table245[[#This Row],[XP]]*Table245[[#This Row],[entity_spawned (AVG)]])*(Table245[[#This Row],[activating_chance]]/100),0)</f>
        <v>50</v>
      </c>
      <c r="L176" s="73" t="s">
        <v>403</v>
      </c>
      <c r="N176" t="s">
        <v>259</v>
      </c>
      <c r="O176">
        <v>1</v>
      </c>
      <c r="P176">
        <v>2000</v>
      </c>
      <c r="Q176">
        <v>100</v>
      </c>
      <c r="R176">
        <v>175</v>
      </c>
      <c r="S176">
        <f>ROUND((Table3[[#This Row],[XP]]*Table3[[#This Row],[entity_spawned (AVG)]])*(Table3[[#This Row],[activating_chance]]/100),0)</f>
        <v>175</v>
      </c>
      <c r="T176" t="s">
        <v>403</v>
      </c>
    </row>
    <row r="177" spans="6:20" x14ac:dyDescent="0.25">
      <c r="F177" s="74" t="s">
        <v>246</v>
      </c>
      <c r="G177">
        <v>1</v>
      </c>
      <c r="H177">
        <v>220</v>
      </c>
      <c r="I177">
        <v>100</v>
      </c>
      <c r="J177">
        <v>50</v>
      </c>
      <c r="K177">
        <f>ROUND((Table245[[#This Row],[XP]]*Table245[[#This Row],[entity_spawned (AVG)]])*(Table245[[#This Row],[activating_chance]]/100),0)</f>
        <v>50</v>
      </c>
      <c r="L177" s="73" t="s">
        <v>403</v>
      </c>
      <c r="N177" t="s">
        <v>259</v>
      </c>
      <c r="O177">
        <v>1</v>
      </c>
      <c r="P177">
        <v>2000</v>
      </c>
      <c r="Q177">
        <v>100</v>
      </c>
      <c r="R177">
        <v>175</v>
      </c>
      <c r="S177">
        <f>ROUND((Table3[[#This Row],[XP]]*Table3[[#This Row],[entity_spawned (AVG)]])*(Table3[[#This Row],[activating_chance]]/100),0)</f>
        <v>175</v>
      </c>
      <c r="T177" t="s">
        <v>403</v>
      </c>
    </row>
    <row r="178" spans="6:20" x14ac:dyDescent="0.25">
      <c r="F178" s="74" t="s">
        <v>246</v>
      </c>
      <c r="G178">
        <v>1</v>
      </c>
      <c r="H178">
        <v>220</v>
      </c>
      <c r="I178">
        <v>100</v>
      </c>
      <c r="J178">
        <v>50</v>
      </c>
      <c r="K178">
        <f>ROUND((Table245[[#This Row],[XP]]*Table245[[#This Row],[entity_spawned (AVG)]])*(Table245[[#This Row],[activating_chance]]/100),0)</f>
        <v>50</v>
      </c>
      <c r="L178" s="73" t="s">
        <v>403</v>
      </c>
      <c r="N178" t="s">
        <v>259</v>
      </c>
      <c r="O178">
        <v>1</v>
      </c>
      <c r="P178">
        <v>2000</v>
      </c>
      <c r="Q178">
        <v>100</v>
      </c>
      <c r="R178">
        <v>175</v>
      </c>
      <c r="S178">
        <f>ROUND((Table3[[#This Row],[XP]]*Table3[[#This Row],[entity_spawned (AVG)]])*(Table3[[#This Row],[activating_chance]]/100),0)</f>
        <v>175</v>
      </c>
      <c r="T178" t="s">
        <v>403</v>
      </c>
    </row>
    <row r="179" spans="6:20" x14ac:dyDescent="0.25">
      <c r="F179" s="74" t="s">
        <v>246</v>
      </c>
      <c r="G179">
        <v>1</v>
      </c>
      <c r="H179">
        <v>220</v>
      </c>
      <c r="I179">
        <v>100</v>
      </c>
      <c r="J179">
        <v>50</v>
      </c>
      <c r="K179">
        <f>ROUND((Table245[[#This Row],[XP]]*Table245[[#This Row],[entity_spawned (AVG)]])*(Table245[[#This Row],[activating_chance]]/100),0)</f>
        <v>50</v>
      </c>
      <c r="L179" s="73" t="s">
        <v>403</v>
      </c>
      <c r="N179" t="s">
        <v>259</v>
      </c>
      <c r="O179">
        <v>1</v>
      </c>
      <c r="P179">
        <v>2000</v>
      </c>
      <c r="Q179">
        <v>100</v>
      </c>
      <c r="R179">
        <v>175</v>
      </c>
      <c r="S179">
        <f>ROUND((Table3[[#This Row],[XP]]*Table3[[#This Row],[entity_spawned (AVG)]])*(Table3[[#This Row],[activating_chance]]/100),0)</f>
        <v>175</v>
      </c>
      <c r="T179" t="s">
        <v>403</v>
      </c>
    </row>
    <row r="180" spans="6:20" x14ac:dyDescent="0.25">
      <c r="F180" s="74" t="s">
        <v>246</v>
      </c>
      <c r="G180">
        <v>1</v>
      </c>
      <c r="H180">
        <v>220</v>
      </c>
      <c r="I180">
        <v>100</v>
      </c>
      <c r="J180">
        <v>50</v>
      </c>
      <c r="K180">
        <f>ROUND((Table245[[#This Row],[XP]]*Table245[[#This Row],[entity_spawned (AVG)]])*(Table245[[#This Row],[activating_chance]]/100),0)</f>
        <v>50</v>
      </c>
      <c r="L180" s="73" t="s">
        <v>403</v>
      </c>
      <c r="N180" t="s">
        <v>259</v>
      </c>
      <c r="O180">
        <v>1</v>
      </c>
      <c r="P180">
        <v>2000</v>
      </c>
      <c r="Q180">
        <v>100</v>
      </c>
      <c r="R180">
        <v>175</v>
      </c>
      <c r="S180">
        <f>ROUND((Table3[[#This Row],[XP]]*Table3[[#This Row],[entity_spawned (AVG)]])*(Table3[[#This Row],[activating_chance]]/100),0)</f>
        <v>175</v>
      </c>
      <c r="T180" t="s">
        <v>403</v>
      </c>
    </row>
    <row r="181" spans="6:20" x14ac:dyDescent="0.25">
      <c r="F181" s="74" t="s">
        <v>246</v>
      </c>
      <c r="G181">
        <v>1</v>
      </c>
      <c r="H181">
        <v>220</v>
      </c>
      <c r="I181">
        <v>100</v>
      </c>
      <c r="J181">
        <v>50</v>
      </c>
      <c r="K181">
        <f>ROUND((Table245[[#This Row],[XP]]*Table245[[#This Row],[entity_spawned (AVG)]])*(Table245[[#This Row],[activating_chance]]/100),0)</f>
        <v>50</v>
      </c>
      <c r="L181" s="73" t="s">
        <v>403</v>
      </c>
      <c r="N181" t="s">
        <v>259</v>
      </c>
      <c r="O181">
        <v>1</v>
      </c>
      <c r="P181">
        <v>2000</v>
      </c>
      <c r="Q181">
        <v>100</v>
      </c>
      <c r="R181">
        <v>175</v>
      </c>
      <c r="S181">
        <f>ROUND((Table3[[#This Row],[XP]]*Table3[[#This Row],[entity_spawned (AVG)]])*(Table3[[#This Row],[activating_chance]]/100),0)</f>
        <v>175</v>
      </c>
      <c r="T181" t="s">
        <v>403</v>
      </c>
    </row>
    <row r="182" spans="6:20" x14ac:dyDescent="0.25">
      <c r="F182" s="74" t="s">
        <v>247</v>
      </c>
      <c r="G182">
        <v>1</v>
      </c>
      <c r="H182">
        <v>240</v>
      </c>
      <c r="I182">
        <v>100</v>
      </c>
      <c r="J182">
        <v>55</v>
      </c>
      <c r="K182">
        <f>ROUND((Table245[[#This Row],[XP]]*Table245[[#This Row],[entity_spawned (AVG)]])*(Table245[[#This Row],[activating_chance]]/100),0)</f>
        <v>55</v>
      </c>
      <c r="L182" s="73" t="s">
        <v>403</v>
      </c>
      <c r="N182" t="s">
        <v>259</v>
      </c>
      <c r="O182">
        <v>1</v>
      </c>
      <c r="P182">
        <v>2000</v>
      </c>
      <c r="Q182">
        <v>100</v>
      </c>
      <c r="R182">
        <v>175</v>
      </c>
      <c r="S182">
        <f>ROUND((Table3[[#This Row],[XP]]*Table3[[#This Row],[entity_spawned (AVG)]])*(Table3[[#This Row],[activating_chance]]/100),0)</f>
        <v>175</v>
      </c>
      <c r="T182" t="s">
        <v>403</v>
      </c>
    </row>
    <row r="183" spans="6:20" x14ac:dyDescent="0.25">
      <c r="F183" s="74" t="s">
        <v>247</v>
      </c>
      <c r="G183">
        <v>1</v>
      </c>
      <c r="H183">
        <v>240</v>
      </c>
      <c r="I183">
        <v>100</v>
      </c>
      <c r="J183">
        <v>55</v>
      </c>
      <c r="K183">
        <f>ROUND((Table245[[#This Row],[XP]]*Table245[[#This Row],[entity_spawned (AVG)]])*(Table245[[#This Row],[activating_chance]]/100),0)</f>
        <v>55</v>
      </c>
      <c r="L183" s="73" t="s">
        <v>403</v>
      </c>
      <c r="N183" t="s">
        <v>259</v>
      </c>
      <c r="O183">
        <v>1</v>
      </c>
      <c r="P183">
        <v>2000</v>
      </c>
      <c r="Q183">
        <v>100</v>
      </c>
      <c r="R183">
        <v>175</v>
      </c>
      <c r="S183">
        <f>ROUND((Table3[[#This Row],[XP]]*Table3[[#This Row],[entity_spawned (AVG)]])*(Table3[[#This Row],[activating_chance]]/100),0)</f>
        <v>175</v>
      </c>
      <c r="T183" t="s">
        <v>403</v>
      </c>
    </row>
    <row r="184" spans="6:20" x14ac:dyDescent="0.25">
      <c r="F184" s="74" t="s">
        <v>247</v>
      </c>
      <c r="G184">
        <v>1</v>
      </c>
      <c r="H184">
        <v>240</v>
      </c>
      <c r="I184">
        <v>100</v>
      </c>
      <c r="J184">
        <v>55</v>
      </c>
      <c r="K184">
        <f>ROUND((Table245[[#This Row],[XP]]*Table245[[#This Row],[entity_spawned (AVG)]])*(Table245[[#This Row],[activating_chance]]/100),0)</f>
        <v>55</v>
      </c>
      <c r="L184" s="73" t="s">
        <v>403</v>
      </c>
      <c r="N184" t="s">
        <v>259</v>
      </c>
      <c r="O184">
        <v>1</v>
      </c>
      <c r="P184">
        <v>2000</v>
      </c>
      <c r="Q184">
        <v>100</v>
      </c>
      <c r="R184">
        <v>175</v>
      </c>
      <c r="S184">
        <f>ROUND((Table3[[#This Row],[XP]]*Table3[[#This Row],[entity_spawned (AVG)]])*(Table3[[#This Row],[activating_chance]]/100),0)</f>
        <v>175</v>
      </c>
      <c r="T184" t="s">
        <v>403</v>
      </c>
    </row>
    <row r="185" spans="6:20" x14ac:dyDescent="0.25">
      <c r="F185" s="74" t="s">
        <v>248</v>
      </c>
      <c r="G185">
        <v>1</v>
      </c>
      <c r="H185">
        <v>260</v>
      </c>
      <c r="I185">
        <v>100</v>
      </c>
      <c r="J185">
        <v>105</v>
      </c>
      <c r="K185">
        <f>ROUND((Table245[[#This Row],[XP]]*Table245[[#This Row],[entity_spawned (AVG)]])*(Table245[[#This Row],[activating_chance]]/100),0)</f>
        <v>105</v>
      </c>
      <c r="L185" s="73" t="s">
        <v>403</v>
      </c>
      <c r="N185" t="s">
        <v>259</v>
      </c>
      <c r="O185">
        <v>1</v>
      </c>
      <c r="P185">
        <v>2000</v>
      </c>
      <c r="Q185">
        <v>100</v>
      </c>
      <c r="R185">
        <v>175</v>
      </c>
      <c r="S185">
        <f>ROUND((Table3[[#This Row],[XP]]*Table3[[#This Row],[entity_spawned (AVG)]])*(Table3[[#This Row],[activating_chance]]/100),0)</f>
        <v>175</v>
      </c>
      <c r="T185" t="s">
        <v>403</v>
      </c>
    </row>
    <row r="186" spans="6:20" x14ac:dyDescent="0.25">
      <c r="F186" s="74" t="s">
        <v>248</v>
      </c>
      <c r="G186">
        <v>1</v>
      </c>
      <c r="H186">
        <v>260</v>
      </c>
      <c r="I186">
        <v>100</v>
      </c>
      <c r="J186">
        <v>105</v>
      </c>
      <c r="K186">
        <f>ROUND((Table245[[#This Row],[XP]]*Table245[[#This Row],[entity_spawned (AVG)]])*(Table245[[#This Row],[activating_chance]]/100),0)</f>
        <v>105</v>
      </c>
      <c r="L186" s="73" t="s">
        <v>403</v>
      </c>
      <c r="N186" t="s">
        <v>259</v>
      </c>
      <c r="O186">
        <v>1</v>
      </c>
      <c r="P186">
        <v>2000</v>
      </c>
      <c r="Q186">
        <v>40</v>
      </c>
      <c r="R186">
        <v>175</v>
      </c>
      <c r="S186">
        <f>ROUND((Table3[[#This Row],[XP]]*Table3[[#This Row],[entity_spawned (AVG)]])*(Table3[[#This Row],[activating_chance]]/100),0)</f>
        <v>70</v>
      </c>
      <c r="T186" t="s">
        <v>403</v>
      </c>
    </row>
    <row r="187" spans="6:20" x14ac:dyDescent="0.25">
      <c r="F187" s="74" t="s">
        <v>248</v>
      </c>
      <c r="G187">
        <v>1</v>
      </c>
      <c r="H187">
        <v>260</v>
      </c>
      <c r="I187">
        <v>100</v>
      </c>
      <c r="J187">
        <v>105</v>
      </c>
      <c r="K187">
        <f>ROUND((Table245[[#This Row],[XP]]*Table245[[#This Row],[entity_spawned (AVG)]])*(Table245[[#This Row],[activating_chance]]/100),0)</f>
        <v>105</v>
      </c>
      <c r="L187" s="73" t="s">
        <v>403</v>
      </c>
      <c r="N187" t="s">
        <v>259</v>
      </c>
      <c r="O187">
        <v>1</v>
      </c>
      <c r="P187">
        <v>2000</v>
      </c>
      <c r="Q187">
        <v>100</v>
      </c>
      <c r="R187">
        <v>175</v>
      </c>
      <c r="S187">
        <f>ROUND((Table3[[#This Row],[XP]]*Table3[[#This Row],[entity_spawned (AVG)]])*(Table3[[#This Row],[activating_chance]]/100),0)</f>
        <v>175</v>
      </c>
      <c r="T187" t="s">
        <v>403</v>
      </c>
    </row>
    <row r="188" spans="6:20" x14ac:dyDescent="0.25">
      <c r="F188" s="74" t="s">
        <v>248</v>
      </c>
      <c r="G188">
        <v>1</v>
      </c>
      <c r="H188">
        <v>260</v>
      </c>
      <c r="I188">
        <v>100</v>
      </c>
      <c r="J188">
        <v>105</v>
      </c>
      <c r="K188">
        <f>ROUND((Table245[[#This Row],[XP]]*Table245[[#This Row],[entity_spawned (AVG)]])*(Table245[[#This Row],[activating_chance]]/100),0)</f>
        <v>105</v>
      </c>
      <c r="L188" s="73" t="s">
        <v>403</v>
      </c>
      <c r="N188" t="s">
        <v>259</v>
      </c>
      <c r="O188">
        <v>1</v>
      </c>
      <c r="P188">
        <v>2000</v>
      </c>
      <c r="Q188">
        <v>100</v>
      </c>
      <c r="R188">
        <v>175</v>
      </c>
      <c r="S188">
        <f>ROUND((Table3[[#This Row],[XP]]*Table3[[#This Row],[entity_spawned (AVG)]])*(Table3[[#This Row],[activating_chance]]/100),0)</f>
        <v>175</v>
      </c>
      <c r="T188" t="s">
        <v>403</v>
      </c>
    </row>
    <row r="189" spans="6:20" x14ac:dyDescent="0.25">
      <c r="F189" s="74" t="s">
        <v>248</v>
      </c>
      <c r="G189">
        <v>1</v>
      </c>
      <c r="H189">
        <v>260</v>
      </c>
      <c r="I189">
        <v>100</v>
      </c>
      <c r="J189">
        <v>105</v>
      </c>
      <c r="K189">
        <f>ROUND((Table245[[#This Row],[XP]]*Table245[[#This Row],[entity_spawned (AVG)]])*(Table245[[#This Row],[activating_chance]]/100),0)</f>
        <v>105</v>
      </c>
      <c r="L189" s="73" t="s">
        <v>403</v>
      </c>
      <c r="N189" t="s">
        <v>259</v>
      </c>
      <c r="O189">
        <v>1</v>
      </c>
      <c r="P189">
        <v>2000</v>
      </c>
      <c r="Q189">
        <v>100</v>
      </c>
      <c r="R189">
        <v>175</v>
      </c>
      <c r="S189">
        <f>ROUND((Table3[[#This Row],[XP]]*Table3[[#This Row],[entity_spawned (AVG)]])*(Table3[[#This Row],[activating_chance]]/100),0)</f>
        <v>175</v>
      </c>
      <c r="T189" t="s">
        <v>403</v>
      </c>
    </row>
    <row r="190" spans="6:20" x14ac:dyDescent="0.25">
      <c r="F190" s="74" t="s">
        <v>249</v>
      </c>
      <c r="G190">
        <v>1</v>
      </c>
      <c r="H190">
        <v>280</v>
      </c>
      <c r="I190">
        <v>100</v>
      </c>
      <c r="J190">
        <v>143</v>
      </c>
      <c r="K190">
        <f>ROUND((Table245[[#This Row],[XP]]*Table245[[#This Row],[entity_spawned (AVG)]])*(Table245[[#This Row],[activating_chance]]/100),0)</f>
        <v>143</v>
      </c>
      <c r="L190" s="73" t="s">
        <v>403</v>
      </c>
      <c r="N190" t="s">
        <v>259</v>
      </c>
      <c r="O190">
        <v>1</v>
      </c>
      <c r="P190">
        <v>2000</v>
      </c>
      <c r="Q190">
        <v>100</v>
      </c>
      <c r="R190">
        <v>175</v>
      </c>
      <c r="S190">
        <f>ROUND((Table3[[#This Row],[XP]]*Table3[[#This Row],[entity_spawned (AVG)]])*(Table3[[#This Row],[activating_chance]]/100),0)</f>
        <v>175</v>
      </c>
      <c r="T190" t="s">
        <v>403</v>
      </c>
    </row>
    <row r="191" spans="6:20" x14ac:dyDescent="0.25">
      <c r="F191" s="74" t="s">
        <v>250</v>
      </c>
      <c r="G191">
        <v>1</v>
      </c>
      <c r="H191">
        <v>5000</v>
      </c>
      <c r="I191">
        <v>25</v>
      </c>
      <c r="J191">
        <v>75</v>
      </c>
      <c r="K191">
        <f>ROUND((Table245[[#This Row],[XP]]*Table245[[#This Row],[entity_spawned (AVG)]])*(Table245[[#This Row],[activating_chance]]/100),0)</f>
        <v>19</v>
      </c>
      <c r="L191" s="73" t="s">
        <v>402</v>
      </c>
      <c r="N191" t="s">
        <v>259</v>
      </c>
      <c r="O191">
        <v>1</v>
      </c>
      <c r="P191">
        <v>2000</v>
      </c>
      <c r="Q191">
        <v>100</v>
      </c>
      <c r="R191">
        <v>175</v>
      </c>
      <c r="S191">
        <f>ROUND((Table3[[#This Row],[XP]]*Table3[[#This Row],[entity_spawned (AVG)]])*(Table3[[#This Row],[activating_chance]]/100),0)</f>
        <v>175</v>
      </c>
      <c r="T191" t="s">
        <v>403</v>
      </c>
    </row>
    <row r="192" spans="6:20" x14ac:dyDescent="0.25">
      <c r="F192" s="74" t="s">
        <v>250</v>
      </c>
      <c r="G192">
        <v>1</v>
      </c>
      <c r="H192">
        <v>5000</v>
      </c>
      <c r="I192">
        <v>40</v>
      </c>
      <c r="J192">
        <v>75</v>
      </c>
      <c r="K192">
        <f>ROUND((Table245[[#This Row],[XP]]*Table245[[#This Row],[entity_spawned (AVG)]])*(Table245[[#This Row],[activating_chance]]/100),0)</f>
        <v>30</v>
      </c>
      <c r="L192" s="73" t="s">
        <v>402</v>
      </c>
      <c r="N192" t="s">
        <v>259</v>
      </c>
      <c r="O192">
        <v>1</v>
      </c>
      <c r="P192">
        <v>2000</v>
      </c>
      <c r="Q192">
        <v>100</v>
      </c>
      <c r="R192">
        <v>175</v>
      </c>
      <c r="S192">
        <f>ROUND((Table3[[#This Row],[XP]]*Table3[[#This Row],[entity_spawned (AVG)]])*(Table3[[#This Row],[activating_chance]]/100),0)</f>
        <v>175</v>
      </c>
      <c r="T192" t="s">
        <v>403</v>
      </c>
    </row>
    <row r="193" spans="6:20" x14ac:dyDescent="0.25">
      <c r="F193" s="74" t="s">
        <v>250</v>
      </c>
      <c r="G193">
        <v>1</v>
      </c>
      <c r="H193">
        <v>5000</v>
      </c>
      <c r="I193">
        <v>40</v>
      </c>
      <c r="J193">
        <v>75</v>
      </c>
      <c r="K193">
        <f>ROUND((Table245[[#This Row],[XP]]*Table245[[#This Row],[entity_spawned (AVG)]])*(Table245[[#This Row],[activating_chance]]/100),0)</f>
        <v>30</v>
      </c>
      <c r="L193" s="73" t="s">
        <v>402</v>
      </c>
      <c r="N193" t="s">
        <v>259</v>
      </c>
      <c r="O193">
        <v>1</v>
      </c>
      <c r="P193">
        <v>2000</v>
      </c>
      <c r="Q193">
        <v>100</v>
      </c>
      <c r="R193">
        <v>175</v>
      </c>
      <c r="S193">
        <f>ROUND((Table3[[#This Row],[XP]]*Table3[[#This Row],[entity_spawned (AVG)]])*(Table3[[#This Row],[activating_chance]]/100),0)</f>
        <v>175</v>
      </c>
      <c r="T193" t="s">
        <v>403</v>
      </c>
    </row>
    <row r="194" spans="6:20" x14ac:dyDescent="0.25">
      <c r="F194" s="74" t="s">
        <v>250</v>
      </c>
      <c r="G194">
        <v>1</v>
      </c>
      <c r="H194">
        <v>5000</v>
      </c>
      <c r="I194">
        <v>30</v>
      </c>
      <c r="J194">
        <v>75</v>
      </c>
      <c r="K194">
        <f>ROUND((Table245[[#This Row],[XP]]*Table245[[#This Row],[entity_spawned (AVG)]])*(Table245[[#This Row],[activating_chance]]/100),0)</f>
        <v>23</v>
      </c>
      <c r="L194" s="73" t="s">
        <v>402</v>
      </c>
      <c r="N194" t="s">
        <v>260</v>
      </c>
      <c r="O194">
        <v>1</v>
      </c>
      <c r="P194">
        <v>1500</v>
      </c>
      <c r="Q194">
        <v>100</v>
      </c>
      <c r="R194">
        <v>130</v>
      </c>
      <c r="S194">
        <f>ROUND((Table3[[#This Row],[XP]]*Table3[[#This Row],[entity_spawned (AVG)]])*(Table3[[#This Row],[activating_chance]]/100),0)</f>
        <v>130</v>
      </c>
      <c r="T194" t="s">
        <v>403</v>
      </c>
    </row>
    <row r="195" spans="6:20" x14ac:dyDescent="0.25">
      <c r="F195" s="74" t="s">
        <v>250</v>
      </c>
      <c r="G195">
        <v>1</v>
      </c>
      <c r="H195">
        <v>5000</v>
      </c>
      <c r="I195">
        <v>15</v>
      </c>
      <c r="J195">
        <v>75</v>
      </c>
      <c r="K195">
        <f>ROUND((Table245[[#This Row],[XP]]*Table245[[#This Row],[entity_spawned (AVG)]])*(Table245[[#This Row],[activating_chance]]/100),0)</f>
        <v>11</v>
      </c>
      <c r="L195" s="73" t="s">
        <v>402</v>
      </c>
      <c r="N195" t="s">
        <v>260</v>
      </c>
      <c r="O195">
        <v>1</v>
      </c>
      <c r="P195">
        <v>1500</v>
      </c>
      <c r="Q195">
        <v>100</v>
      </c>
      <c r="R195">
        <v>130</v>
      </c>
      <c r="S195">
        <f>ROUND((Table3[[#This Row],[XP]]*Table3[[#This Row],[entity_spawned (AVG)]])*(Table3[[#This Row],[activating_chance]]/100),0)</f>
        <v>130</v>
      </c>
      <c r="T195" t="s">
        <v>403</v>
      </c>
    </row>
    <row r="196" spans="6:20" x14ac:dyDescent="0.25">
      <c r="F196" s="74" t="s">
        <v>250</v>
      </c>
      <c r="G196">
        <v>1</v>
      </c>
      <c r="H196">
        <v>5000</v>
      </c>
      <c r="I196">
        <v>30</v>
      </c>
      <c r="J196">
        <v>75</v>
      </c>
      <c r="K196">
        <f>ROUND((Table245[[#This Row],[XP]]*Table245[[#This Row],[entity_spawned (AVG)]])*(Table245[[#This Row],[activating_chance]]/100),0)</f>
        <v>23</v>
      </c>
      <c r="L196" s="73" t="s">
        <v>402</v>
      </c>
      <c r="N196" t="s">
        <v>260</v>
      </c>
      <c r="O196">
        <v>1</v>
      </c>
      <c r="P196">
        <v>1500</v>
      </c>
      <c r="Q196">
        <v>100</v>
      </c>
      <c r="R196">
        <v>130</v>
      </c>
      <c r="S196">
        <f>ROUND((Table3[[#This Row],[XP]]*Table3[[#This Row],[entity_spawned (AVG)]])*(Table3[[#This Row],[activating_chance]]/100),0)</f>
        <v>130</v>
      </c>
      <c r="T196" t="s">
        <v>403</v>
      </c>
    </row>
    <row r="197" spans="6:20" x14ac:dyDescent="0.25">
      <c r="F197" s="74" t="s">
        <v>250</v>
      </c>
      <c r="G197">
        <v>1</v>
      </c>
      <c r="H197">
        <v>5000</v>
      </c>
      <c r="I197">
        <v>15</v>
      </c>
      <c r="J197">
        <v>75</v>
      </c>
      <c r="K197">
        <f>ROUND((Table245[[#This Row],[XP]]*Table245[[#This Row],[entity_spawned (AVG)]])*(Table245[[#This Row],[activating_chance]]/100),0)</f>
        <v>11</v>
      </c>
      <c r="L197" s="73" t="s">
        <v>402</v>
      </c>
      <c r="N197" t="s">
        <v>260</v>
      </c>
      <c r="O197">
        <v>1</v>
      </c>
      <c r="P197">
        <v>1500</v>
      </c>
      <c r="Q197">
        <v>100</v>
      </c>
      <c r="R197">
        <v>130</v>
      </c>
      <c r="S197">
        <f>ROUND((Table3[[#This Row],[XP]]*Table3[[#This Row],[entity_spawned (AVG)]])*(Table3[[#This Row],[activating_chance]]/100),0)</f>
        <v>130</v>
      </c>
      <c r="T197" t="s">
        <v>403</v>
      </c>
    </row>
    <row r="198" spans="6:20" x14ac:dyDescent="0.25">
      <c r="F198" s="74" t="s">
        <v>250</v>
      </c>
      <c r="G198">
        <v>1</v>
      </c>
      <c r="H198">
        <v>5000</v>
      </c>
      <c r="I198">
        <v>40</v>
      </c>
      <c r="J198">
        <v>75</v>
      </c>
      <c r="K198">
        <f>ROUND((Table245[[#This Row],[XP]]*Table245[[#This Row],[entity_spawned (AVG)]])*(Table245[[#This Row],[activating_chance]]/100),0)</f>
        <v>30</v>
      </c>
      <c r="L198" s="73" t="s">
        <v>402</v>
      </c>
      <c r="N198" t="s">
        <v>260</v>
      </c>
      <c r="O198">
        <v>1</v>
      </c>
      <c r="P198">
        <v>1500</v>
      </c>
      <c r="Q198">
        <v>100</v>
      </c>
      <c r="R198">
        <v>130</v>
      </c>
      <c r="S198">
        <f>ROUND((Table3[[#This Row],[XP]]*Table3[[#This Row],[entity_spawned (AVG)]])*(Table3[[#This Row],[activating_chance]]/100),0)</f>
        <v>130</v>
      </c>
      <c r="T198" t="s">
        <v>403</v>
      </c>
    </row>
    <row r="199" spans="6:20" x14ac:dyDescent="0.25">
      <c r="F199" s="74" t="s">
        <v>251</v>
      </c>
      <c r="G199">
        <v>1</v>
      </c>
      <c r="H199">
        <v>180</v>
      </c>
      <c r="I199">
        <v>100</v>
      </c>
      <c r="J199">
        <v>48</v>
      </c>
      <c r="K199">
        <f>ROUND((Table245[[#This Row],[XP]]*Table245[[#This Row],[entity_spawned (AVG)]])*(Table245[[#This Row],[activating_chance]]/100),0)</f>
        <v>48</v>
      </c>
      <c r="L199" s="73" t="s">
        <v>403</v>
      </c>
      <c r="N199" t="s">
        <v>260</v>
      </c>
      <c r="O199">
        <v>1</v>
      </c>
      <c r="P199">
        <v>1500</v>
      </c>
      <c r="Q199">
        <v>100</v>
      </c>
      <c r="R199">
        <v>130</v>
      </c>
      <c r="S199">
        <f>ROUND((Table3[[#This Row],[XP]]*Table3[[#This Row],[entity_spawned (AVG)]])*(Table3[[#This Row],[activating_chance]]/100),0)</f>
        <v>130</v>
      </c>
      <c r="T199" t="s">
        <v>403</v>
      </c>
    </row>
    <row r="200" spans="6:20" x14ac:dyDescent="0.25">
      <c r="F200" s="74" t="s">
        <v>251</v>
      </c>
      <c r="G200">
        <v>1</v>
      </c>
      <c r="H200">
        <v>180</v>
      </c>
      <c r="I200">
        <v>100</v>
      </c>
      <c r="J200">
        <v>48</v>
      </c>
      <c r="K200">
        <f>ROUND((Table245[[#This Row],[XP]]*Table245[[#This Row],[entity_spawned (AVG)]])*(Table245[[#This Row],[activating_chance]]/100),0)</f>
        <v>48</v>
      </c>
      <c r="L200" s="73" t="s">
        <v>403</v>
      </c>
      <c r="N200" t="s">
        <v>260</v>
      </c>
      <c r="O200">
        <v>1</v>
      </c>
      <c r="P200" t="s">
        <v>413</v>
      </c>
      <c r="Q200">
        <v>100</v>
      </c>
      <c r="R200">
        <v>130</v>
      </c>
      <c r="S200">
        <f>ROUND((Table3[[#This Row],[XP]]*Table3[[#This Row],[entity_spawned (AVG)]])*(Table3[[#This Row],[activating_chance]]/100),0)</f>
        <v>130</v>
      </c>
      <c r="T200" t="s">
        <v>403</v>
      </c>
    </row>
    <row r="201" spans="6:20" x14ac:dyDescent="0.25">
      <c r="F201" s="74" t="s">
        <v>251</v>
      </c>
      <c r="G201">
        <v>1</v>
      </c>
      <c r="H201">
        <v>200</v>
      </c>
      <c r="I201">
        <v>60</v>
      </c>
      <c r="J201">
        <v>48</v>
      </c>
      <c r="K201">
        <f>ROUND((Table245[[#This Row],[XP]]*Table245[[#This Row],[entity_spawned (AVG)]])*(Table245[[#This Row],[activating_chance]]/100),0)</f>
        <v>29</v>
      </c>
      <c r="L201" s="73" t="s">
        <v>403</v>
      </c>
      <c r="N201" t="s">
        <v>260</v>
      </c>
      <c r="O201">
        <v>1</v>
      </c>
      <c r="P201">
        <v>1500</v>
      </c>
      <c r="Q201">
        <v>100</v>
      </c>
      <c r="R201">
        <v>130</v>
      </c>
      <c r="S201">
        <f>ROUND((Table3[[#This Row],[XP]]*Table3[[#This Row],[entity_spawned (AVG)]])*(Table3[[#This Row],[activating_chance]]/100),0)</f>
        <v>130</v>
      </c>
      <c r="T201" t="s">
        <v>403</v>
      </c>
    </row>
    <row r="202" spans="6:20" x14ac:dyDescent="0.25">
      <c r="F202" s="74" t="s">
        <v>251</v>
      </c>
      <c r="G202">
        <v>1</v>
      </c>
      <c r="H202">
        <v>180</v>
      </c>
      <c r="I202">
        <v>100</v>
      </c>
      <c r="J202">
        <v>48</v>
      </c>
      <c r="K202">
        <f>ROUND((Table245[[#This Row],[XP]]*Table245[[#This Row],[entity_spawned (AVG)]])*(Table245[[#This Row],[activating_chance]]/100),0)</f>
        <v>48</v>
      </c>
      <c r="L202" s="73" t="s">
        <v>403</v>
      </c>
      <c r="N202" t="s">
        <v>260</v>
      </c>
      <c r="O202">
        <v>1</v>
      </c>
      <c r="P202">
        <v>1500</v>
      </c>
      <c r="Q202">
        <v>100</v>
      </c>
      <c r="R202">
        <v>130</v>
      </c>
      <c r="S202">
        <f>ROUND((Table3[[#This Row],[XP]]*Table3[[#This Row],[entity_spawned (AVG)]])*(Table3[[#This Row],[activating_chance]]/100),0)</f>
        <v>130</v>
      </c>
      <c r="T202" t="s">
        <v>403</v>
      </c>
    </row>
    <row r="203" spans="6:20" x14ac:dyDescent="0.25">
      <c r="F203" s="74" t="s">
        <v>251</v>
      </c>
      <c r="G203">
        <v>1</v>
      </c>
      <c r="H203">
        <v>200</v>
      </c>
      <c r="I203">
        <v>100</v>
      </c>
      <c r="J203">
        <v>48</v>
      </c>
      <c r="K203">
        <f>ROUND((Table245[[#This Row],[XP]]*Table245[[#This Row],[entity_spawned (AVG)]])*(Table245[[#This Row],[activating_chance]]/100),0)</f>
        <v>48</v>
      </c>
      <c r="L203" s="73" t="s">
        <v>403</v>
      </c>
      <c r="N203" t="s">
        <v>260</v>
      </c>
      <c r="O203">
        <v>1</v>
      </c>
      <c r="P203">
        <v>1500</v>
      </c>
      <c r="Q203">
        <v>100</v>
      </c>
      <c r="R203">
        <v>130</v>
      </c>
      <c r="S203">
        <f>ROUND((Table3[[#This Row],[XP]]*Table3[[#This Row],[entity_spawned (AVG)]])*(Table3[[#This Row],[activating_chance]]/100),0)</f>
        <v>130</v>
      </c>
      <c r="T203" t="s">
        <v>403</v>
      </c>
    </row>
    <row r="204" spans="6:20" x14ac:dyDescent="0.25">
      <c r="F204" s="74" t="s">
        <v>251</v>
      </c>
      <c r="G204">
        <v>1</v>
      </c>
      <c r="H204">
        <v>250</v>
      </c>
      <c r="I204">
        <v>80</v>
      </c>
      <c r="J204">
        <v>48</v>
      </c>
      <c r="K204">
        <f>ROUND((Table245[[#This Row],[XP]]*Table245[[#This Row],[entity_spawned (AVG)]])*(Table245[[#This Row],[activating_chance]]/100),0)</f>
        <v>38</v>
      </c>
      <c r="L204" s="73" t="s">
        <v>403</v>
      </c>
      <c r="N204" t="s">
        <v>260</v>
      </c>
      <c r="O204">
        <v>1</v>
      </c>
      <c r="P204">
        <v>1500</v>
      </c>
      <c r="Q204">
        <v>100</v>
      </c>
      <c r="R204">
        <v>130</v>
      </c>
      <c r="S204">
        <f>ROUND((Table3[[#This Row],[XP]]*Table3[[#This Row],[entity_spawned (AVG)]])*(Table3[[#This Row],[activating_chance]]/100),0)</f>
        <v>130</v>
      </c>
      <c r="T204" t="s">
        <v>403</v>
      </c>
    </row>
    <row r="205" spans="6:20" x14ac:dyDescent="0.25">
      <c r="F205" s="74" t="s">
        <v>251</v>
      </c>
      <c r="G205">
        <v>1</v>
      </c>
      <c r="H205">
        <v>250</v>
      </c>
      <c r="I205">
        <v>60</v>
      </c>
      <c r="J205">
        <v>48</v>
      </c>
      <c r="K205">
        <f>ROUND((Table245[[#This Row],[XP]]*Table245[[#This Row],[entity_spawned (AVG)]])*(Table245[[#This Row],[activating_chance]]/100),0)</f>
        <v>29</v>
      </c>
      <c r="L205" s="73" t="s">
        <v>403</v>
      </c>
      <c r="N205" t="s">
        <v>260</v>
      </c>
      <c r="O205">
        <v>1</v>
      </c>
      <c r="P205">
        <v>1500</v>
      </c>
      <c r="Q205">
        <v>100</v>
      </c>
      <c r="R205">
        <v>130</v>
      </c>
      <c r="S205">
        <f>ROUND((Table3[[#This Row],[XP]]*Table3[[#This Row],[entity_spawned (AVG)]])*(Table3[[#This Row],[activating_chance]]/100),0)</f>
        <v>130</v>
      </c>
      <c r="T205" t="s">
        <v>403</v>
      </c>
    </row>
    <row r="206" spans="6:20" x14ac:dyDescent="0.25">
      <c r="F206" s="74" t="s">
        <v>251</v>
      </c>
      <c r="G206">
        <v>1</v>
      </c>
      <c r="H206">
        <v>180</v>
      </c>
      <c r="I206">
        <v>80</v>
      </c>
      <c r="J206">
        <v>48</v>
      </c>
      <c r="K206">
        <f>ROUND((Table245[[#This Row],[XP]]*Table245[[#This Row],[entity_spawned (AVG)]])*(Table245[[#This Row],[activating_chance]]/100),0)</f>
        <v>38</v>
      </c>
      <c r="L206" s="73" t="s">
        <v>403</v>
      </c>
      <c r="N206" t="s">
        <v>260</v>
      </c>
      <c r="O206">
        <v>1</v>
      </c>
      <c r="P206">
        <v>1500</v>
      </c>
      <c r="Q206">
        <v>100</v>
      </c>
      <c r="R206">
        <v>130</v>
      </c>
      <c r="S206">
        <f>ROUND((Table3[[#This Row],[XP]]*Table3[[#This Row],[entity_spawned (AVG)]])*(Table3[[#This Row],[activating_chance]]/100),0)</f>
        <v>130</v>
      </c>
      <c r="T206" t="s">
        <v>403</v>
      </c>
    </row>
    <row r="207" spans="6:20" x14ac:dyDescent="0.25">
      <c r="F207" s="74" t="s">
        <v>251</v>
      </c>
      <c r="G207">
        <v>1</v>
      </c>
      <c r="H207">
        <v>180</v>
      </c>
      <c r="I207">
        <v>100</v>
      </c>
      <c r="J207">
        <v>48</v>
      </c>
      <c r="K207">
        <f>ROUND((Table245[[#This Row],[XP]]*Table245[[#This Row],[entity_spawned (AVG)]])*(Table245[[#This Row],[activating_chance]]/100),0)</f>
        <v>48</v>
      </c>
      <c r="L207" s="73" t="s">
        <v>403</v>
      </c>
      <c r="N207" t="s">
        <v>260</v>
      </c>
      <c r="O207">
        <v>1</v>
      </c>
      <c r="P207">
        <v>1500</v>
      </c>
      <c r="Q207">
        <v>100</v>
      </c>
      <c r="R207">
        <v>130</v>
      </c>
      <c r="S207">
        <f>ROUND((Table3[[#This Row],[XP]]*Table3[[#This Row],[entity_spawned (AVG)]])*(Table3[[#This Row],[activating_chance]]/100),0)</f>
        <v>130</v>
      </c>
      <c r="T207" t="s">
        <v>403</v>
      </c>
    </row>
    <row r="208" spans="6:20" x14ac:dyDescent="0.25">
      <c r="F208" s="74" t="s">
        <v>251</v>
      </c>
      <c r="G208">
        <v>1</v>
      </c>
      <c r="H208">
        <v>250</v>
      </c>
      <c r="I208">
        <v>100</v>
      </c>
      <c r="J208">
        <v>48</v>
      </c>
      <c r="K208">
        <f>ROUND((Table245[[#This Row],[XP]]*Table245[[#This Row],[entity_spawned (AVG)]])*(Table245[[#This Row],[activating_chance]]/100),0)</f>
        <v>48</v>
      </c>
      <c r="L208" s="73" t="s">
        <v>403</v>
      </c>
      <c r="N208" t="s">
        <v>260</v>
      </c>
      <c r="O208">
        <v>1</v>
      </c>
      <c r="P208">
        <v>1500</v>
      </c>
      <c r="Q208">
        <v>100</v>
      </c>
      <c r="R208">
        <v>130</v>
      </c>
      <c r="S208">
        <f>ROUND((Table3[[#This Row],[XP]]*Table3[[#This Row],[entity_spawned (AVG)]])*(Table3[[#This Row],[activating_chance]]/100),0)</f>
        <v>130</v>
      </c>
      <c r="T208" t="s">
        <v>403</v>
      </c>
    </row>
    <row r="209" spans="6:20" x14ac:dyDescent="0.25">
      <c r="F209" s="74" t="s">
        <v>251</v>
      </c>
      <c r="G209">
        <v>1</v>
      </c>
      <c r="H209">
        <v>250</v>
      </c>
      <c r="I209">
        <v>90</v>
      </c>
      <c r="J209">
        <v>48</v>
      </c>
      <c r="K209">
        <f>ROUND((Table245[[#This Row],[XP]]*Table245[[#This Row],[entity_spawned (AVG)]])*(Table245[[#This Row],[activating_chance]]/100),0)</f>
        <v>43</v>
      </c>
      <c r="L209" s="73" t="s">
        <v>403</v>
      </c>
      <c r="N209" t="s">
        <v>260</v>
      </c>
      <c r="O209">
        <v>1</v>
      </c>
      <c r="P209">
        <v>1500</v>
      </c>
      <c r="Q209">
        <v>100</v>
      </c>
      <c r="R209">
        <v>130</v>
      </c>
      <c r="S209">
        <f>ROUND((Table3[[#This Row],[XP]]*Table3[[#This Row],[entity_spawned (AVG)]])*(Table3[[#This Row],[activating_chance]]/100),0)</f>
        <v>130</v>
      </c>
      <c r="T209" t="s">
        <v>403</v>
      </c>
    </row>
    <row r="210" spans="6:20" x14ac:dyDescent="0.25">
      <c r="F210" s="74" t="s">
        <v>251</v>
      </c>
      <c r="G210">
        <v>1</v>
      </c>
      <c r="H210">
        <v>250</v>
      </c>
      <c r="I210">
        <v>90</v>
      </c>
      <c r="J210">
        <v>48</v>
      </c>
      <c r="K210">
        <f>ROUND((Table245[[#This Row],[XP]]*Table245[[#This Row],[entity_spawned (AVG)]])*(Table245[[#This Row],[activating_chance]]/100),0)</f>
        <v>43</v>
      </c>
      <c r="L210" s="73" t="s">
        <v>403</v>
      </c>
      <c r="N210" t="s">
        <v>261</v>
      </c>
      <c r="O210">
        <v>1</v>
      </c>
      <c r="P210">
        <v>1500</v>
      </c>
      <c r="Q210">
        <v>100</v>
      </c>
      <c r="R210">
        <v>130</v>
      </c>
      <c r="S210">
        <f>ROUND((Table3[[#This Row],[XP]]*Table3[[#This Row],[entity_spawned (AVG)]])*(Table3[[#This Row],[activating_chance]]/100),0)</f>
        <v>130</v>
      </c>
      <c r="T210" t="s">
        <v>403</v>
      </c>
    </row>
    <row r="211" spans="6:20" x14ac:dyDescent="0.25">
      <c r="F211" s="74" t="s">
        <v>251</v>
      </c>
      <c r="G211">
        <v>1</v>
      </c>
      <c r="H211">
        <v>180</v>
      </c>
      <c r="I211">
        <v>100</v>
      </c>
      <c r="J211">
        <v>48</v>
      </c>
      <c r="K211">
        <f>ROUND((Table245[[#This Row],[XP]]*Table245[[#This Row],[entity_spawned (AVG)]])*(Table245[[#This Row],[activating_chance]]/100),0)</f>
        <v>48</v>
      </c>
      <c r="L211" s="73" t="s">
        <v>403</v>
      </c>
      <c r="N211" t="s">
        <v>261</v>
      </c>
      <c r="O211">
        <v>1</v>
      </c>
      <c r="P211">
        <v>1500</v>
      </c>
      <c r="Q211">
        <v>20</v>
      </c>
      <c r="R211">
        <v>130</v>
      </c>
      <c r="S211">
        <f>ROUND((Table3[[#This Row],[XP]]*Table3[[#This Row],[entity_spawned (AVG)]])*(Table3[[#This Row],[activating_chance]]/100),0)</f>
        <v>26</v>
      </c>
      <c r="T211" t="s">
        <v>403</v>
      </c>
    </row>
    <row r="212" spans="6:20" x14ac:dyDescent="0.25">
      <c r="F212" s="74" t="s">
        <v>251</v>
      </c>
      <c r="G212">
        <v>1</v>
      </c>
      <c r="H212">
        <v>250</v>
      </c>
      <c r="I212">
        <v>100</v>
      </c>
      <c r="J212">
        <v>48</v>
      </c>
      <c r="K212">
        <f>ROUND((Table245[[#This Row],[XP]]*Table245[[#This Row],[entity_spawned (AVG)]])*(Table245[[#This Row],[activating_chance]]/100),0)</f>
        <v>48</v>
      </c>
      <c r="L212" s="73" t="s">
        <v>403</v>
      </c>
      <c r="N212" t="s">
        <v>261</v>
      </c>
      <c r="O212">
        <v>1</v>
      </c>
      <c r="P212">
        <v>1500</v>
      </c>
      <c r="Q212">
        <v>100</v>
      </c>
      <c r="R212">
        <v>130</v>
      </c>
      <c r="S212">
        <f>ROUND((Table3[[#This Row],[XP]]*Table3[[#This Row],[entity_spawned (AVG)]])*(Table3[[#This Row],[activating_chance]]/100),0)</f>
        <v>130</v>
      </c>
      <c r="T212" t="s">
        <v>403</v>
      </c>
    </row>
    <row r="213" spans="6:20" x14ac:dyDescent="0.25">
      <c r="F213" s="74" t="s">
        <v>251</v>
      </c>
      <c r="G213">
        <v>1</v>
      </c>
      <c r="H213">
        <v>250</v>
      </c>
      <c r="I213">
        <v>100</v>
      </c>
      <c r="J213">
        <v>48</v>
      </c>
      <c r="K213">
        <f>ROUND((Table245[[#This Row],[XP]]*Table245[[#This Row],[entity_spawned (AVG)]])*(Table245[[#This Row],[activating_chance]]/100),0)</f>
        <v>48</v>
      </c>
      <c r="L213" s="73" t="s">
        <v>403</v>
      </c>
      <c r="N213" t="s">
        <v>261</v>
      </c>
      <c r="O213">
        <v>1</v>
      </c>
      <c r="P213">
        <v>1500</v>
      </c>
      <c r="Q213">
        <v>100</v>
      </c>
      <c r="R213">
        <v>130</v>
      </c>
      <c r="S213">
        <f>ROUND((Table3[[#This Row],[XP]]*Table3[[#This Row],[entity_spawned (AVG)]])*(Table3[[#This Row],[activating_chance]]/100),0)</f>
        <v>130</v>
      </c>
      <c r="T213" t="s">
        <v>403</v>
      </c>
    </row>
    <row r="214" spans="6:20" x14ac:dyDescent="0.25">
      <c r="F214" s="74" t="s">
        <v>251</v>
      </c>
      <c r="G214">
        <v>1</v>
      </c>
      <c r="H214">
        <v>200</v>
      </c>
      <c r="I214">
        <v>100</v>
      </c>
      <c r="J214">
        <v>48</v>
      </c>
      <c r="K214">
        <f>ROUND((Table245[[#This Row],[XP]]*Table245[[#This Row],[entity_spawned (AVG)]])*(Table245[[#This Row],[activating_chance]]/100),0)</f>
        <v>48</v>
      </c>
      <c r="L214" s="73" t="s">
        <v>403</v>
      </c>
      <c r="N214" t="s">
        <v>261</v>
      </c>
      <c r="O214">
        <v>1</v>
      </c>
      <c r="P214">
        <v>1500</v>
      </c>
      <c r="Q214">
        <v>100</v>
      </c>
      <c r="R214">
        <v>130</v>
      </c>
      <c r="S214">
        <f>ROUND((Table3[[#This Row],[XP]]*Table3[[#This Row],[entity_spawned (AVG)]])*(Table3[[#This Row],[activating_chance]]/100),0)</f>
        <v>130</v>
      </c>
      <c r="T214" t="s">
        <v>403</v>
      </c>
    </row>
    <row r="215" spans="6:20" x14ac:dyDescent="0.25">
      <c r="F215" s="74" t="s">
        <v>251</v>
      </c>
      <c r="G215">
        <v>1</v>
      </c>
      <c r="H215">
        <v>250</v>
      </c>
      <c r="I215">
        <v>100</v>
      </c>
      <c r="J215">
        <v>48</v>
      </c>
      <c r="K215">
        <f>ROUND((Table245[[#This Row],[XP]]*Table245[[#This Row],[entity_spawned (AVG)]])*(Table245[[#This Row],[activating_chance]]/100),0)</f>
        <v>48</v>
      </c>
      <c r="L215" s="73" t="s">
        <v>403</v>
      </c>
      <c r="N215" t="s">
        <v>261</v>
      </c>
      <c r="O215">
        <v>1</v>
      </c>
      <c r="P215">
        <v>1500</v>
      </c>
      <c r="Q215">
        <v>100</v>
      </c>
      <c r="R215">
        <v>130</v>
      </c>
      <c r="S215">
        <f>ROUND((Table3[[#This Row],[XP]]*Table3[[#This Row],[entity_spawned (AVG)]])*(Table3[[#This Row],[activating_chance]]/100),0)</f>
        <v>130</v>
      </c>
      <c r="T215" t="s">
        <v>403</v>
      </c>
    </row>
    <row r="216" spans="6:20" x14ac:dyDescent="0.25">
      <c r="F216" s="74" t="s">
        <v>251</v>
      </c>
      <c r="G216">
        <v>1</v>
      </c>
      <c r="H216">
        <v>250</v>
      </c>
      <c r="I216">
        <v>100</v>
      </c>
      <c r="J216">
        <v>48</v>
      </c>
      <c r="K216">
        <f>ROUND((Table245[[#This Row],[XP]]*Table245[[#This Row],[entity_spawned (AVG)]])*(Table245[[#This Row],[activating_chance]]/100),0)</f>
        <v>48</v>
      </c>
      <c r="L216" s="73" t="s">
        <v>403</v>
      </c>
      <c r="N216" t="s">
        <v>261</v>
      </c>
      <c r="O216">
        <v>1</v>
      </c>
      <c r="P216">
        <v>1500</v>
      </c>
      <c r="Q216">
        <v>100</v>
      </c>
      <c r="R216">
        <v>130</v>
      </c>
      <c r="S216">
        <f>ROUND((Table3[[#This Row],[XP]]*Table3[[#This Row],[entity_spawned (AVG)]])*(Table3[[#This Row],[activating_chance]]/100),0)</f>
        <v>130</v>
      </c>
      <c r="T216" t="s">
        <v>403</v>
      </c>
    </row>
    <row r="217" spans="6:20" x14ac:dyDescent="0.25">
      <c r="F217" s="74" t="s">
        <v>251</v>
      </c>
      <c r="G217">
        <v>1</v>
      </c>
      <c r="H217">
        <v>180</v>
      </c>
      <c r="I217">
        <v>100</v>
      </c>
      <c r="J217">
        <v>48</v>
      </c>
      <c r="K217">
        <f>ROUND((Table245[[#This Row],[XP]]*Table245[[#This Row],[entity_spawned (AVG)]])*(Table245[[#This Row],[activating_chance]]/100),0)</f>
        <v>48</v>
      </c>
      <c r="L217" s="73" t="s">
        <v>403</v>
      </c>
      <c r="N217" t="s">
        <v>261</v>
      </c>
      <c r="O217">
        <v>1</v>
      </c>
      <c r="P217">
        <v>1500</v>
      </c>
      <c r="Q217">
        <v>100</v>
      </c>
      <c r="R217">
        <v>130</v>
      </c>
      <c r="S217">
        <f>ROUND((Table3[[#This Row],[XP]]*Table3[[#This Row],[entity_spawned (AVG)]])*(Table3[[#This Row],[activating_chance]]/100),0)</f>
        <v>130</v>
      </c>
      <c r="T217" t="s">
        <v>403</v>
      </c>
    </row>
    <row r="218" spans="6:20" x14ac:dyDescent="0.25">
      <c r="F218" s="74" t="s">
        <v>251</v>
      </c>
      <c r="G218">
        <v>1</v>
      </c>
      <c r="H218">
        <v>230</v>
      </c>
      <c r="I218">
        <v>100</v>
      </c>
      <c r="J218">
        <v>48</v>
      </c>
      <c r="K218">
        <f>ROUND((Table245[[#This Row],[XP]]*Table245[[#This Row],[entity_spawned (AVG)]])*(Table245[[#This Row],[activating_chance]]/100),0)</f>
        <v>48</v>
      </c>
      <c r="L218" s="73" t="s">
        <v>403</v>
      </c>
      <c r="N218" t="s">
        <v>261</v>
      </c>
      <c r="O218">
        <v>1</v>
      </c>
      <c r="P218">
        <v>1500</v>
      </c>
      <c r="Q218">
        <v>100</v>
      </c>
      <c r="R218">
        <v>130</v>
      </c>
      <c r="S218">
        <f>ROUND((Table3[[#This Row],[XP]]*Table3[[#This Row],[entity_spawned (AVG)]])*(Table3[[#This Row],[activating_chance]]/100),0)</f>
        <v>130</v>
      </c>
      <c r="T218" t="s">
        <v>403</v>
      </c>
    </row>
    <row r="219" spans="6:20" x14ac:dyDescent="0.25">
      <c r="F219" s="74" t="s">
        <v>251</v>
      </c>
      <c r="G219">
        <v>1</v>
      </c>
      <c r="H219">
        <v>180</v>
      </c>
      <c r="I219">
        <v>100</v>
      </c>
      <c r="J219">
        <v>48</v>
      </c>
      <c r="K219">
        <f>ROUND((Table245[[#This Row],[XP]]*Table245[[#This Row],[entity_spawned (AVG)]])*(Table245[[#This Row],[activating_chance]]/100),0)</f>
        <v>48</v>
      </c>
      <c r="L219" s="73" t="s">
        <v>403</v>
      </c>
      <c r="N219" t="s">
        <v>261</v>
      </c>
      <c r="O219">
        <v>1</v>
      </c>
      <c r="P219">
        <v>1500</v>
      </c>
      <c r="Q219">
        <v>40</v>
      </c>
      <c r="R219">
        <v>130</v>
      </c>
      <c r="S219">
        <f>ROUND((Table3[[#This Row],[XP]]*Table3[[#This Row],[entity_spawned (AVG)]])*(Table3[[#This Row],[activating_chance]]/100),0)</f>
        <v>52</v>
      </c>
      <c r="T219" t="s">
        <v>403</v>
      </c>
    </row>
    <row r="220" spans="6:20" x14ac:dyDescent="0.25">
      <c r="F220" s="74" t="s">
        <v>251</v>
      </c>
      <c r="G220">
        <v>1</v>
      </c>
      <c r="H220">
        <v>200</v>
      </c>
      <c r="I220">
        <v>100</v>
      </c>
      <c r="J220">
        <v>48</v>
      </c>
      <c r="K220">
        <f>ROUND((Table245[[#This Row],[XP]]*Table245[[#This Row],[entity_spawned (AVG)]])*(Table245[[#This Row],[activating_chance]]/100),0)</f>
        <v>48</v>
      </c>
      <c r="L220" s="73" t="s">
        <v>403</v>
      </c>
      <c r="N220" t="s">
        <v>261</v>
      </c>
      <c r="O220">
        <v>1</v>
      </c>
      <c r="P220">
        <v>1500</v>
      </c>
      <c r="Q220">
        <v>100</v>
      </c>
      <c r="R220">
        <v>130</v>
      </c>
      <c r="S220">
        <f>ROUND((Table3[[#This Row],[XP]]*Table3[[#This Row],[entity_spawned (AVG)]])*(Table3[[#This Row],[activating_chance]]/100),0)</f>
        <v>130</v>
      </c>
      <c r="T220" t="s">
        <v>403</v>
      </c>
    </row>
    <row r="221" spans="6:20" x14ac:dyDescent="0.25">
      <c r="F221" s="74" t="s">
        <v>251</v>
      </c>
      <c r="G221">
        <v>1</v>
      </c>
      <c r="H221">
        <v>180</v>
      </c>
      <c r="I221">
        <v>100</v>
      </c>
      <c r="J221">
        <v>48</v>
      </c>
      <c r="K221">
        <f>ROUND((Table245[[#This Row],[XP]]*Table245[[#This Row],[entity_spawned (AVG)]])*(Table245[[#This Row],[activating_chance]]/100),0)</f>
        <v>48</v>
      </c>
      <c r="L221" s="73" t="s">
        <v>403</v>
      </c>
      <c r="N221" t="s">
        <v>261</v>
      </c>
      <c r="O221">
        <v>1</v>
      </c>
      <c r="P221">
        <v>1500</v>
      </c>
      <c r="Q221">
        <v>100</v>
      </c>
      <c r="R221">
        <v>130</v>
      </c>
      <c r="S221">
        <f>ROUND((Table3[[#This Row],[XP]]*Table3[[#This Row],[entity_spawned (AVG)]])*(Table3[[#This Row],[activating_chance]]/100),0)</f>
        <v>130</v>
      </c>
      <c r="T221" t="s">
        <v>403</v>
      </c>
    </row>
    <row r="222" spans="6:20" x14ac:dyDescent="0.25">
      <c r="F222" s="74" t="s">
        <v>251</v>
      </c>
      <c r="G222">
        <v>1</v>
      </c>
      <c r="H222">
        <v>180</v>
      </c>
      <c r="I222">
        <v>100</v>
      </c>
      <c r="J222">
        <v>48</v>
      </c>
      <c r="K222">
        <f>ROUND((Table245[[#This Row],[XP]]*Table245[[#This Row],[entity_spawned (AVG)]])*(Table245[[#This Row],[activating_chance]]/100),0)</f>
        <v>48</v>
      </c>
      <c r="L222" s="73" t="s">
        <v>403</v>
      </c>
      <c r="N222" t="s">
        <v>261</v>
      </c>
      <c r="O222">
        <v>1</v>
      </c>
      <c r="P222">
        <v>1500</v>
      </c>
      <c r="Q222">
        <v>100</v>
      </c>
      <c r="R222">
        <v>130</v>
      </c>
      <c r="S222">
        <f>ROUND((Table3[[#This Row],[XP]]*Table3[[#This Row],[entity_spawned (AVG)]])*(Table3[[#This Row],[activating_chance]]/100),0)</f>
        <v>130</v>
      </c>
      <c r="T222" t="s">
        <v>403</v>
      </c>
    </row>
    <row r="223" spans="6:20" x14ac:dyDescent="0.25">
      <c r="F223" s="74" t="s">
        <v>251</v>
      </c>
      <c r="G223">
        <v>1</v>
      </c>
      <c r="H223">
        <v>250</v>
      </c>
      <c r="I223">
        <v>100</v>
      </c>
      <c r="J223">
        <v>48</v>
      </c>
      <c r="K223">
        <f>ROUND((Table245[[#This Row],[XP]]*Table245[[#This Row],[entity_spawned (AVG)]])*(Table245[[#This Row],[activating_chance]]/100),0)</f>
        <v>48</v>
      </c>
      <c r="L223" s="73" t="s">
        <v>403</v>
      </c>
      <c r="N223" t="s">
        <v>263</v>
      </c>
      <c r="O223">
        <v>1</v>
      </c>
      <c r="P223">
        <v>140</v>
      </c>
      <c r="Q223">
        <v>80</v>
      </c>
      <c r="R223">
        <v>25</v>
      </c>
      <c r="S223">
        <f>ROUND((Table3[[#This Row],[XP]]*Table3[[#This Row],[entity_spawned (AVG)]])*(Table3[[#This Row],[activating_chance]]/100),0)</f>
        <v>20</v>
      </c>
      <c r="T223" t="s">
        <v>402</v>
      </c>
    </row>
    <row r="224" spans="6:20" x14ac:dyDescent="0.25">
      <c r="F224" s="74" t="s">
        <v>251</v>
      </c>
      <c r="G224">
        <v>1</v>
      </c>
      <c r="H224">
        <v>250</v>
      </c>
      <c r="I224">
        <v>80</v>
      </c>
      <c r="J224">
        <v>48</v>
      </c>
      <c r="K224">
        <f>ROUND((Table245[[#This Row],[XP]]*Table245[[#This Row],[entity_spawned (AVG)]])*(Table245[[#This Row],[activating_chance]]/100),0)</f>
        <v>38</v>
      </c>
      <c r="L224" s="73" t="s">
        <v>403</v>
      </c>
      <c r="N224" t="s">
        <v>263</v>
      </c>
      <c r="O224">
        <v>1</v>
      </c>
      <c r="P224">
        <v>140</v>
      </c>
      <c r="Q224">
        <v>80</v>
      </c>
      <c r="R224">
        <v>25</v>
      </c>
      <c r="S224">
        <f>ROUND((Table3[[#This Row],[XP]]*Table3[[#This Row],[entity_spawned (AVG)]])*(Table3[[#This Row],[activating_chance]]/100),0)</f>
        <v>20</v>
      </c>
      <c r="T224" t="s">
        <v>402</v>
      </c>
    </row>
    <row r="225" spans="6:20" x14ac:dyDescent="0.25">
      <c r="F225" s="74" t="s">
        <v>251</v>
      </c>
      <c r="G225">
        <v>1</v>
      </c>
      <c r="H225">
        <v>250</v>
      </c>
      <c r="I225">
        <v>100</v>
      </c>
      <c r="J225">
        <v>48</v>
      </c>
      <c r="K225">
        <f>ROUND((Table245[[#This Row],[XP]]*Table245[[#This Row],[entity_spawned (AVG)]])*(Table245[[#This Row],[activating_chance]]/100),0)</f>
        <v>48</v>
      </c>
      <c r="L225" s="73" t="s">
        <v>403</v>
      </c>
      <c r="N225" t="s">
        <v>263</v>
      </c>
      <c r="O225">
        <v>1</v>
      </c>
      <c r="P225">
        <v>140</v>
      </c>
      <c r="Q225">
        <v>80</v>
      </c>
      <c r="R225">
        <v>25</v>
      </c>
      <c r="S225">
        <f>ROUND((Table3[[#This Row],[XP]]*Table3[[#This Row],[entity_spawned (AVG)]])*(Table3[[#This Row],[activating_chance]]/100),0)</f>
        <v>20</v>
      </c>
      <c r="T225" t="s">
        <v>402</v>
      </c>
    </row>
    <row r="226" spans="6:20" x14ac:dyDescent="0.25">
      <c r="F226" s="74" t="s">
        <v>251</v>
      </c>
      <c r="G226">
        <v>1</v>
      </c>
      <c r="H226">
        <v>180</v>
      </c>
      <c r="I226">
        <v>100</v>
      </c>
      <c r="J226">
        <v>48</v>
      </c>
      <c r="K226">
        <f>ROUND((Table245[[#This Row],[XP]]*Table245[[#This Row],[entity_spawned (AVG)]])*(Table245[[#This Row],[activating_chance]]/100),0)</f>
        <v>48</v>
      </c>
      <c r="L226" s="73" t="s">
        <v>403</v>
      </c>
      <c r="N226" t="s">
        <v>263</v>
      </c>
      <c r="O226">
        <v>1</v>
      </c>
      <c r="P226">
        <v>140</v>
      </c>
      <c r="Q226">
        <v>80</v>
      </c>
      <c r="R226">
        <v>25</v>
      </c>
      <c r="S226">
        <f>ROUND((Table3[[#This Row],[XP]]*Table3[[#This Row],[entity_spawned (AVG)]])*(Table3[[#This Row],[activating_chance]]/100),0)</f>
        <v>20</v>
      </c>
      <c r="T226" t="s">
        <v>402</v>
      </c>
    </row>
    <row r="227" spans="6:20" x14ac:dyDescent="0.25">
      <c r="F227" s="74" t="s">
        <v>251</v>
      </c>
      <c r="G227">
        <v>1</v>
      </c>
      <c r="H227">
        <v>200</v>
      </c>
      <c r="I227">
        <v>90</v>
      </c>
      <c r="J227">
        <v>48</v>
      </c>
      <c r="K227">
        <f>ROUND((Table245[[#This Row],[XP]]*Table245[[#This Row],[entity_spawned (AVG)]])*(Table245[[#This Row],[activating_chance]]/100),0)</f>
        <v>43</v>
      </c>
      <c r="L227" s="73" t="s">
        <v>403</v>
      </c>
      <c r="N227" t="s">
        <v>263</v>
      </c>
      <c r="O227">
        <v>1</v>
      </c>
      <c r="P227">
        <v>140</v>
      </c>
      <c r="Q227">
        <v>80</v>
      </c>
      <c r="R227">
        <v>25</v>
      </c>
      <c r="S227">
        <f>ROUND((Table3[[#This Row],[XP]]*Table3[[#This Row],[entity_spawned (AVG)]])*(Table3[[#This Row],[activating_chance]]/100),0)</f>
        <v>20</v>
      </c>
      <c r="T227" t="s">
        <v>402</v>
      </c>
    </row>
    <row r="228" spans="6:20" x14ac:dyDescent="0.25">
      <c r="F228" s="74" t="s">
        <v>251</v>
      </c>
      <c r="G228">
        <v>1</v>
      </c>
      <c r="H228">
        <v>180</v>
      </c>
      <c r="I228">
        <v>100</v>
      </c>
      <c r="J228">
        <v>48</v>
      </c>
      <c r="K228">
        <f>ROUND((Table245[[#This Row],[XP]]*Table245[[#This Row],[entity_spawned (AVG)]])*(Table245[[#This Row],[activating_chance]]/100),0)</f>
        <v>48</v>
      </c>
      <c r="L228" s="73" t="s">
        <v>403</v>
      </c>
      <c r="N228" t="s">
        <v>411</v>
      </c>
      <c r="O228">
        <v>1</v>
      </c>
      <c r="P228">
        <v>450</v>
      </c>
      <c r="Q228">
        <v>100</v>
      </c>
      <c r="R228">
        <v>0</v>
      </c>
      <c r="S228">
        <f>ROUND((Table3[[#This Row],[XP]]*Table3[[#This Row],[entity_spawned (AVG)]])*(Table3[[#This Row],[activating_chance]]/100),0)</f>
        <v>0</v>
      </c>
      <c r="T228" t="s">
        <v>402</v>
      </c>
    </row>
    <row r="229" spans="6:20" x14ac:dyDescent="0.25">
      <c r="F229" s="74" t="s">
        <v>251</v>
      </c>
      <c r="G229">
        <v>1</v>
      </c>
      <c r="H229">
        <v>250</v>
      </c>
      <c r="I229">
        <v>100</v>
      </c>
      <c r="J229">
        <v>48</v>
      </c>
      <c r="K229">
        <f>ROUND((Table245[[#This Row],[XP]]*Table245[[#This Row],[entity_spawned (AVG)]])*(Table245[[#This Row],[activating_chance]]/100),0)</f>
        <v>48</v>
      </c>
      <c r="L229" s="73" t="s">
        <v>403</v>
      </c>
      <c r="N229" t="s">
        <v>411</v>
      </c>
      <c r="O229">
        <v>1</v>
      </c>
      <c r="P229">
        <v>450</v>
      </c>
      <c r="Q229">
        <v>100</v>
      </c>
      <c r="R229">
        <v>0</v>
      </c>
      <c r="S229">
        <f>ROUND((Table3[[#This Row],[XP]]*Table3[[#This Row],[entity_spawned (AVG)]])*(Table3[[#This Row],[activating_chance]]/100),0)</f>
        <v>0</v>
      </c>
      <c r="T229" t="s">
        <v>402</v>
      </c>
    </row>
    <row r="230" spans="6:20" x14ac:dyDescent="0.25">
      <c r="F230" s="74" t="s">
        <v>251</v>
      </c>
      <c r="G230">
        <v>1</v>
      </c>
      <c r="H230">
        <v>200</v>
      </c>
      <c r="I230">
        <v>100</v>
      </c>
      <c r="J230">
        <v>48</v>
      </c>
      <c r="K230">
        <f>ROUND((Table245[[#This Row],[XP]]*Table245[[#This Row],[entity_spawned (AVG)]])*(Table245[[#This Row],[activating_chance]]/100),0)</f>
        <v>48</v>
      </c>
      <c r="L230" s="73" t="s">
        <v>403</v>
      </c>
      <c r="N230" t="s">
        <v>411</v>
      </c>
      <c r="O230">
        <v>1</v>
      </c>
      <c r="P230">
        <v>450</v>
      </c>
      <c r="Q230">
        <v>100</v>
      </c>
      <c r="R230">
        <v>0</v>
      </c>
      <c r="S230">
        <f>ROUND((Table3[[#This Row],[XP]]*Table3[[#This Row],[entity_spawned (AVG)]])*(Table3[[#This Row],[activating_chance]]/100),0)</f>
        <v>0</v>
      </c>
      <c r="T230" t="s">
        <v>402</v>
      </c>
    </row>
    <row r="231" spans="6:20" x14ac:dyDescent="0.25">
      <c r="F231" s="74" t="s">
        <v>251</v>
      </c>
      <c r="G231">
        <v>1</v>
      </c>
      <c r="H231">
        <v>180</v>
      </c>
      <c r="I231">
        <v>60</v>
      </c>
      <c r="J231">
        <v>48</v>
      </c>
      <c r="K231">
        <f>ROUND((Table245[[#This Row],[XP]]*Table245[[#This Row],[entity_spawned (AVG)]])*(Table245[[#This Row],[activating_chance]]/100),0)</f>
        <v>29</v>
      </c>
      <c r="L231" s="73" t="s">
        <v>403</v>
      </c>
      <c r="N231" t="s">
        <v>410</v>
      </c>
      <c r="O231">
        <v>1</v>
      </c>
      <c r="P231">
        <v>220</v>
      </c>
      <c r="Q231">
        <v>100</v>
      </c>
      <c r="R231">
        <v>75</v>
      </c>
      <c r="S231">
        <f>ROUND((Table3[[#This Row],[XP]]*Table3[[#This Row],[entity_spawned (AVG)]])*(Table3[[#This Row],[activating_chance]]/100),0)</f>
        <v>75</v>
      </c>
      <c r="T231" t="s">
        <v>403</v>
      </c>
    </row>
    <row r="232" spans="6:20" x14ac:dyDescent="0.25">
      <c r="F232" s="74" t="s">
        <v>251</v>
      </c>
      <c r="G232">
        <v>1</v>
      </c>
      <c r="H232">
        <v>180</v>
      </c>
      <c r="I232">
        <v>100</v>
      </c>
      <c r="J232">
        <v>48</v>
      </c>
      <c r="K232">
        <f>ROUND((Table245[[#This Row],[XP]]*Table245[[#This Row],[entity_spawned (AVG)]])*(Table245[[#This Row],[activating_chance]]/100),0)</f>
        <v>48</v>
      </c>
      <c r="L232" s="73" t="s">
        <v>403</v>
      </c>
      <c r="N232" t="s">
        <v>410</v>
      </c>
      <c r="O232">
        <v>1</v>
      </c>
      <c r="P232">
        <v>220</v>
      </c>
      <c r="Q232">
        <v>100</v>
      </c>
      <c r="R232">
        <v>75</v>
      </c>
      <c r="S232">
        <f>ROUND((Table3[[#This Row],[XP]]*Table3[[#This Row],[entity_spawned (AVG)]])*(Table3[[#This Row],[activating_chance]]/100),0)</f>
        <v>75</v>
      </c>
      <c r="T232" t="s">
        <v>403</v>
      </c>
    </row>
    <row r="233" spans="6:20" x14ac:dyDescent="0.25">
      <c r="F233" s="74" t="s">
        <v>251</v>
      </c>
      <c r="G233">
        <v>1</v>
      </c>
      <c r="H233">
        <v>200</v>
      </c>
      <c r="I233">
        <v>100</v>
      </c>
      <c r="J233">
        <v>48</v>
      </c>
      <c r="K233">
        <f>ROUND((Table245[[#This Row],[XP]]*Table245[[#This Row],[entity_spawned (AVG)]])*(Table245[[#This Row],[activating_chance]]/100),0)</f>
        <v>48</v>
      </c>
      <c r="L233" s="73" t="s">
        <v>403</v>
      </c>
      <c r="N233" t="s">
        <v>410</v>
      </c>
      <c r="O233">
        <v>1</v>
      </c>
      <c r="P233">
        <v>220</v>
      </c>
      <c r="Q233">
        <v>100</v>
      </c>
      <c r="R233">
        <v>75</v>
      </c>
      <c r="S233">
        <f>ROUND((Table3[[#This Row],[XP]]*Table3[[#This Row],[entity_spawned (AVG)]])*(Table3[[#This Row],[activating_chance]]/100),0)</f>
        <v>75</v>
      </c>
      <c r="T233" t="s">
        <v>403</v>
      </c>
    </row>
    <row r="234" spans="6:20" x14ac:dyDescent="0.25">
      <c r="F234" s="74" t="s">
        <v>251</v>
      </c>
      <c r="G234">
        <v>1</v>
      </c>
      <c r="H234">
        <v>250</v>
      </c>
      <c r="I234">
        <v>100</v>
      </c>
      <c r="J234">
        <v>48</v>
      </c>
      <c r="K234">
        <f>ROUND((Table245[[#This Row],[XP]]*Table245[[#This Row],[entity_spawned (AVG)]])*(Table245[[#This Row],[activating_chance]]/100),0)</f>
        <v>48</v>
      </c>
      <c r="L234" s="73" t="s">
        <v>403</v>
      </c>
      <c r="N234" t="s">
        <v>410</v>
      </c>
      <c r="O234">
        <v>1</v>
      </c>
      <c r="P234">
        <v>220</v>
      </c>
      <c r="Q234">
        <v>100</v>
      </c>
      <c r="R234">
        <v>75</v>
      </c>
      <c r="S234">
        <f>ROUND((Table3[[#This Row],[XP]]*Table3[[#This Row],[entity_spawned (AVG)]])*(Table3[[#This Row],[activating_chance]]/100),0)</f>
        <v>75</v>
      </c>
      <c r="T234" t="s">
        <v>403</v>
      </c>
    </row>
    <row r="235" spans="6:20" x14ac:dyDescent="0.25">
      <c r="F235" s="74" t="s">
        <v>251</v>
      </c>
      <c r="G235">
        <v>1</v>
      </c>
      <c r="H235">
        <v>180</v>
      </c>
      <c r="I235">
        <v>100</v>
      </c>
      <c r="J235">
        <v>48</v>
      </c>
      <c r="K235">
        <f>ROUND((Table245[[#This Row],[XP]]*Table245[[#This Row],[entity_spawned (AVG)]])*(Table245[[#This Row],[activating_chance]]/100),0)</f>
        <v>48</v>
      </c>
      <c r="L235" s="73" t="s">
        <v>403</v>
      </c>
      <c r="N235" t="s">
        <v>410</v>
      </c>
      <c r="O235">
        <v>1</v>
      </c>
      <c r="P235">
        <v>220</v>
      </c>
      <c r="Q235">
        <v>60</v>
      </c>
      <c r="R235">
        <v>75</v>
      </c>
      <c r="S235">
        <f>ROUND((Table3[[#This Row],[XP]]*Table3[[#This Row],[entity_spawned (AVG)]])*(Table3[[#This Row],[activating_chance]]/100),0)</f>
        <v>45</v>
      </c>
      <c r="T235" t="s">
        <v>403</v>
      </c>
    </row>
    <row r="236" spans="6:20" x14ac:dyDescent="0.25">
      <c r="F236" s="74" t="s">
        <v>251</v>
      </c>
      <c r="G236">
        <v>1</v>
      </c>
      <c r="H236">
        <v>180</v>
      </c>
      <c r="I236">
        <v>100</v>
      </c>
      <c r="J236">
        <v>48</v>
      </c>
      <c r="K236">
        <f>ROUND((Table245[[#This Row],[XP]]*Table245[[#This Row],[entity_spawned (AVG)]])*(Table245[[#This Row],[activating_chance]]/100),0)</f>
        <v>48</v>
      </c>
      <c r="L236" s="73" t="s">
        <v>403</v>
      </c>
      <c r="N236" t="s">
        <v>412</v>
      </c>
      <c r="O236">
        <v>1</v>
      </c>
      <c r="P236">
        <v>150</v>
      </c>
      <c r="Q236">
        <v>100</v>
      </c>
      <c r="R236">
        <v>75</v>
      </c>
      <c r="S236">
        <f>ROUND((Table3[[#This Row],[XP]]*Table3[[#This Row],[entity_spawned (AVG)]])*(Table3[[#This Row],[activating_chance]]/100),0)</f>
        <v>75</v>
      </c>
      <c r="T236" t="s">
        <v>403</v>
      </c>
    </row>
    <row r="237" spans="6:20" x14ac:dyDescent="0.25">
      <c r="F237" s="74" t="s">
        <v>251</v>
      </c>
      <c r="G237">
        <v>1</v>
      </c>
      <c r="H237">
        <v>180</v>
      </c>
      <c r="I237">
        <v>40</v>
      </c>
      <c r="J237">
        <v>48</v>
      </c>
      <c r="K237">
        <f>ROUND((Table245[[#This Row],[XP]]*Table245[[#This Row],[entity_spawned (AVG)]])*(Table245[[#This Row],[activating_chance]]/100),0)</f>
        <v>19</v>
      </c>
      <c r="L237" s="73" t="s">
        <v>403</v>
      </c>
      <c r="N237" t="s">
        <v>412</v>
      </c>
      <c r="O237">
        <v>1</v>
      </c>
      <c r="P237">
        <v>150</v>
      </c>
      <c r="Q237">
        <v>100</v>
      </c>
      <c r="R237">
        <v>75</v>
      </c>
      <c r="S237">
        <f>ROUND((Table3[[#This Row],[XP]]*Table3[[#This Row],[entity_spawned (AVG)]])*(Table3[[#This Row],[activating_chance]]/100),0)</f>
        <v>75</v>
      </c>
      <c r="T237" t="s">
        <v>403</v>
      </c>
    </row>
    <row r="238" spans="6:20" x14ac:dyDescent="0.25">
      <c r="F238" s="74" t="s">
        <v>251</v>
      </c>
      <c r="G238">
        <v>1</v>
      </c>
      <c r="H238">
        <v>180</v>
      </c>
      <c r="I238">
        <v>100</v>
      </c>
      <c r="J238">
        <v>48</v>
      </c>
      <c r="K238">
        <f>ROUND((Table245[[#This Row],[XP]]*Table245[[#This Row],[entity_spawned (AVG)]])*(Table245[[#This Row],[activating_chance]]/100),0)</f>
        <v>48</v>
      </c>
      <c r="L238" s="73" t="s">
        <v>403</v>
      </c>
      <c r="N238" t="s">
        <v>412</v>
      </c>
      <c r="O238">
        <v>1</v>
      </c>
      <c r="P238">
        <v>150</v>
      </c>
      <c r="Q238">
        <v>100</v>
      </c>
      <c r="R238">
        <v>75</v>
      </c>
      <c r="S238">
        <f>ROUND((Table3[[#This Row],[XP]]*Table3[[#This Row],[entity_spawned (AVG)]])*(Table3[[#This Row],[activating_chance]]/100),0)</f>
        <v>75</v>
      </c>
      <c r="T238" t="s">
        <v>403</v>
      </c>
    </row>
    <row r="239" spans="6:20" x14ac:dyDescent="0.25">
      <c r="F239" s="74" t="s">
        <v>251</v>
      </c>
      <c r="G239">
        <v>1</v>
      </c>
      <c r="H239">
        <v>180</v>
      </c>
      <c r="I239">
        <v>100</v>
      </c>
      <c r="J239">
        <v>48</v>
      </c>
      <c r="K239">
        <f>ROUND((Table245[[#This Row],[XP]]*Table245[[#This Row],[entity_spawned (AVG)]])*(Table245[[#This Row],[activating_chance]]/100),0)</f>
        <v>48</v>
      </c>
      <c r="L239" s="73" t="s">
        <v>403</v>
      </c>
      <c r="N239" t="s">
        <v>412</v>
      </c>
      <c r="O239">
        <v>1</v>
      </c>
      <c r="P239">
        <v>150</v>
      </c>
      <c r="Q239">
        <v>100</v>
      </c>
      <c r="R239">
        <v>75</v>
      </c>
      <c r="S239">
        <f>ROUND((Table3[[#This Row],[XP]]*Table3[[#This Row],[entity_spawned (AVG)]])*(Table3[[#This Row],[activating_chance]]/100),0)</f>
        <v>75</v>
      </c>
      <c r="T239" t="s">
        <v>403</v>
      </c>
    </row>
    <row r="240" spans="6:20" x14ac:dyDescent="0.25">
      <c r="F240" s="74" t="s">
        <v>251</v>
      </c>
      <c r="G240">
        <v>1</v>
      </c>
      <c r="H240">
        <v>200</v>
      </c>
      <c r="I240">
        <v>100</v>
      </c>
      <c r="J240">
        <v>48</v>
      </c>
      <c r="K240">
        <f>ROUND((Table245[[#This Row],[XP]]*Table245[[#This Row],[entity_spawned (AVG)]])*(Table245[[#This Row],[activating_chance]]/100),0)</f>
        <v>48</v>
      </c>
      <c r="L240" s="73" t="s">
        <v>403</v>
      </c>
      <c r="N240" t="s">
        <v>412</v>
      </c>
      <c r="O240">
        <v>1</v>
      </c>
      <c r="P240">
        <v>120</v>
      </c>
      <c r="Q240">
        <v>100</v>
      </c>
      <c r="R240">
        <v>75</v>
      </c>
      <c r="S240">
        <f>ROUND((Table3[[#This Row],[XP]]*Table3[[#This Row],[entity_spawned (AVG)]])*(Table3[[#This Row],[activating_chance]]/100),0)</f>
        <v>75</v>
      </c>
      <c r="T240" t="s">
        <v>403</v>
      </c>
    </row>
    <row r="241" spans="6:20" x14ac:dyDescent="0.25">
      <c r="F241" s="74" t="s">
        <v>251</v>
      </c>
      <c r="G241">
        <v>1</v>
      </c>
      <c r="H241">
        <v>180</v>
      </c>
      <c r="I241">
        <v>100</v>
      </c>
      <c r="J241">
        <v>48</v>
      </c>
      <c r="K241">
        <f>ROUND((Table245[[#This Row],[XP]]*Table245[[#This Row],[entity_spawned (AVG)]])*(Table245[[#This Row],[activating_chance]]/100),0)</f>
        <v>48</v>
      </c>
      <c r="L241" s="73" t="s">
        <v>403</v>
      </c>
      <c r="N241" t="s">
        <v>408</v>
      </c>
      <c r="O241">
        <v>1</v>
      </c>
      <c r="P241">
        <v>180</v>
      </c>
      <c r="Q241">
        <v>100</v>
      </c>
      <c r="R241">
        <v>75</v>
      </c>
      <c r="S241">
        <f>ROUND((Table3[[#This Row],[XP]]*Table3[[#This Row],[entity_spawned (AVG)]])*(Table3[[#This Row],[activating_chance]]/100),0)</f>
        <v>75</v>
      </c>
      <c r="T241" t="s">
        <v>403</v>
      </c>
    </row>
    <row r="242" spans="6:20" x14ac:dyDescent="0.25">
      <c r="F242" s="74" t="s">
        <v>251</v>
      </c>
      <c r="G242">
        <v>1</v>
      </c>
      <c r="H242">
        <v>250</v>
      </c>
      <c r="I242">
        <v>100</v>
      </c>
      <c r="J242">
        <v>48</v>
      </c>
      <c r="K242">
        <f>ROUND((Table245[[#This Row],[XP]]*Table245[[#This Row],[entity_spawned (AVG)]])*(Table245[[#This Row],[activating_chance]]/100),0)</f>
        <v>48</v>
      </c>
      <c r="L242" s="73" t="s">
        <v>403</v>
      </c>
      <c r="N242" t="s">
        <v>408</v>
      </c>
      <c r="O242">
        <v>1</v>
      </c>
      <c r="P242">
        <v>180</v>
      </c>
      <c r="Q242">
        <v>100</v>
      </c>
      <c r="R242">
        <v>75</v>
      </c>
      <c r="S242">
        <f>ROUND((Table3[[#This Row],[XP]]*Table3[[#This Row],[entity_spawned (AVG)]])*(Table3[[#This Row],[activating_chance]]/100),0)</f>
        <v>75</v>
      </c>
      <c r="T242" t="s">
        <v>403</v>
      </c>
    </row>
    <row r="243" spans="6:20" x14ac:dyDescent="0.25">
      <c r="F243" s="74" t="s">
        <v>251</v>
      </c>
      <c r="G243">
        <v>1</v>
      </c>
      <c r="H243">
        <v>180</v>
      </c>
      <c r="I243">
        <v>60</v>
      </c>
      <c r="J243">
        <v>48</v>
      </c>
      <c r="K243">
        <f>ROUND((Table245[[#This Row],[XP]]*Table245[[#This Row],[entity_spawned (AVG)]])*(Table245[[#This Row],[activating_chance]]/100),0)</f>
        <v>29</v>
      </c>
      <c r="L243" s="73" t="s">
        <v>403</v>
      </c>
      <c r="N243" t="s">
        <v>408</v>
      </c>
      <c r="O243">
        <v>1</v>
      </c>
      <c r="P243">
        <v>180</v>
      </c>
      <c r="Q243">
        <v>100</v>
      </c>
      <c r="R243">
        <v>75</v>
      </c>
      <c r="S243">
        <f>ROUND((Table3[[#This Row],[XP]]*Table3[[#This Row],[entity_spawned (AVG)]])*(Table3[[#This Row],[activating_chance]]/100),0)</f>
        <v>75</v>
      </c>
      <c r="T243" t="s">
        <v>403</v>
      </c>
    </row>
    <row r="244" spans="6:20" x14ac:dyDescent="0.25">
      <c r="F244" s="74" t="s">
        <v>392</v>
      </c>
      <c r="G244">
        <v>1</v>
      </c>
      <c r="H244">
        <v>250</v>
      </c>
      <c r="I244">
        <v>100</v>
      </c>
      <c r="J244">
        <v>48</v>
      </c>
      <c r="K244">
        <f>ROUND((Table245[[#This Row],[XP]]*Table245[[#This Row],[entity_spawned (AVG)]])*(Table245[[#This Row],[activating_chance]]/100),0)</f>
        <v>48</v>
      </c>
      <c r="L244" s="73" t="s">
        <v>403</v>
      </c>
      <c r="N244" t="s">
        <v>408</v>
      </c>
      <c r="O244">
        <v>1</v>
      </c>
      <c r="P244">
        <v>180</v>
      </c>
      <c r="Q244">
        <v>100</v>
      </c>
      <c r="R244">
        <v>75</v>
      </c>
      <c r="S244">
        <f>ROUND((Table3[[#This Row],[XP]]*Table3[[#This Row],[entity_spawned (AVG)]])*(Table3[[#This Row],[activating_chance]]/100),0)</f>
        <v>75</v>
      </c>
      <c r="T244" t="s">
        <v>403</v>
      </c>
    </row>
    <row r="245" spans="6:20" x14ac:dyDescent="0.25">
      <c r="F245" s="74" t="s">
        <v>392</v>
      </c>
      <c r="G245">
        <v>1</v>
      </c>
      <c r="H245">
        <v>250</v>
      </c>
      <c r="I245">
        <v>100</v>
      </c>
      <c r="J245">
        <v>48</v>
      </c>
      <c r="K245">
        <f>ROUND((Table245[[#This Row],[XP]]*Table245[[#This Row],[entity_spawned (AVG)]])*(Table245[[#This Row],[activating_chance]]/100),0)</f>
        <v>48</v>
      </c>
      <c r="L245" s="73" t="s">
        <v>403</v>
      </c>
      <c r="N245" t="s">
        <v>408</v>
      </c>
      <c r="O245">
        <v>1</v>
      </c>
      <c r="P245">
        <v>180</v>
      </c>
      <c r="Q245">
        <v>100</v>
      </c>
      <c r="R245">
        <v>75</v>
      </c>
      <c r="S245">
        <f>ROUND((Table3[[#This Row],[XP]]*Table3[[#This Row],[entity_spawned (AVG)]])*(Table3[[#This Row],[activating_chance]]/100),0)</f>
        <v>75</v>
      </c>
      <c r="T245" t="s">
        <v>403</v>
      </c>
    </row>
    <row r="246" spans="6:20" x14ac:dyDescent="0.25">
      <c r="F246" s="74" t="s">
        <v>252</v>
      </c>
      <c r="G246">
        <v>1</v>
      </c>
      <c r="H246">
        <v>300</v>
      </c>
      <c r="I246">
        <v>100</v>
      </c>
      <c r="J246">
        <v>195</v>
      </c>
      <c r="K246">
        <f>ROUND((Table245[[#This Row],[XP]]*Table245[[#This Row],[entity_spawned (AVG)]])*(Table245[[#This Row],[activating_chance]]/100),0)</f>
        <v>195</v>
      </c>
      <c r="L246" s="73" t="s">
        <v>403</v>
      </c>
      <c r="N246" t="s">
        <v>408</v>
      </c>
      <c r="O246">
        <v>1</v>
      </c>
      <c r="P246">
        <v>180</v>
      </c>
      <c r="Q246">
        <v>100</v>
      </c>
      <c r="R246">
        <v>75</v>
      </c>
      <c r="S246">
        <f>ROUND((Table3[[#This Row],[XP]]*Table3[[#This Row],[entity_spawned (AVG)]])*(Table3[[#This Row],[activating_chance]]/100),0)</f>
        <v>75</v>
      </c>
      <c r="T246" t="s">
        <v>403</v>
      </c>
    </row>
    <row r="247" spans="6:20" x14ac:dyDescent="0.25">
      <c r="F247" s="74" t="s">
        <v>252</v>
      </c>
      <c r="G247">
        <v>1</v>
      </c>
      <c r="H247">
        <v>300</v>
      </c>
      <c r="I247">
        <v>100</v>
      </c>
      <c r="J247">
        <v>195</v>
      </c>
      <c r="K247">
        <f>ROUND((Table245[[#This Row],[XP]]*Table245[[#This Row],[entity_spawned (AVG)]])*(Table245[[#This Row],[activating_chance]]/100),0)</f>
        <v>195</v>
      </c>
      <c r="L247" s="73" t="s">
        <v>403</v>
      </c>
      <c r="N247" t="s">
        <v>408</v>
      </c>
      <c r="O247">
        <v>1</v>
      </c>
      <c r="P247">
        <v>180</v>
      </c>
      <c r="Q247">
        <v>100</v>
      </c>
      <c r="R247">
        <v>75</v>
      </c>
      <c r="S247">
        <f>ROUND((Table3[[#This Row],[XP]]*Table3[[#This Row],[entity_spawned (AVG)]])*(Table3[[#This Row],[activating_chance]]/100),0)</f>
        <v>75</v>
      </c>
      <c r="T247" t="s">
        <v>403</v>
      </c>
    </row>
    <row r="248" spans="6:20" x14ac:dyDescent="0.25">
      <c r="F248" s="74" t="s">
        <v>252</v>
      </c>
      <c r="G248">
        <v>1</v>
      </c>
      <c r="H248">
        <v>300</v>
      </c>
      <c r="I248">
        <v>100</v>
      </c>
      <c r="J248">
        <v>195</v>
      </c>
      <c r="K248">
        <f>ROUND((Table245[[#This Row],[XP]]*Table245[[#This Row],[entity_spawned (AVG)]])*(Table245[[#This Row],[activating_chance]]/100),0)</f>
        <v>195</v>
      </c>
      <c r="L248" s="73" t="s">
        <v>403</v>
      </c>
      <c r="N248" t="s">
        <v>408</v>
      </c>
      <c r="O248">
        <v>1</v>
      </c>
      <c r="P248">
        <v>180</v>
      </c>
      <c r="Q248">
        <v>100</v>
      </c>
      <c r="R248">
        <v>75</v>
      </c>
      <c r="S248">
        <f>ROUND((Table3[[#This Row],[XP]]*Table3[[#This Row],[entity_spawned (AVG)]])*(Table3[[#This Row],[activating_chance]]/100),0)</f>
        <v>75</v>
      </c>
      <c r="T248" t="s">
        <v>403</v>
      </c>
    </row>
    <row r="249" spans="6:20" x14ac:dyDescent="0.25">
      <c r="F249" s="74" t="s">
        <v>252</v>
      </c>
      <c r="G249">
        <v>1</v>
      </c>
      <c r="H249">
        <v>300</v>
      </c>
      <c r="I249">
        <v>100</v>
      </c>
      <c r="J249">
        <v>195</v>
      </c>
      <c r="K249">
        <f>ROUND((Table245[[#This Row],[XP]]*Table245[[#This Row],[entity_spawned (AVG)]])*(Table245[[#This Row],[activating_chance]]/100),0)</f>
        <v>195</v>
      </c>
      <c r="L249" s="73" t="s">
        <v>403</v>
      </c>
      <c r="N249" t="s">
        <v>408</v>
      </c>
      <c r="O249">
        <v>1</v>
      </c>
      <c r="P249">
        <v>180</v>
      </c>
      <c r="Q249">
        <v>100</v>
      </c>
      <c r="R249">
        <v>75</v>
      </c>
      <c r="S249">
        <f>ROUND((Table3[[#This Row],[XP]]*Table3[[#This Row],[entity_spawned (AVG)]])*(Table3[[#This Row],[activating_chance]]/100),0)</f>
        <v>75</v>
      </c>
      <c r="T249" t="s">
        <v>403</v>
      </c>
    </row>
    <row r="250" spans="6:20" x14ac:dyDescent="0.25">
      <c r="F250" s="74" t="s">
        <v>252</v>
      </c>
      <c r="G250">
        <v>1</v>
      </c>
      <c r="H250">
        <v>300</v>
      </c>
      <c r="I250">
        <v>100</v>
      </c>
      <c r="J250">
        <v>195</v>
      </c>
      <c r="K250">
        <f>ROUND((Table245[[#This Row],[XP]]*Table245[[#This Row],[entity_spawned (AVG)]])*(Table245[[#This Row],[activating_chance]]/100),0)</f>
        <v>195</v>
      </c>
      <c r="L250" s="73" t="s">
        <v>403</v>
      </c>
      <c r="N250" t="s">
        <v>408</v>
      </c>
      <c r="O250">
        <v>1</v>
      </c>
      <c r="P250">
        <v>180</v>
      </c>
      <c r="Q250">
        <v>100</v>
      </c>
      <c r="R250">
        <v>75</v>
      </c>
      <c r="S250">
        <f>ROUND((Table3[[#This Row],[XP]]*Table3[[#This Row],[entity_spawned (AVG)]])*(Table3[[#This Row],[activating_chance]]/100),0)</f>
        <v>75</v>
      </c>
      <c r="T250" t="s">
        <v>403</v>
      </c>
    </row>
    <row r="251" spans="6:20" x14ac:dyDescent="0.25">
      <c r="F251" s="74" t="s">
        <v>252</v>
      </c>
      <c r="G251">
        <v>1</v>
      </c>
      <c r="H251">
        <v>300</v>
      </c>
      <c r="I251">
        <v>100</v>
      </c>
      <c r="J251">
        <v>195</v>
      </c>
      <c r="K251">
        <f>ROUND((Table245[[#This Row],[XP]]*Table245[[#This Row],[entity_spawned (AVG)]])*(Table245[[#This Row],[activating_chance]]/100),0)</f>
        <v>195</v>
      </c>
      <c r="L251" s="73" t="s">
        <v>403</v>
      </c>
      <c r="N251" t="s">
        <v>408</v>
      </c>
      <c r="O251">
        <v>1</v>
      </c>
      <c r="P251">
        <v>180</v>
      </c>
      <c r="Q251">
        <v>100</v>
      </c>
      <c r="R251">
        <v>75</v>
      </c>
      <c r="S251">
        <f>ROUND((Table3[[#This Row],[XP]]*Table3[[#This Row],[entity_spawned (AVG)]])*(Table3[[#This Row],[activating_chance]]/100),0)</f>
        <v>75</v>
      </c>
      <c r="T251" t="s">
        <v>403</v>
      </c>
    </row>
    <row r="252" spans="6:20" x14ac:dyDescent="0.25">
      <c r="F252" s="74" t="s">
        <v>252</v>
      </c>
      <c r="G252">
        <v>1</v>
      </c>
      <c r="H252">
        <v>300</v>
      </c>
      <c r="I252">
        <v>100</v>
      </c>
      <c r="J252">
        <v>195</v>
      </c>
      <c r="K252">
        <f>ROUND((Table245[[#This Row],[XP]]*Table245[[#This Row],[entity_spawned (AVG)]])*(Table245[[#This Row],[activating_chance]]/100),0)</f>
        <v>195</v>
      </c>
      <c r="L252" s="73" t="s">
        <v>403</v>
      </c>
      <c r="N252" t="s">
        <v>393</v>
      </c>
      <c r="O252">
        <v>1</v>
      </c>
      <c r="P252">
        <v>200</v>
      </c>
      <c r="Q252">
        <v>100</v>
      </c>
      <c r="R252">
        <v>75</v>
      </c>
      <c r="S252">
        <f>ROUND((Table3[[#This Row],[XP]]*Table3[[#This Row],[entity_spawned (AVG)]])*(Table3[[#This Row],[activating_chance]]/100),0)</f>
        <v>75</v>
      </c>
      <c r="T252" t="s">
        <v>402</v>
      </c>
    </row>
    <row r="253" spans="6:20" x14ac:dyDescent="0.25">
      <c r="F253" s="74" t="s">
        <v>252</v>
      </c>
      <c r="G253">
        <v>1</v>
      </c>
      <c r="H253">
        <v>300</v>
      </c>
      <c r="I253">
        <v>100</v>
      </c>
      <c r="J253">
        <v>195</v>
      </c>
      <c r="K253">
        <f>ROUND((Table245[[#This Row],[XP]]*Table245[[#This Row],[entity_spawned (AVG)]])*(Table245[[#This Row],[activating_chance]]/100),0)</f>
        <v>195</v>
      </c>
      <c r="L253" s="73" t="s">
        <v>403</v>
      </c>
      <c r="N253" t="s">
        <v>393</v>
      </c>
      <c r="O253">
        <v>1</v>
      </c>
      <c r="P253">
        <v>200</v>
      </c>
      <c r="Q253">
        <v>100</v>
      </c>
      <c r="R253">
        <v>75</v>
      </c>
      <c r="S253">
        <f>ROUND((Table3[[#This Row],[XP]]*Table3[[#This Row],[entity_spawned (AVG)]])*(Table3[[#This Row],[activating_chance]]/100),0)</f>
        <v>75</v>
      </c>
      <c r="T253" t="s">
        <v>402</v>
      </c>
    </row>
    <row r="254" spans="6:20" x14ac:dyDescent="0.25">
      <c r="F254" s="74" t="s">
        <v>252</v>
      </c>
      <c r="G254">
        <v>1</v>
      </c>
      <c r="H254">
        <v>300</v>
      </c>
      <c r="I254">
        <v>100</v>
      </c>
      <c r="J254">
        <v>195</v>
      </c>
      <c r="K254">
        <f>ROUND((Table245[[#This Row],[XP]]*Table245[[#This Row],[entity_spawned (AVG)]])*(Table245[[#This Row],[activating_chance]]/100),0)</f>
        <v>195</v>
      </c>
      <c r="L254" s="73" t="s">
        <v>403</v>
      </c>
      <c r="N254" t="s">
        <v>393</v>
      </c>
      <c r="O254">
        <v>1</v>
      </c>
      <c r="P254">
        <v>200</v>
      </c>
      <c r="Q254">
        <v>100</v>
      </c>
      <c r="R254">
        <v>75</v>
      </c>
      <c r="S254">
        <f>ROUND((Table3[[#This Row],[XP]]*Table3[[#This Row],[entity_spawned (AVG)]])*(Table3[[#This Row],[activating_chance]]/100),0)</f>
        <v>75</v>
      </c>
      <c r="T254" t="s">
        <v>402</v>
      </c>
    </row>
    <row r="255" spans="6:20" x14ac:dyDescent="0.25">
      <c r="F255" s="74" t="s">
        <v>252</v>
      </c>
      <c r="G255">
        <v>1</v>
      </c>
      <c r="H255">
        <v>300</v>
      </c>
      <c r="I255">
        <v>100</v>
      </c>
      <c r="J255">
        <v>195</v>
      </c>
      <c r="K255">
        <f>ROUND((Table245[[#This Row],[XP]]*Table245[[#This Row],[entity_spawned (AVG)]])*(Table245[[#This Row],[activating_chance]]/100),0)</f>
        <v>195</v>
      </c>
      <c r="L255" s="73" t="s">
        <v>403</v>
      </c>
      <c r="N255" t="s">
        <v>393</v>
      </c>
      <c r="O255">
        <v>1</v>
      </c>
      <c r="P255">
        <v>150</v>
      </c>
      <c r="Q255">
        <v>100</v>
      </c>
      <c r="R255">
        <v>75</v>
      </c>
      <c r="S255">
        <f>ROUND((Table3[[#This Row],[XP]]*Table3[[#This Row],[entity_spawned (AVG)]])*(Table3[[#This Row],[activating_chance]]/100),0)</f>
        <v>75</v>
      </c>
      <c r="T255" t="s">
        <v>402</v>
      </c>
    </row>
    <row r="256" spans="6:20" x14ac:dyDescent="0.25">
      <c r="F256" s="74" t="s">
        <v>252</v>
      </c>
      <c r="G256">
        <v>1</v>
      </c>
      <c r="H256">
        <v>300</v>
      </c>
      <c r="I256">
        <v>100</v>
      </c>
      <c r="J256">
        <v>195</v>
      </c>
      <c r="K256">
        <f>ROUND((Table245[[#This Row],[XP]]*Table245[[#This Row],[entity_spawned (AVG)]])*(Table245[[#This Row],[activating_chance]]/100),0)</f>
        <v>195</v>
      </c>
      <c r="L256" s="73" t="s">
        <v>403</v>
      </c>
      <c r="N256" t="s">
        <v>393</v>
      </c>
      <c r="O256">
        <v>1</v>
      </c>
      <c r="P256">
        <v>160</v>
      </c>
      <c r="Q256">
        <v>100</v>
      </c>
      <c r="R256">
        <v>75</v>
      </c>
      <c r="S256">
        <f>ROUND((Table3[[#This Row],[XP]]*Table3[[#This Row],[entity_spawned (AVG)]])*(Table3[[#This Row],[activating_chance]]/100),0)</f>
        <v>75</v>
      </c>
      <c r="T256" t="s">
        <v>402</v>
      </c>
    </row>
    <row r="257" spans="6:20" x14ac:dyDescent="0.25">
      <c r="F257" s="74" t="s">
        <v>394</v>
      </c>
      <c r="G257">
        <v>1</v>
      </c>
      <c r="H257">
        <v>300</v>
      </c>
      <c r="I257">
        <v>80</v>
      </c>
      <c r="J257">
        <v>195</v>
      </c>
      <c r="K257">
        <f>ROUND((Table245[[#This Row],[XP]]*Table245[[#This Row],[entity_spawned (AVG)]])*(Table245[[#This Row],[activating_chance]]/100),0)</f>
        <v>156</v>
      </c>
      <c r="L257" s="73" t="s">
        <v>403</v>
      </c>
      <c r="N257" t="s">
        <v>393</v>
      </c>
      <c r="O257">
        <v>1</v>
      </c>
      <c r="P257">
        <v>200</v>
      </c>
      <c r="Q257">
        <v>100</v>
      </c>
      <c r="R257">
        <v>75</v>
      </c>
      <c r="S257">
        <f>ROUND((Table3[[#This Row],[XP]]*Table3[[#This Row],[entity_spawned (AVG)]])*(Table3[[#This Row],[activating_chance]]/100),0)</f>
        <v>75</v>
      </c>
      <c r="T257" t="s">
        <v>402</v>
      </c>
    </row>
    <row r="258" spans="6:20" x14ac:dyDescent="0.25">
      <c r="F258" s="74" t="s">
        <v>253</v>
      </c>
      <c r="G258">
        <v>1</v>
      </c>
      <c r="H258">
        <v>340</v>
      </c>
      <c r="I258">
        <v>100</v>
      </c>
      <c r="J258">
        <v>263</v>
      </c>
      <c r="K258">
        <f>ROUND((Table245[[#This Row],[XP]]*Table245[[#This Row],[entity_spawned (AVG)]])*(Table245[[#This Row],[activating_chance]]/100),0)</f>
        <v>263</v>
      </c>
      <c r="L258" s="73" t="s">
        <v>403</v>
      </c>
      <c r="N258" t="s">
        <v>393</v>
      </c>
      <c r="O258">
        <v>1</v>
      </c>
      <c r="P258">
        <v>200</v>
      </c>
      <c r="Q258">
        <v>100</v>
      </c>
      <c r="R258">
        <v>75</v>
      </c>
      <c r="S258">
        <f>ROUND((Table3[[#This Row],[XP]]*Table3[[#This Row],[entity_spawned (AVG)]])*(Table3[[#This Row],[activating_chance]]/100),0)</f>
        <v>75</v>
      </c>
      <c r="T258" t="s">
        <v>402</v>
      </c>
    </row>
    <row r="259" spans="6:20" x14ac:dyDescent="0.25">
      <c r="F259" s="74" t="s">
        <v>253</v>
      </c>
      <c r="G259">
        <v>1</v>
      </c>
      <c r="H259">
        <v>340</v>
      </c>
      <c r="I259">
        <v>100</v>
      </c>
      <c r="J259">
        <v>263</v>
      </c>
      <c r="K259">
        <f>ROUND((Table245[[#This Row],[XP]]*Table245[[#This Row],[entity_spawned (AVG)]])*(Table245[[#This Row],[activating_chance]]/100),0)</f>
        <v>263</v>
      </c>
      <c r="L259" s="73" t="s">
        <v>403</v>
      </c>
      <c r="N259" t="s">
        <v>393</v>
      </c>
      <c r="O259">
        <v>1</v>
      </c>
      <c r="P259">
        <v>200</v>
      </c>
      <c r="Q259">
        <v>100</v>
      </c>
      <c r="R259">
        <v>75</v>
      </c>
      <c r="S259">
        <f>ROUND((Table3[[#This Row],[XP]]*Table3[[#This Row],[entity_spawned (AVG)]])*(Table3[[#This Row],[activating_chance]]/100),0)</f>
        <v>75</v>
      </c>
      <c r="T259" t="s">
        <v>402</v>
      </c>
    </row>
    <row r="260" spans="6:20" x14ac:dyDescent="0.25">
      <c r="F260" s="74" t="s">
        <v>253</v>
      </c>
      <c r="G260">
        <v>1</v>
      </c>
      <c r="H260">
        <v>340</v>
      </c>
      <c r="I260">
        <v>100</v>
      </c>
      <c r="J260">
        <v>263</v>
      </c>
      <c r="K260">
        <f>ROUND((Table245[[#This Row],[XP]]*Table245[[#This Row],[entity_spawned (AVG)]])*(Table245[[#This Row],[activating_chance]]/100),0)</f>
        <v>263</v>
      </c>
      <c r="L260" s="73" t="s">
        <v>403</v>
      </c>
      <c r="N260" t="s">
        <v>393</v>
      </c>
      <c r="O260">
        <v>1</v>
      </c>
      <c r="P260">
        <v>140</v>
      </c>
      <c r="Q260">
        <v>100</v>
      </c>
      <c r="R260">
        <v>75</v>
      </c>
      <c r="S260">
        <f>ROUND((Table3[[#This Row],[XP]]*Table3[[#This Row],[entity_spawned (AVG)]])*(Table3[[#This Row],[activating_chance]]/100),0)</f>
        <v>75</v>
      </c>
      <c r="T260" t="s">
        <v>402</v>
      </c>
    </row>
    <row r="261" spans="6:20" x14ac:dyDescent="0.25">
      <c r="F261" s="74" t="s">
        <v>253</v>
      </c>
      <c r="G261">
        <v>1</v>
      </c>
      <c r="H261">
        <v>340</v>
      </c>
      <c r="I261">
        <v>100</v>
      </c>
      <c r="J261">
        <v>263</v>
      </c>
      <c r="K261">
        <f>ROUND((Table245[[#This Row],[XP]]*Table245[[#This Row],[entity_spawned (AVG)]])*(Table245[[#This Row],[activating_chance]]/100),0)</f>
        <v>263</v>
      </c>
      <c r="L261" s="73" t="s">
        <v>403</v>
      </c>
      <c r="N261" t="s">
        <v>393</v>
      </c>
      <c r="O261">
        <v>1</v>
      </c>
      <c r="P261">
        <v>200</v>
      </c>
      <c r="Q261">
        <v>100</v>
      </c>
      <c r="R261">
        <v>75</v>
      </c>
      <c r="S261">
        <f>ROUND((Table3[[#This Row],[XP]]*Table3[[#This Row],[entity_spawned (AVG)]])*(Table3[[#This Row],[activating_chance]]/100),0)</f>
        <v>75</v>
      </c>
      <c r="T261" t="s">
        <v>402</v>
      </c>
    </row>
    <row r="262" spans="6:20" x14ac:dyDescent="0.25">
      <c r="F262" s="74" t="s">
        <v>253</v>
      </c>
      <c r="G262">
        <v>1</v>
      </c>
      <c r="H262">
        <v>340</v>
      </c>
      <c r="I262">
        <v>100</v>
      </c>
      <c r="J262">
        <v>263</v>
      </c>
      <c r="K262">
        <f>ROUND((Table245[[#This Row],[XP]]*Table245[[#This Row],[entity_spawned (AVG)]])*(Table245[[#This Row],[activating_chance]]/100),0)</f>
        <v>263</v>
      </c>
      <c r="L262" s="73" t="s">
        <v>403</v>
      </c>
      <c r="N262" t="s">
        <v>393</v>
      </c>
      <c r="O262">
        <v>1</v>
      </c>
      <c r="P262">
        <v>200</v>
      </c>
      <c r="Q262">
        <v>100</v>
      </c>
      <c r="R262">
        <v>75</v>
      </c>
      <c r="S262">
        <f>ROUND((Table3[[#This Row],[XP]]*Table3[[#This Row],[entity_spawned (AVG)]])*(Table3[[#This Row],[activating_chance]]/100),0)</f>
        <v>75</v>
      </c>
      <c r="T262" t="s">
        <v>402</v>
      </c>
    </row>
    <row r="263" spans="6:20" x14ac:dyDescent="0.25">
      <c r="F263" s="74" t="s">
        <v>253</v>
      </c>
      <c r="G263">
        <v>1</v>
      </c>
      <c r="H263">
        <v>340</v>
      </c>
      <c r="I263">
        <v>100</v>
      </c>
      <c r="J263">
        <v>263</v>
      </c>
      <c r="K263">
        <f>ROUND((Table245[[#This Row],[XP]]*Table245[[#This Row],[entity_spawned (AVG)]])*(Table245[[#This Row],[activating_chance]]/100),0)</f>
        <v>263</v>
      </c>
      <c r="L263" s="73" t="s">
        <v>403</v>
      </c>
      <c r="N263" t="s">
        <v>393</v>
      </c>
      <c r="O263">
        <v>1</v>
      </c>
      <c r="P263">
        <v>150</v>
      </c>
      <c r="Q263">
        <v>100</v>
      </c>
      <c r="R263">
        <v>75</v>
      </c>
      <c r="S263">
        <f>ROUND((Table3[[#This Row],[XP]]*Table3[[#This Row],[entity_spawned (AVG)]])*(Table3[[#This Row],[activating_chance]]/100),0)</f>
        <v>75</v>
      </c>
      <c r="T263" t="s">
        <v>402</v>
      </c>
    </row>
    <row r="264" spans="6:20" x14ac:dyDescent="0.25">
      <c r="F264" s="74" t="s">
        <v>253</v>
      </c>
      <c r="G264">
        <v>1</v>
      </c>
      <c r="H264">
        <v>340</v>
      </c>
      <c r="I264">
        <v>100</v>
      </c>
      <c r="J264">
        <v>263</v>
      </c>
      <c r="K264">
        <f>ROUND((Table245[[#This Row],[XP]]*Table245[[#This Row],[entity_spawned (AVG)]])*(Table245[[#This Row],[activating_chance]]/100),0)</f>
        <v>263</v>
      </c>
      <c r="L264" s="73" t="s">
        <v>403</v>
      </c>
      <c r="N264" t="s">
        <v>393</v>
      </c>
      <c r="O264">
        <v>1</v>
      </c>
      <c r="P264">
        <v>200</v>
      </c>
      <c r="Q264">
        <v>100</v>
      </c>
      <c r="R264">
        <v>75</v>
      </c>
      <c r="S264">
        <f>ROUND((Table3[[#This Row],[XP]]*Table3[[#This Row],[entity_spawned (AVG)]])*(Table3[[#This Row],[activating_chance]]/100),0)</f>
        <v>75</v>
      </c>
      <c r="T264" t="s">
        <v>402</v>
      </c>
    </row>
    <row r="265" spans="6:20" x14ac:dyDescent="0.25">
      <c r="F265" s="74" t="s">
        <v>253</v>
      </c>
      <c r="G265">
        <v>1</v>
      </c>
      <c r="H265">
        <v>340</v>
      </c>
      <c r="I265">
        <v>100</v>
      </c>
      <c r="J265">
        <v>263</v>
      </c>
      <c r="K265">
        <f>ROUND((Table245[[#This Row],[XP]]*Table245[[#This Row],[entity_spawned (AVG)]])*(Table245[[#This Row],[activating_chance]]/100),0)</f>
        <v>263</v>
      </c>
      <c r="L265" s="73" t="s">
        <v>403</v>
      </c>
      <c r="N265" t="s">
        <v>393</v>
      </c>
      <c r="O265">
        <v>1</v>
      </c>
      <c r="P265">
        <v>200</v>
      </c>
      <c r="Q265">
        <v>100</v>
      </c>
      <c r="R265">
        <v>75</v>
      </c>
      <c r="S265">
        <f>ROUND((Table3[[#This Row],[XP]]*Table3[[#This Row],[entity_spawned (AVG)]])*(Table3[[#This Row],[activating_chance]]/100),0)</f>
        <v>75</v>
      </c>
      <c r="T265" t="s">
        <v>402</v>
      </c>
    </row>
    <row r="266" spans="6:20" x14ac:dyDescent="0.25">
      <c r="F266" s="74" t="s">
        <v>253</v>
      </c>
      <c r="G266">
        <v>1</v>
      </c>
      <c r="H266">
        <v>340</v>
      </c>
      <c r="I266">
        <v>100</v>
      </c>
      <c r="J266">
        <v>263</v>
      </c>
      <c r="K266">
        <f>ROUND((Table245[[#This Row],[XP]]*Table245[[#This Row],[entity_spawned (AVG)]])*(Table245[[#This Row],[activating_chance]]/100),0)</f>
        <v>263</v>
      </c>
      <c r="L266" s="73" t="s">
        <v>403</v>
      </c>
      <c r="N266" t="s">
        <v>393</v>
      </c>
      <c r="O266">
        <v>1</v>
      </c>
      <c r="P266">
        <v>180</v>
      </c>
      <c r="Q266">
        <v>100</v>
      </c>
      <c r="R266">
        <v>75</v>
      </c>
      <c r="S266">
        <f>ROUND((Table3[[#This Row],[XP]]*Table3[[#This Row],[entity_spawned (AVG)]])*(Table3[[#This Row],[activating_chance]]/100),0)</f>
        <v>75</v>
      </c>
      <c r="T266" t="s">
        <v>402</v>
      </c>
    </row>
    <row r="267" spans="6:20" x14ac:dyDescent="0.25">
      <c r="F267" s="74" t="s">
        <v>253</v>
      </c>
      <c r="G267">
        <v>1</v>
      </c>
      <c r="H267">
        <v>340</v>
      </c>
      <c r="I267">
        <v>100</v>
      </c>
      <c r="J267">
        <v>263</v>
      </c>
      <c r="K267">
        <f>ROUND((Table245[[#This Row],[XP]]*Table245[[#This Row],[entity_spawned (AVG)]])*(Table245[[#This Row],[activating_chance]]/100),0)</f>
        <v>263</v>
      </c>
      <c r="L267" s="73" t="s">
        <v>403</v>
      </c>
      <c r="N267" t="s">
        <v>393</v>
      </c>
      <c r="O267">
        <v>1</v>
      </c>
      <c r="P267">
        <v>200</v>
      </c>
      <c r="Q267">
        <v>100</v>
      </c>
      <c r="R267">
        <v>75</v>
      </c>
      <c r="S267">
        <f>ROUND((Table3[[#This Row],[XP]]*Table3[[#This Row],[entity_spawned (AVG)]])*(Table3[[#This Row],[activating_chance]]/100),0)</f>
        <v>75</v>
      </c>
      <c r="T267" t="s">
        <v>402</v>
      </c>
    </row>
    <row r="268" spans="6:20" x14ac:dyDescent="0.25">
      <c r="F268" s="74" t="s">
        <v>253</v>
      </c>
      <c r="G268">
        <v>1</v>
      </c>
      <c r="H268">
        <v>340</v>
      </c>
      <c r="I268">
        <v>100</v>
      </c>
      <c r="J268">
        <v>263</v>
      </c>
      <c r="K268">
        <f>ROUND((Table245[[#This Row],[XP]]*Table245[[#This Row],[entity_spawned (AVG)]])*(Table245[[#This Row],[activating_chance]]/100),0)</f>
        <v>263</v>
      </c>
      <c r="L268" s="73" t="s">
        <v>403</v>
      </c>
      <c r="N268" t="s">
        <v>393</v>
      </c>
      <c r="O268">
        <v>1</v>
      </c>
      <c r="P268">
        <v>200</v>
      </c>
      <c r="Q268">
        <v>100</v>
      </c>
      <c r="R268">
        <v>75</v>
      </c>
      <c r="S268">
        <f>ROUND((Table3[[#This Row],[XP]]*Table3[[#This Row],[entity_spawned (AVG)]])*(Table3[[#This Row],[activating_chance]]/100),0)</f>
        <v>75</v>
      </c>
      <c r="T268" t="s">
        <v>402</v>
      </c>
    </row>
    <row r="269" spans="6:20" x14ac:dyDescent="0.25">
      <c r="F269" s="74" t="s">
        <v>253</v>
      </c>
      <c r="G269">
        <v>1</v>
      </c>
      <c r="H269">
        <v>340</v>
      </c>
      <c r="I269">
        <v>100</v>
      </c>
      <c r="J269">
        <v>263</v>
      </c>
      <c r="K269">
        <f>ROUND((Table245[[#This Row],[XP]]*Table245[[#This Row],[entity_spawned (AVG)]])*(Table245[[#This Row],[activating_chance]]/100),0)</f>
        <v>263</v>
      </c>
      <c r="L269" s="73" t="s">
        <v>403</v>
      </c>
      <c r="N269" t="s">
        <v>393</v>
      </c>
      <c r="O269">
        <v>1</v>
      </c>
      <c r="P269">
        <v>120</v>
      </c>
      <c r="Q269">
        <v>100</v>
      </c>
      <c r="R269">
        <v>75</v>
      </c>
      <c r="S269">
        <f>ROUND((Table3[[#This Row],[XP]]*Table3[[#This Row],[entity_spawned (AVG)]])*(Table3[[#This Row],[activating_chance]]/100),0)</f>
        <v>75</v>
      </c>
      <c r="T269" t="s">
        <v>402</v>
      </c>
    </row>
    <row r="270" spans="6:20" x14ac:dyDescent="0.25">
      <c r="F270" s="74" t="s">
        <v>253</v>
      </c>
      <c r="G270">
        <v>1</v>
      </c>
      <c r="H270">
        <v>340</v>
      </c>
      <c r="I270">
        <v>100</v>
      </c>
      <c r="J270">
        <v>263</v>
      </c>
      <c r="K270">
        <f>ROUND((Table245[[#This Row],[XP]]*Table245[[#This Row],[entity_spawned (AVG)]])*(Table245[[#This Row],[activating_chance]]/100),0)</f>
        <v>263</v>
      </c>
      <c r="L270" s="73" t="s">
        <v>403</v>
      </c>
      <c r="N270" t="s">
        <v>393</v>
      </c>
      <c r="O270">
        <v>1</v>
      </c>
      <c r="P270">
        <v>150</v>
      </c>
      <c r="Q270">
        <v>100</v>
      </c>
      <c r="R270">
        <v>75</v>
      </c>
      <c r="S270">
        <f>ROUND((Table3[[#This Row],[XP]]*Table3[[#This Row],[entity_spawned (AVG)]])*(Table3[[#This Row],[activating_chance]]/100),0)</f>
        <v>75</v>
      </c>
      <c r="T270" t="s">
        <v>402</v>
      </c>
    </row>
    <row r="271" spans="6:20" x14ac:dyDescent="0.25">
      <c r="F271" s="74" t="s">
        <v>253</v>
      </c>
      <c r="G271">
        <v>1</v>
      </c>
      <c r="H271">
        <v>340</v>
      </c>
      <c r="I271">
        <v>100</v>
      </c>
      <c r="J271">
        <v>263</v>
      </c>
      <c r="K271">
        <f>ROUND((Table245[[#This Row],[XP]]*Table245[[#This Row],[entity_spawned (AVG)]])*(Table245[[#This Row],[activating_chance]]/100),0)</f>
        <v>263</v>
      </c>
      <c r="L271" s="73" t="s">
        <v>403</v>
      </c>
      <c r="N271" t="s">
        <v>393</v>
      </c>
      <c r="O271">
        <v>1</v>
      </c>
      <c r="P271">
        <v>200</v>
      </c>
      <c r="Q271">
        <v>100</v>
      </c>
      <c r="R271">
        <v>75</v>
      </c>
      <c r="S271">
        <f>ROUND((Table3[[#This Row],[XP]]*Table3[[#This Row],[entity_spawned (AVG)]])*(Table3[[#This Row],[activating_chance]]/100),0)</f>
        <v>75</v>
      </c>
      <c r="T271" t="s">
        <v>402</v>
      </c>
    </row>
    <row r="272" spans="6:20" x14ac:dyDescent="0.25">
      <c r="F272" s="74" t="s">
        <v>253</v>
      </c>
      <c r="G272">
        <v>1</v>
      </c>
      <c r="H272">
        <v>340</v>
      </c>
      <c r="I272">
        <v>100</v>
      </c>
      <c r="J272">
        <v>263</v>
      </c>
      <c r="K272">
        <f>ROUND((Table245[[#This Row],[XP]]*Table245[[#This Row],[entity_spawned (AVG)]])*(Table245[[#This Row],[activating_chance]]/100),0)</f>
        <v>263</v>
      </c>
      <c r="L272" s="73" t="s">
        <v>403</v>
      </c>
      <c r="N272" t="s">
        <v>393</v>
      </c>
      <c r="O272">
        <v>1</v>
      </c>
      <c r="P272">
        <v>200</v>
      </c>
      <c r="Q272">
        <v>100</v>
      </c>
      <c r="R272">
        <v>75</v>
      </c>
      <c r="S272">
        <f>ROUND((Table3[[#This Row],[XP]]*Table3[[#This Row],[entity_spawned (AVG)]])*(Table3[[#This Row],[activating_chance]]/100),0)</f>
        <v>75</v>
      </c>
      <c r="T272" t="s">
        <v>402</v>
      </c>
    </row>
    <row r="273" spans="6:20" x14ac:dyDescent="0.25">
      <c r="F273" s="74" t="s">
        <v>253</v>
      </c>
      <c r="G273">
        <v>1</v>
      </c>
      <c r="H273">
        <v>340</v>
      </c>
      <c r="I273">
        <v>100</v>
      </c>
      <c r="J273">
        <v>263</v>
      </c>
      <c r="K273">
        <f>ROUND((Table245[[#This Row],[XP]]*Table245[[#This Row],[entity_spawned (AVG)]])*(Table245[[#This Row],[activating_chance]]/100),0)</f>
        <v>263</v>
      </c>
      <c r="L273" s="73" t="s">
        <v>403</v>
      </c>
      <c r="N273" t="s">
        <v>393</v>
      </c>
      <c r="O273">
        <v>1</v>
      </c>
      <c r="P273">
        <v>200</v>
      </c>
      <c r="Q273">
        <v>100</v>
      </c>
      <c r="R273">
        <v>75</v>
      </c>
      <c r="S273">
        <f>ROUND((Table3[[#This Row],[XP]]*Table3[[#This Row],[entity_spawned (AVG)]])*(Table3[[#This Row],[activating_chance]]/100),0)</f>
        <v>75</v>
      </c>
      <c r="T273" t="s">
        <v>402</v>
      </c>
    </row>
    <row r="274" spans="6:20" x14ac:dyDescent="0.25">
      <c r="F274" s="74" t="s">
        <v>253</v>
      </c>
      <c r="G274">
        <v>1</v>
      </c>
      <c r="H274">
        <v>340</v>
      </c>
      <c r="I274">
        <v>100</v>
      </c>
      <c r="J274">
        <v>263</v>
      </c>
      <c r="K274">
        <f>ROUND((Table245[[#This Row],[XP]]*Table245[[#This Row],[entity_spawned (AVG)]])*(Table245[[#This Row],[activating_chance]]/100),0)</f>
        <v>263</v>
      </c>
      <c r="L274" s="73" t="s">
        <v>403</v>
      </c>
      <c r="N274" t="s">
        <v>393</v>
      </c>
      <c r="O274">
        <v>1</v>
      </c>
      <c r="P274">
        <v>150</v>
      </c>
      <c r="Q274">
        <v>100</v>
      </c>
      <c r="R274">
        <v>75</v>
      </c>
      <c r="S274">
        <f>ROUND((Table3[[#This Row],[XP]]*Table3[[#This Row],[entity_spawned (AVG)]])*(Table3[[#This Row],[activating_chance]]/100),0)</f>
        <v>75</v>
      </c>
      <c r="T274" t="s">
        <v>402</v>
      </c>
    </row>
    <row r="275" spans="6:20" x14ac:dyDescent="0.25">
      <c r="F275" s="74" t="s">
        <v>254</v>
      </c>
      <c r="G275">
        <v>1</v>
      </c>
      <c r="H275">
        <v>180</v>
      </c>
      <c r="I275">
        <v>100</v>
      </c>
      <c r="J275">
        <v>25</v>
      </c>
      <c r="K275">
        <f>ROUND((Table245[[#This Row],[XP]]*Table245[[#This Row],[entity_spawned (AVG)]])*(Table245[[#This Row],[activating_chance]]/100),0)</f>
        <v>25</v>
      </c>
      <c r="L275" s="73" t="s">
        <v>403</v>
      </c>
      <c r="N275" t="s">
        <v>393</v>
      </c>
      <c r="O275">
        <v>1</v>
      </c>
      <c r="P275">
        <v>140</v>
      </c>
      <c r="Q275">
        <v>100</v>
      </c>
      <c r="R275">
        <v>75</v>
      </c>
      <c r="S275">
        <f>ROUND((Table3[[#This Row],[XP]]*Table3[[#This Row],[entity_spawned (AVG)]])*(Table3[[#This Row],[activating_chance]]/100),0)</f>
        <v>75</v>
      </c>
      <c r="T275" t="s">
        <v>402</v>
      </c>
    </row>
    <row r="276" spans="6:20" x14ac:dyDescent="0.25">
      <c r="F276" s="74" t="s">
        <v>254</v>
      </c>
      <c r="G276">
        <v>1</v>
      </c>
      <c r="H276">
        <v>180</v>
      </c>
      <c r="I276">
        <v>100</v>
      </c>
      <c r="J276">
        <v>25</v>
      </c>
      <c r="K276">
        <f>ROUND((Table245[[#This Row],[XP]]*Table245[[#This Row],[entity_spawned (AVG)]])*(Table245[[#This Row],[activating_chance]]/100),0)</f>
        <v>25</v>
      </c>
      <c r="L276" s="73" t="s">
        <v>403</v>
      </c>
      <c r="N276" t="s">
        <v>393</v>
      </c>
      <c r="O276">
        <v>1</v>
      </c>
      <c r="P276">
        <v>200</v>
      </c>
      <c r="Q276">
        <v>100</v>
      </c>
      <c r="R276">
        <v>75</v>
      </c>
      <c r="S276">
        <f>ROUND((Table3[[#This Row],[XP]]*Table3[[#This Row],[entity_spawned (AVG)]])*(Table3[[#This Row],[activating_chance]]/100),0)</f>
        <v>75</v>
      </c>
      <c r="T276" t="s">
        <v>402</v>
      </c>
    </row>
    <row r="277" spans="6:20" x14ac:dyDescent="0.25">
      <c r="F277" s="74" t="s">
        <v>254</v>
      </c>
      <c r="G277">
        <v>1</v>
      </c>
      <c r="H277">
        <v>180</v>
      </c>
      <c r="I277">
        <v>100</v>
      </c>
      <c r="J277">
        <v>25</v>
      </c>
      <c r="K277">
        <f>ROUND((Table245[[#This Row],[XP]]*Table245[[#This Row],[entity_spawned (AVG)]])*(Table245[[#This Row],[activating_chance]]/100),0)</f>
        <v>25</v>
      </c>
      <c r="L277" s="73" t="s">
        <v>403</v>
      </c>
      <c r="N277" t="s">
        <v>393</v>
      </c>
      <c r="O277">
        <v>1</v>
      </c>
      <c r="P277">
        <v>140</v>
      </c>
      <c r="Q277">
        <v>100</v>
      </c>
      <c r="R277">
        <v>75</v>
      </c>
      <c r="S277">
        <f>ROUND((Table3[[#This Row],[XP]]*Table3[[#This Row],[entity_spawned (AVG)]])*(Table3[[#This Row],[activating_chance]]/100),0)</f>
        <v>75</v>
      </c>
      <c r="T277" t="s">
        <v>402</v>
      </c>
    </row>
    <row r="278" spans="6:20" x14ac:dyDescent="0.25">
      <c r="F278" s="74" t="s">
        <v>254</v>
      </c>
      <c r="G278">
        <v>1</v>
      </c>
      <c r="H278">
        <v>180</v>
      </c>
      <c r="I278">
        <v>100</v>
      </c>
      <c r="J278">
        <v>25</v>
      </c>
      <c r="K278">
        <f>ROUND((Table245[[#This Row],[XP]]*Table245[[#This Row],[entity_spawned (AVG)]])*(Table245[[#This Row],[activating_chance]]/100),0)</f>
        <v>25</v>
      </c>
      <c r="L278" s="73" t="s">
        <v>403</v>
      </c>
      <c r="N278" t="s">
        <v>393</v>
      </c>
      <c r="O278">
        <v>1</v>
      </c>
      <c r="P278">
        <v>200</v>
      </c>
      <c r="Q278">
        <v>100</v>
      </c>
      <c r="R278">
        <v>75</v>
      </c>
      <c r="S278">
        <f>ROUND((Table3[[#This Row],[XP]]*Table3[[#This Row],[entity_spawned (AVG)]])*(Table3[[#This Row],[activating_chance]]/100),0)</f>
        <v>75</v>
      </c>
      <c r="T278" t="s">
        <v>402</v>
      </c>
    </row>
    <row r="279" spans="6:20" x14ac:dyDescent="0.25">
      <c r="F279" s="74" t="s">
        <v>254</v>
      </c>
      <c r="G279">
        <v>1</v>
      </c>
      <c r="H279">
        <v>180</v>
      </c>
      <c r="I279">
        <v>100</v>
      </c>
      <c r="J279">
        <v>25</v>
      </c>
      <c r="K279">
        <f>ROUND((Table245[[#This Row],[XP]]*Table245[[#This Row],[entity_spawned (AVG)]])*(Table245[[#This Row],[activating_chance]]/100),0)</f>
        <v>25</v>
      </c>
      <c r="L279" s="73" t="s">
        <v>403</v>
      </c>
      <c r="N279" t="s">
        <v>393</v>
      </c>
      <c r="O279">
        <v>1</v>
      </c>
      <c r="P279">
        <v>150</v>
      </c>
      <c r="Q279">
        <v>100</v>
      </c>
      <c r="R279">
        <v>75</v>
      </c>
      <c r="S279">
        <f>ROUND((Table3[[#This Row],[XP]]*Table3[[#This Row],[entity_spawned (AVG)]])*(Table3[[#This Row],[activating_chance]]/100),0)</f>
        <v>75</v>
      </c>
      <c r="T279" t="s">
        <v>402</v>
      </c>
    </row>
    <row r="280" spans="6:20" x14ac:dyDescent="0.25">
      <c r="F280" s="74" t="s">
        <v>255</v>
      </c>
      <c r="G280">
        <v>1</v>
      </c>
      <c r="H280">
        <v>170</v>
      </c>
      <c r="I280">
        <v>100</v>
      </c>
      <c r="J280">
        <v>55</v>
      </c>
      <c r="K280">
        <f>ROUND((Table245[[#This Row],[XP]]*Table245[[#This Row],[entity_spawned (AVG)]])*(Table245[[#This Row],[activating_chance]]/100),0)</f>
        <v>55</v>
      </c>
      <c r="L280" s="73" t="s">
        <v>403</v>
      </c>
      <c r="N280" t="s">
        <v>393</v>
      </c>
      <c r="O280">
        <v>1</v>
      </c>
      <c r="P280">
        <v>150</v>
      </c>
      <c r="Q280">
        <v>100</v>
      </c>
      <c r="R280">
        <v>75</v>
      </c>
      <c r="S280">
        <f>ROUND((Table3[[#This Row],[XP]]*Table3[[#This Row],[entity_spawned (AVG)]])*(Table3[[#This Row],[activating_chance]]/100),0)</f>
        <v>75</v>
      </c>
      <c r="T280" t="s">
        <v>402</v>
      </c>
    </row>
    <row r="281" spans="6:20" x14ac:dyDescent="0.25">
      <c r="F281" s="74" t="s">
        <v>255</v>
      </c>
      <c r="G281">
        <v>1</v>
      </c>
      <c r="H281">
        <v>170</v>
      </c>
      <c r="I281">
        <v>100</v>
      </c>
      <c r="J281">
        <v>55</v>
      </c>
      <c r="K281">
        <f>ROUND((Table245[[#This Row],[XP]]*Table245[[#This Row],[entity_spawned (AVG)]])*(Table245[[#This Row],[activating_chance]]/100),0)</f>
        <v>55</v>
      </c>
      <c r="L281" s="73" t="s">
        <v>403</v>
      </c>
      <c r="N281" t="s">
        <v>393</v>
      </c>
      <c r="O281">
        <v>1</v>
      </c>
      <c r="P281">
        <v>150</v>
      </c>
      <c r="Q281">
        <v>100</v>
      </c>
      <c r="R281">
        <v>75</v>
      </c>
      <c r="S281">
        <f>ROUND((Table3[[#This Row],[XP]]*Table3[[#This Row],[entity_spawned (AVG)]])*(Table3[[#This Row],[activating_chance]]/100),0)</f>
        <v>75</v>
      </c>
      <c r="T281" t="s">
        <v>402</v>
      </c>
    </row>
    <row r="282" spans="6:20" x14ac:dyDescent="0.25">
      <c r="F282" s="74" t="s">
        <v>255</v>
      </c>
      <c r="G282">
        <v>1</v>
      </c>
      <c r="H282">
        <v>170</v>
      </c>
      <c r="I282">
        <v>100</v>
      </c>
      <c r="J282">
        <v>55</v>
      </c>
      <c r="K282">
        <f>ROUND((Table245[[#This Row],[XP]]*Table245[[#This Row],[entity_spawned (AVG)]])*(Table245[[#This Row],[activating_chance]]/100),0)</f>
        <v>55</v>
      </c>
      <c r="L282" s="73" t="s">
        <v>403</v>
      </c>
      <c r="N282" t="s">
        <v>409</v>
      </c>
      <c r="O282">
        <v>1</v>
      </c>
      <c r="P282">
        <v>200</v>
      </c>
      <c r="Q282">
        <v>100</v>
      </c>
      <c r="R282">
        <v>75</v>
      </c>
      <c r="S282">
        <f>ROUND((Table3[[#This Row],[XP]]*Table3[[#This Row],[entity_spawned (AVG)]])*(Table3[[#This Row],[activating_chance]]/100),0)</f>
        <v>75</v>
      </c>
      <c r="T282" t="s">
        <v>402</v>
      </c>
    </row>
    <row r="283" spans="6:20" x14ac:dyDescent="0.25">
      <c r="F283" s="74" t="s">
        <v>255</v>
      </c>
      <c r="G283">
        <v>1</v>
      </c>
      <c r="H283">
        <v>170</v>
      </c>
      <c r="I283">
        <v>100</v>
      </c>
      <c r="J283">
        <v>55</v>
      </c>
      <c r="K283">
        <f>ROUND((Table245[[#This Row],[XP]]*Table245[[#This Row],[entity_spawned (AVG)]])*(Table245[[#This Row],[activating_chance]]/100),0)</f>
        <v>55</v>
      </c>
      <c r="L283" s="73" t="s">
        <v>403</v>
      </c>
      <c r="N283" t="s">
        <v>407</v>
      </c>
      <c r="O283">
        <v>1</v>
      </c>
      <c r="P283">
        <v>160</v>
      </c>
      <c r="Q283">
        <v>100</v>
      </c>
      <c r="R283">
        <v>75</v>
      </c>
      <c r="S283">
        <f>ROUND((Table3[[#This Row],[XP]]*Table3[[#This Row],[entity_spawned (AVG)]])*(Table3[[#This Row],[activating_chance]]/100),0)</f>
        <v>75</v>
      </c>
      <c r="T283" t="s">
        <v>402</v>
      </c>
    </row>
    <row r="284" spans="6:20" x14ac:dyDescent="0.25">
      <c r="F284" s="74" t="s">
        <v>255</v>
      </c>
      <c r="G284">
        <v>1</v>
      </c>
      <c r="H284">
        <v>170</v>
      </c>
      <c r="I284">
        <v>100</v>
      </c>
      <c r="J284">
        <v>55</v>
      </c>
      <c r="K284">
        <f>ROUND((Table245[[#This Row],[XP]]*Table245[[#This Row],[entity_spawned (AVG)]])*(Table245[[#This Row],[activating_chance]]/100),0)</f>
        <v>55</v>
      </c>
      <c r="L284" s="73" t="s">
        <v>403</v>
      </c>
      <c r="N284" t="s">
        <v>407</v>
      </c>
      <c r="O284">
        <v>1</v>
      </c>
      <c r="P284">
        <v>200</v>
      </c>
      <c r="Q284">
        <v>100</v>
      </c>
      <c r="R284">
        <v>75</v>
      </c>
      <c r="S284">
        <f>ROUND((Table3[[#This Row],[XP]]*Table3[[#This Row],[entity_spawned (AVG)]])*(Table3[[#This Row],[activating_chance]]/100),0)</f>
        <v>75</v>
      </c>
      <c r="T284" t="s">
        <v>402</v>
      </c>
    </row>
    <row r="285" spans="6:20" x14ac:dyDescent="0.25">
      <c r="F285" s="74" t="s">
        <v>255</v>
      </c>
      <c r="G285">
        <v>1</v>
      </c>
      <c r="H285">
        <v>170</v>
      </c>
      <c r="I285">
        <v>100</v>
      </c>
      <c r="J285">
        <v>55</v>
      </c>
      <c r="K285">
        <f>ROUND((Table245[[#This Row],[XP]]*Table245[[#This Row],[entity_spawned (AVG)]])*(Table245[[#This Row],[activating_chance]]/100),0)</f>
        <v>55</v>
      </c>
      <c r="L285" s="73" t="s">
        <v>403</v>
      </c>
      <c r="N285" t="s">
        <v>407</v>
      </c>
      <c r="O285">
        <v>1</v>
      </c>
      <c r="P285">
        <v>200</v>
      </c>
      <c r="Q285">
        <v>100</v>
      </c>
      <c r="R285">
        <v>75</v>
      </c>
      <c r="S285">
        <f>ROUND((Table3[[#This Row],[XP]]*Table3[[#This Row],[entity_spawned (AVG)]])*(Table3[[#This Row],[activating_chance]]/100),0)</f>
        <v>75</v>
      </c>
      <c r="T285" t="s">
        <v>402</v>
      </c>
    </row>
    <row r="286" spans="6:20" x14ac:dyDescent="0.25">
      <c r="F286" s="74" t="s">
        <v>255</v>
      </c>
      <c r="G286">
        <v>1</v>
      </c>
      <c r="H286">
        <v>170</v>
      </c>
      <c r="I286">
        <v>100</v>
      </c>
      <c r="J286">
        <v>55</v>
      </c>
      <c r="K286">
        <f>ROUND((Table245[[#This Row],[XP]]*Table245[[#This Row],[entity_spawned (AVG)]])*(Table245[[#This Row],[activating_chance]]/100),0)</f>
        <v>55</v>
      </c>
      <c r="L286" s="73" t="s">
        <v>403</v>
      </c>
      <c r="N286" t="s">
        <v>407</v>
      </c>
      <c r="O286">
        <v>1</v>
      </c>
      <c r="P286">
        <v>150</v>
      </c>
      <c r="Q286">
        <v>100</v>
      </c>
      <c r="R286">
        <v>75</v>
      </c>
      <c r="S286">
        <f>ROUND((Table3[[#This Row],[XP]]*Table3[[#This Row],[entity_spawned (AVG)]])*(Table3[[#This Row],[activating_chance]]/100),0)</f>
        <v>75</v>
      </c>
      <c r="T286" t="s">
        <v>402</v>
      </c>
    </row>
    <row r="287" spans="6:20" x14ac:dyDescent="0.25">
      <c r="F287" s="74" t="s">
        <v>255</v>
      </c>
      <c r="G287">
        <v>1</v>
      </c>
      <c r="H287">
        <v>170</v>
      </c>
      <c r="I287">
        <v>100</v>
      </c>
      <c r="J287">
        <v>55</v>
      </c>
      <c r="K287">
        <f>ROUND((Table245[[#This Row],[XP]]*Table245[[#This Row],[entity_spawned (AVG)]])*(Table245[[#This Row],[activating_chance]]/100),0)</f>
        <v>55</v>
      </c>
      <c r="L287" s="73" t="s">
        <v>403</v>
      </c>
      <c r="N287" t="s">
        <v>407</v>
      </c>
      <c r="O287">
        <v>1</v>
      </c>
      <c r="P287">
        <v>150</v>
      </c>
      <c r="Q287">
        <v>100</v>
      </c>
      <c r="R287">
        <v>75</v>
      </c>
      <c r="S287">
        <f>ROUND((Table3[[#This Row],[XP]]*Table3[[#This Row],[entity_spawned (AVG)]])*(Table3[[#This Row],[activating_chance]]/100),0)</f>
        <v>75</v>
      </c>
      <c r="T287" t="s">
        <v>402</v>
      </c>
    </row>
    <row r="288" spans="6:20" x14ac:dyDescent="0.25">
      <c r="F288" s="74" t="s">
        <v>255</v>
      </c>
      <c r="G288">
        <v>1</v>
      </c>
      <c r="H288">
        <v>170</v>
      </c>
      <c r="I288">
        <v>100</v>
      </c>
      <c r="J288">
        <v>55</v>
      </c>
      <c r="K288">
        <f>ROUND((Table245[[#This Row],[XP]]*Table245[[#This Row],[entity_spawned (AVG)]])*(Table245[[#This Row],[activating_chance]]/100),0)</f>
        <v>55</v>
      </c>
      <c r="L288" s="73" t="s">
        <v>403</v>
      </c>
      <c r="N288" t="s">
        <v>407</v>
      </c>
      <c r="O288">
        <v>1</v>
      </c>
      <c r="P288">
        <v>200</v>
      </c>
      <c r="Q288">
        <v>100</v>
      </c>
      <c r="R288">
        <v>75</v>
      </c>
      <c r="S288">
        <f>ROUND((Table3[[#This Row],[XP]]*Table3[[#This Row],[entity_spawned (AVG)]])*(Table3[[#This Row],[activating_chance]]/100),0)</f>
        <v>75</v>
      </c>
      <c r="T288" t="s">
        <v>402</v>
      </c>
    </row>
    <row r="289" spans="6:20" x14ac:dyDescent="0.25">
      <c r="F289" s="74" t="s">
        <v>256</v>
      </c>
      <c r="G289">
        <v>1</v>
      </c>
      <c r="H289">
        <v>2500</v>
      </c>
      <c r="I289">
        <v>100</v>
      </c>
      <c r="J289">
        <v>263</v>
      </c>
      <c r="K289">
        <f>ROUND((Table245[[#This Row],[XP]]*Table245[[#This Row],[entity_spawned (AVG)]])*(Table245[[#This Row],[activating_chance]]/100),0)</f>
        <v>263</v>
      </c>
      <c r="L289" s="73" t="s">
        <v>403</v>
      </c>
      <c r="N289" t="s">
        <v>407</v>
      </c>
      <c r="O289">
        <v>1</v>
      </c>
      <c r="P289">
        <v>200</v>
      </c>
      <c r="Q289">
        <v>100</v>
      </c>
      <c r="R289">
        <v>75</v>
      </c>
      <c r="S289">
        <f>ROUND((Table3[[#This Row],[XP]]*Table3[[#This Row],[entity_spawned (AVG)]])*(Table3[[#This Row],[activating_chance]]/100),0)</f>
        <v>75</v>
      </c>
      <c r="T289" t="s">
        <v>402</v>
      </c>
    </row>
    <row r="290" spans="6:20" x14ac:dyDescent="0.25">
      <c r="F290" s="74" t="s">
        <v>256</v>
      </c>
      <c r="G290">
        <v>1</v>
      </c>
      <c r="H290">
        <v>2500</v>
      </c>
      <c r="I290">
        <v>100</v>
      </c>
      <c r="J290">
        <v>263</v>
      </c>
      <c r="K290">
        <f>ROUND((Table245[[#This Row],[XP]]*Table245[[#This Row],[entity_spawned (AVG)]])*(Table245[[#This Row],[activating_chance]]/100),0)</f>
        <v>263</v>
      </c>
      <c r="L290" s="73" t="s">
        <v>403</v>
      </c>
      <c r="N290" t="s">
        <v>407</v>
      </c>
      <c r="O290">
        <v>1</v>
      </c>
      <c r="P290">
        <v>150</v>
      </c>
      <c r="Q290">
        <v>100</v>
      </c>
      <c r="R290">
        <v>75</v>
      </c>
      <c r="S290">
        <f>ROUND((Table3[[#This Row],[XP]]*Table3[[#This Row],[entity_spawned (AVG)]])*(Table3[[#This Row],[activating_chance]]/100),0)</f>
        <v>75</v>
      </c>
      <c r="T290" t="s">
        <v>402</v>
      </c>
    </row>
    <row r="291" spans="6:20" x14ac:dyDescent="0.25">
      <c r="F291" s="74" t="s">
        <v>257</v>
      </c>
      <c r="G291">
        <v>1</v>
      </c>
      <c r="H291">
        <v>2500</v>
      </c>
      <c r="I291">
        <v>100</v>
      </c>
      <c r="J291">
        <v>263</v>
      </c>
      <c r="K291">
        <f>ROUND((Table245[[#This Row],[XP]]*Table245[[#This Row],[entity_spawned (AVG)]])*(Table245[[#This Row],[activating_chance]]/100),0)</f>
        <v>263</v>
      </c>
      <c r="L291" s="73" t="s">
        <v>403</v>
      </c>
      <c r="N291" t="s">
        <v>407</v>
      </c>
      <c r="O291">
        <v>1</v>
      </c>
      <c r="P291">
        <v>150</v>
      </c>
      <c r="Q291">
        <v>100</v>
      </c>
      <c r="R291">
        <v>75</v>
      </c>
      <c r="S291">
        <f>ROUND((Table3[[#This Row],[XP]]*Table3[[#This Row],[entity_spawned (AVG)]])*(Table3[[#This Row],[activating_chance]]/100),0)</f>
        <v>75</v>
      </c>
      <c r="T291" t="s">
        <v>402</v>
      </c>
    </row>
    <row r="292" spans="6:20" x14ac:dyDescent="0.25">
      <c r="F292" s="74" t="s">
        <v>257</v>
      </c>
      <c r="G292">
        <v>1</v>
      </c>
      <c r="H292">
        <v>2500</v>
      </c>
      <c r="I292">
        <v>100</v>
      </c>
      <c r="J292">
        <v>263</v>
      </c>
      <c r="K292">
        <f>ROUND((Table245[[#This Row],[XP]]*Table245[[#This Row],[entity_spawned (AVG)]])*(Table245[[#This Row],[activating_chance]]/100),0)</f>
        <v>263</v>
      </c>
      <c r="L292" s="73" t="s">
        <v>403</v>
      </c>
      <c r="N292" t="s">
        <v>407</v>
      </c>
      <c r="O292">
        <v>1</v>
      </c>
      <c r="P292">
        <v>200</v>
      </c>
      <c r="Q292">
        <v>100</v>
      </c>
      <c r="R292">
        <v>75</v>
      </c>
      <c r="S292">
        <f>ROUND((Table3[[#This Row],[XP]]*Table3[[#This Row],[entity_spawned (AVG)]])*(Table3[[#This Row],[activating_chance]]/100),0)</f>
        <v>75</v>
      </c>
      <c r="T292" t="s">
        <v>402</v>
      </c>
    </row>
    <row r="293" spans="6:20" x14ac:dyDescent="0.25">
      <c r="F293" s="74" t="s">
        <v>258</v>
      </c>
      <c r="G293">
        <v>1</v>
      </c>
      <c r="H293">
        <v>2000</v>
      </c>
      <c r="I293">
        <v>100</v>
      </c>
      <c r="J293">
        <v>175</v>
      </c>
      <c r="K293">
        <f>ROUND((Table245[[#This Row],[XP]]*Table245[[#This Row],[entity_spawned (AVG)]])*(Table245[[#This Row],[activating_chance]]/100),0)</f>
        <v>175</v>
      </c>
      <c r="L293" s="73" t="s">
        <v>403</v>
      </c>
      <c r="N293" t="s">
        <v>407</v>
      </c>
      <c r="O293">
        <v>1</v>
      </c>
      <c r="P293">
        <v>200</v>
      </c>
      <c r="Q293">
        <v>100</v>
      </c>
      <c r="R293">
        <v>75</v>
      </c>
      <c r="S293">
        <f>ROUND((Table3[[#This Row],[XP]]*Table3[[#This Row],[entity_spawned (AVG)]])*(Table3[[#This Row],[activating_chance]]/100),0)</f>
        <v>75</v>
      </c>
      <c r="T293" t="s">
        <v>402</v>
      </c>
    </row>
    <row r="294" spans="6:20" x14ac:dyDescent="0.25">
      <c r="F294" s="74" t="s">
        <v>258</v>
      </c>
      <c r="G294">
        <v>1</v>
      </c>
      <c r="H294">
        <v>2000</v>
      </c>
      <c r="I294">
        <v>100</v>
      </c>
      <c r="J294">
        <v>175</v>
      </c>
      <c r="K294">
        <f>ROUND((Table245[[#This Row],[XP]]*Table245[[#This Row],[entity_spawned (AVG)]])*(Table245[[#This Row],[activating_chance]]/100),0)</f>
        <v>175</v>
      </c>
      <c r="L294" s="73" t="s">
        <v>403</v>
      </c>
      <c r="N294" t="s">
        <v>407</v>
      </c>
      <c r="O294">
        <v>1</v>
      </c>
      <c r="P294">
        <v>200</v>
      </c>
      <c r="Q294">
        <v>100</v>
      </c>
      <c r="R294">
        <v>75</v>
      </c>
      <c r="S294">
        <f>ROUND((Table3[[#This Row],[XP]]*Table3[[#This Row],[entity_spawned (AVG)]])*(Table3[[#This Row],[activating_chance]]/100),0)</f>
        <v>75</v>
      </c>
      <c r="T294" t="s">
        <v>402</v>
      </c>
    </row>
    <row r="295" spans="6:20" x14ac:dyDescent="0.25">
      <c r="F295" s="74" t="s">
        <v>259</v>
      </c>
      <c r="G295">
        <v>1</v>
      </c>
      <c r="H295">
        <v>2000</v>
      </c>
      <c r="I295">
        <v>100</v>
      </c>
      <c r="J295">
        <v>175</v>
      </c>
      <c r="K295">
        <f>ROUND((Table245[[#This Row],[XP]]*Table245[[#This Row],[entity_spawned (AVG)]])*(Table245[[#This Row],[activating_chance]]/100),0)</f>
        <v>175</v>
      </c>
      <c r="L295" s="73" t="s">
        <v>403</v>
      </c>
      <c r="N295" t="s">
        <v>407</v>
      </c>
      <c r="O295">
        <v>1</v>
      </c>
      <c r="P295">
        <v>200</v>
      </c>
      <c r="Q295">
        <v>100</v>
      </c>
      <c r="R295">
        <v>75</v>
      </c>
      <c r="S295">
        <f>ROUND((Table3[[#This Row],[XP]]*Table3[[#This Row],[entity_spawned (AVG)]])*(Table3[[#This Row],[activating_chance]]/100),0)</f>
        <v>75</v>
      </c>
      <c r="T295" t="s">
        <v>402</v>
      </c>
    </row>
    <row r="296" spans="6:20" x14ac:dyDescent="0.25">
      <c r="F296" s="74" t="s">
        <v>259</v>
      </c>
      <c r="G296">
        <v>1</v>
      </c>
      <c r="H296">
        <v>2000</v>
      </c>
      <c r="I296">
        <v>100</v>
      </c>
      <c r="J296">
        <v>175</v>
      </c>
      <c r="K296">
        <f>ROUND((Table245[[#This Row],[XP]]*Table245[[#This Row],[entity_spawned (AVG)]])*(Table245[[#This Row],[activating_chance]]/100),0)</f>
        <v>175</v>
      </c>
      <c r="L296" s="73" t="s">
        <v>403</v>
      </c>
      <c r="N296" t="s">
        <v>407</v>
      </c>
      <c r="O296">
        <v>1</v>
      </c>
      <c r="P296">
        <v>200</v>
      </c>
      <c r="Q296">
        <v>100</v>
      </c>
      <c r="R296">
        <v>75</v>
      </c>
      <c r="S296">
        <f>ROUND((Table3[[#This Row],[XP]]*Table3[[#This Row],[entity_spawned (AVG)]])*(Table3[[#This Row],[activating_chance]]/100),0)</f>
        <v>75</v>
      </c>
      <c r="T296" t="s">
        <v>402</v>
      </c>
    </row>
    <row r="297" spans="6:20" x14ac:dyDescent="0.25">
      <c r="F297" s="74" t="s">
        <v>259</v>
      </c>
      <c r="G297">
        <v>1</v>
      </c>
      <c r="H297">
        <v>2000</v>
      </c>
      <c r="I297">
        <v>100</v>
      </c>
      <c r="J297">
        <v>175</v>
      </c>
      <c r="K297">
        <f>ROUND((Table245[[#This Row],[XP]]*Table245[[#This Row],[entity_spawned (AVG)]])*(Table245[[#This Row],[activating_chance]]/100),0)</f>
        <v>175</v>
      </c>
      <c r="L297" s="73" t="s">
        <v>403</v>
      </c>
      <c r="N297" t="s">
        <v>407</v>
      </c>
      <c r="O297">
        <v>1</v>
      </c>
      <c r="P297">
        <v>150</v>
      </c>
      <c r="Q297">
        <v>100</v>
      </c>
      <c r="R297">
        <v>75</v>
      </c>
      <c r="S297">
        <f>ROUND((Table3[[#This Row],[XP]]*Table3[[#This Row],[entity_spawned (AVG)]])*(Table3[[#This Row],[activating_chance]]/100),0)</f>
        <v>75</v>
      </c>
      <c r="T297" t="s">
        <v>402</v>
      </c>
    </row>
    <row r="298" spans="6:20" x14ac:dyDescent="0.25">
      <c r="F298" s="74" t="s">
        <v>259</v>
      </c>
      <c r="G298">
        <v>1</v>
      </c>
      <c r="H298">
        <v>2000</v>
      </c>
      <c r="I298">
        <v>100</v>
      </c>
      <c r="J298">
        <v>175</v>
      </c>
      <c r="K298">
        <f>ROUND((Table245[[#This Row],[XP]]*Table245[[#This Row],[entity_spawned (AVG)]])*(Table245[[#This Row],[activating_chance]]/100),0)</f>
        <v>175</v>
      </c>
      <c r="L298" s="73" t="s">
        <v>403</v>
      </c>
      <c r="N298" t="s">
        <v>407</v>
      </c>
      <c r="O298">
        <v>1</v>
      </c>
      <c r="P298">
        <v>200</v>
      </c>
      <c r="Q298">
        <v>100</v>
      </c>
      <c r="R298">
        <v>75</v>
      </c>
      <c r="S298">
        <f>ROUND((Table3[[#This Row],[XP]]*Table3[[#This Row],[entity_spawned (AVG)]])*(Table3[[#This Row],[activating_chance]]/100),0)</f>
        <v>75</v>
      </c>
      <c r="T298" t="s">
        <v>402</v>
      </c>
    </row>
    <row r="299" spans="6:20" x14ac:dyDescent="0.25">
      <c r="F299" s="74" t="s">
        <v>259</v>
      </c>
      <c r="G299">
        <v>1</v>
      </c>
      <c r="H299">
        <v>2000</v>
      </c>
      <c r="I299">
        <v>100</v>
      </c>
      <c r="J299">
        <v>175</v>
      </c>
      <c r="K299">
        <f>ROUND((Table245[[#This Row],[XP]]*Table245[[#This Row],[entity_spawned (AVG)]])*(Table245[[#This Row],[activating_chance]]/100),0)</f>
        <v>175</v>
      </c>
      <c r="L299" s="73" t="s">
        <v>403</v>
      </c>
      <c r="N299" t="s">
        <v>407</v>
      </c>
      <c r="O299">
        <v>1</v>
      </c>
      <c r="P299">
        <v>200</v>
      </c>
      <c r="Q299">
        <v>100</v>
      </c>
      <c r="R299">
        <v>75</v>
      </c>
      <c r="S299">
        <f>ROUND((Table3[[#This Row],[XP]]*Table3[[#This Row],[entity_spawned (AVG)]])*(Table3[[#This Row],[activating_chance]]/100),0)</f>
        <v>75</v>
      </c>
      <c r="T299" t="s">
        <v>402</v>
      </c>
    </row>
    <row r="300" spans="6:20" x14ac:dyDescent="0.25">
      <c r="F300" s="74" t="s">
        <v>259</v>
      </c>
      <c r="G300">
        <v>1</v>
      </c>
      <c r="H300">
        <v>2000</v>
      </c>
      <c r="I300">
        <v>100</v>
      </c>
      <c r="J300">
        <v>175</v>
      </c>
      <c r="K300">
        <f>ROUND((Table245[[#This Row],[XP]]*Table245[[#This Row],[entity_spawned (AVG)]])*(Table245[[#This Row],[activating_chance]]/100),0)</f>
        <v>175</v>
      </c>
      <c r="L300" s="73" t="s">
        <v>403</v>
      </c>
      <c r="N300" t="s">
        <v>407</v>
      </c>
      <c r="O300">
        <v>1</v>
      </c>
      <c r="P300">
        <v>200</v>
      </c>
      <c r="Q300">
        <v>100</v>
      </c>
      <c r="R300">
        <v>75</v>
      </c>
      <c r="S300">
        <f>ROUND((Table3[[#This Row],[XP]]*Table3[[#This Row],[entity_spawned (AVG)]])*(Table3[[#This Row],[activating_chance]]/100),0)</f>
        <v>75</v>
      </c>
      <c r="T300" t="s">
        <v>402</v>
      </c>
    </row>
    <row r="301" spans="6:20" x14ac:dyDescent="0.25">
      <c r="F301" s="74" t="s">
        <v>259</v>
      </c>
      <c r="G301">
        <v>1</v>
      </c>
      <c r="H301">
        <v>2000</v>
      </c>
      <c r="I301">
        <v>100</v>
      </c>
      <c r="J301">
        <v>175</v>
      </c>
      <c r="K301">
        <f>ROUND((Table245[[#This Row],[XP]]*Table245[[#This Row],[entity_spawned (AVG)]])*(Table245[[#This Row],[activating_chance]]/100),0)</f>
        <v>175</v>
      </c>
      <c r="L301" s="73" t="s">
        <v>403</v>
      </c>
      <c r="N301" t="s">
        <v>407</v>
      </c>
      <c r="O301">
        <v>1</v>
      </c>
      <c r="P301">
        <v>200</v>
      </c>
      <c r="Q301">
        <v>100</v>
      </c>
      <c r="R301">
        <v>75</v>
      </c>
      <c r="S301">
        <f>ROUND((Table3[[#This Row],[XP]]*Table3[[#This Row],[entity_spawned (AVG)]])*(Table3[[#This Row],[activating_chance]]/100),0)</f>
        <v>75</v>
      </c>
      <c r="T301" t="s">
        <v>402</v>
      </c>
    </row>
    <row r="302" spans="6:20" x14ac:dyDescent="0.25">
      <c r="F302" s="74" t="s">
        <v>260</v>
      </c>
      <c r="G302">
        <v>1</v>
      </c>
      <c r="H302">
        <v>1500</v>
      </c>
      <c r="I302">
        <v>100</v>
      </c>
      <c r="J302">
        <v>130</v>
      </c>
      <c r="K302">
        <f>ROUND((Table245[[#This Row],[XP]]*Table245[[#This Row],[entity_spawned (AVG)]])*(Table245[[#This Row],[activating_chance]]/100),0)</f>
        <v>130</v>
      </c>
      <c r="L302" s="73" t="s">
        <v>403</v>
      </c>
      <c r="N302" t="s">
        <v>267</v>
      </c>
      <c r="O302">
        <v>1</v>
      </c>
      <c r="P302">
        <v>500</v>
      </c>
      <c r="Q302">
        <v>80</v>
      </c>
      <c r="R302">
        <v>75</v>
      </c>
      <c r="S302">
        <f>ROUND((Table3[[#This Row],[XP]]*Table3[[#This Row],[entity_spawned (AVG)]])*(Table3[[#This Row],[activating_chance]]/100),0)</f>
        <v>60</v>
      </c>
      <c r="T302" t="s">
        <v>402</v>
      </c>
    </row>
    <row r="303" spans="6:20" x14ac:dyDescent="0.25">
      <c r="F303" s="74" t="s">
        <v>260</v>
      </c>
      <c r="G303">
        <v>1</v>
      </c>
      <c r="H303">
        <v>1500</v>
      </c>
      <c r="I303">
        <v>100</v>
      </c>
      <c r="J303">
        <v>130</v>
      </c>
      <c r="K303">
        <f>ROUND((Table245[[#This Row],[XP]]*Table245[[#This Row],[entity_spawned (AVG)]])*(Table245[[#This Row],[activating_chance]]/100),0)</f>
        <v>130</v>
      </c>
      <c r="L303" s="73" t="s">
        <v>403</v>
      </c>
      <c r="N303" t="s">
        <v>267</v>
      </c>
      <c r="O303">
        <v>1</v>
      </c>
      <c r="P303">
        <v>500</v>
      </c>
      <c r="Q303">
        <v>60</v>
      </c>
      <c r="R303">
        <v>75</v>
      </c>
      <c r="S303">
        <f>ROUND((Table3[[#This Row],[XP]]*Table3[[#This Row],[entity_spawned (AVG)]])*(Table3[[#This Row],[activating_chance]]/100),0)</f>
        <v>45</v>
      </c>
      <c r="T303" t="s">
        <v>402</v>
      </c>
    </row>
    <row r="304" spans="6:20" x14ac:dyDescent="0.25">
      <c r="F304" s="74" t="s">
        <v>260</v>
      </c>
      <c r="G304">
        <v>1</v>
      </c>
      <c r="H304">
        <v>1500</v>
      </c>
      <c r="I304">
        <v>100</v>
      </c>
      <c r="J304">
        <v>130</v>
      </c>
      <c r="K304">
        <f>ROUND((Table245[[#This Row],[XP]]*Table245[[#This Row],[entity_spawned (AVG)]])*(Table245[[#This Row],[activating_chance]]/100),0)</f>
        <v>130</v>
      </c>
      <c r="L304" s="73" t="s">
        <v>403</v>
      </c>
      <c r="N304" t="s">
        <v>268</v>
      </c>
      <c r="O304">
        <v>1</v>
      </c>
      <c r="P304">
        <v>420</v>
      </c>
      <c r="Q304">
        <v>100</v>
      </c>
      <c r="R304">
        <v>83</v>
      </c>
      <c r="S304">
        <f>ROUND((Table3[[#This Row],[XP]]*Table3[[#This Row],[entity_spawned (AVG)]])*(Table3[[#This Row],[activating_chance]]/100),0)</f>
        <v>83</v>
      </c>
      <c r="T304" t="s">
        <v>403</v>
      </c>
    </row>
    <row r="305" spans="6:20" x14ac:dyDescent="0.25">
      <c r="F305" s="74" t="s">
        <v>260</v>
      </c>
      <c r="G305">
        <v>1</v>
      </c>
      <c r="H305">
        <v>1500</v>
      </c>
      <c r="I305">
        <v>100</v>
      </c>
      <c r="J305">
        <v>130</v>
      </c>
      <c r="K305">
        <f>ROUND((Table245[[#This Row],[XP]]*Table245[[#This Row],[entity_spawned (AVG)]])*(Table245[[#This Row],[activating_chance]]/100),0)</f>
        <v>130</v>
      </c>
      <c r="L305" s="73" t="s">
        <v>403</v>
      </c>
      <c r="N305" t="s">
        <v>396</v>
      </c>
      <c r="O305">
        <v>1</v>
      </c>
      <c r="P305">
        <v>130</v>
      </c>
      <c r="Q305">
        <v>100</v>
      </c>
      <c r="R305">
        <v>50</v>
      </c>
      <c r="S305">
        <f>ROUND((Table3[[#This Row],[XP]]*Table3[[#This Row],[entity_spawned (AVG)]])*(Table3[[#This Row],[activating_chance]]/100),0)</f>
        <v>50</v>
      </c>
      <c r="T305" t="s">
        <v>402</v>
      </c>
    </row>
    <row r="306" spans="6:20" x14ac:dyDescent="0.25">
      <c r="F306" s="74" t="s">
        <v>260</v>
      </c>
      <c r="G306">
        <v>1</v>
      </c>
      <c r="H306">
        <v>1500</v>
      </c>
      <c r="I306">
        <v>100</v>
      </c>
      <c r="J306">
        <v>130</v>
      </c>
      <c r="K306">
        <f>ROUND((Table245[[#This Row],[XP]]*Table245[[#This Row],[entity_spawned (AVG)]])*(Table245[[#This Row],[activating_chance]]/100),0)</f>
        <v>130</v>
      </c>
      <c r="L306" s="73" t="s">
        <v>403</v>
      </c>
      <c r="N306" t="s">
        <v>278</v>
      </c>
      <c r="O306">
        <v>1</v>
      </c>
      <c r="P306">
        <v>170</v>
      </c>
      <c r="Q306">
        <v>100</v>
      </c>
      <c r="R306">
        <v>55</v>
      </c>
      <c r="S306">
        <f>ROUND((Table3[[#This Row],[XP]]*Table3[[#This Row],[entity_spawned (AVG)]])*(Table3[[#This Row],[activating_chance]]/100),0)</f>
        <v>55</v>
      </c>
      <c r="T306" t="s">
        <v>403</v>
      </c>
    </row>
    <row r="307" spans="6:20" x14ac:dyDescent="0.25">
      <c r="F307" s="74" t="s">
        <v>260</v>
      </c>
      <c r="G307">
        <v>1</v>
      </c>
      <c r="H307">
        <v>1500</v>
      </c>
      <c r="I307">
        <v>100</v>
      </c>
      <c r="J307">
        <v>130</v>
      </c>
      <c r="K307">
        <f>ROUND((Table245[[#This Row],[XP]]*Table245[[#This Row],[entity_spawned (AVG)]])*(Table245[[#This Row],[activating_chance]]/100),0)</f>
        <v>130</v>
      </c>
      <c r="L307" s="73" t="s">
        <v>403</v>
      </c>
      <c r="N307" t="s">
        <v>278</v>
      </c>
      <c r="O307">
        <v>1</v>
      </c>
      <c r="P307">
        <v>100</v>
      </c>
      <c r="Q307">
        <v>100</v>
      </c>
      <c r="R307">
        <v>55</v>
      </c>
      <c r="S307">
        <f>ROUND((Table3[[#This Row],[XP]]*Table3[[#This Row],[entity_spawned (AVG)]])*(Table3[[#This Row],[activating_chance]]/100),0)</f>
        <v>55</v>
      </c>
      <c r="T307" t="s">
        <v>403</v>
      </c>
    </row>
    <row r="308" spans="6:20" x14ac:dyDescent="0.25">
      <c r="F308" s="74" t="s">
        <v>260</v>
      </c>
      <c r="G308">
        <v>1</v>
      </c>
      <c r="H308">
        <v>1500</v>
      </c>
      <c r="I308">
        <v>100</v>
      </c>
      <c r="J308">
        <v>130</v>
      </c>
      <c r="K308">
        <f>ROUND((Table245[[#This Row],[XP]]*Table245[[#This Row],[entity_spawned (AVG)]])*(Table245[[#This Row],[activating_chance]]/100),0)</f>
        <v>130</v>
      </c>
      <c r="L308" s="73" t="s">
        <v>403</v>
      </c>
      <c r="N308" t="s">
        <v>278</v>
      </c>
      <c r="O308">
        <v>1</v>
      </c>
      <c r="P308">
        <v>100</v>
      </c>
      <c r="Q308">
        <v>100</v>
      </c>
      <c r="R308">
        <v>55</v>
      </c>
      <c r="S308">
        <f>ROUND((Table3[[#This Row],[XP]]*Table3[[#This Row],[entity_spawned (AVG)]])*(Table3[[#This Row],[activating_chance]]/100),0)</f>
        <v>55</v>
      </c>
      <c r="T308" t="s">
        <v>403</v>
      </c>
    </row>
    <row r="309" spans="6:20" x14ac:dyDescent="0.25">
      <c r="F309" s="74" t="s">
        <v>261</v>
      </c>
      <c r="G309">
        <v>1</v>
      </c>
      <c r="H309">
        <v>1500</v>
      </c>
      <c r="I309">
        <v>80</v>
      </c>
      <c r="J309">
        <v>130</v>
      </c>
      <c r="K309">
        <f>ROUND((Table245[[#This Row],[XP]]*Table245[[#This Row],[entity_spawned (AVG)]])*(Table245[[#This Row],[activating_chance]]/100),0)</f>
        <v>104</v>
      </c>
      <c r="L309" s="73" t="s">
        <v>403</v>
      </c>
      <c r="N309" t="s">
        <v>278</v>
      </c>
      <c r="O309">
        <v>1</v>
      </c>
      <c r="P309">
        <v>170</v>
      </c>
      <c r="Q309">
        <v>100</v>
      </c>
      <c r="R309">
        <v>55</v>
      </c>
      <c r="S309">
        <f>ROUND((Table3[[#This Row],[XP]]*Table3[[#This Row],[entity_spawned (AVG)]])*(Table3[[#This Row],[activating_chance]]/100),0)</f>
        <v>55</v>
      </c>
      <c r="T309" t="s">
        <v>403</v>
      </c>
    </row>
    <row r="310" spans="6:20" x14ac:dyDescent="0.25">
      <c r="F310" s="74" t="s">
        <v>261</v>
      </c>
      <c r="G310">
        <v>1</v>
      </c>
      <c r="H310">
        <v>1500</v>
      </c>
      <c r="I310">
        <v>40</v>
      </c>
      <c r="J310">
        <v>130</v>
      </c>
      <c r="K310">
        <f>ROUND((Table245[[#This Row],[XP]]*Table245[[#This Row],[entity_spawned (AVG)]])*(Table245[[#This Row],[activating_chance]]/100),0)</f>
        <v>52</v>
      </c>
      <c r="L310" s="73" t="s">
        <v>403</v>
      </c>
      <c r="N310" t="s">
        <v>278</v>
      </c>
      <c r="O310">
        <v>1</v>
      </c>
      <c r="P310">
        <v>170</v>
      </c>
      <c r="Q310">
        <v>100</v>
      </c>
      <c r="R310">
        <v>55</v>
      </c>
      <c r="S310">
        <f>ROUND((Table3[[#This Row],[XP]]*Table3[[#This Row],[entity_spawned (AVG)]])*(Table3[[#This Row],[activating_chance]]/100),0)</f>
        <v>55</v>
      </c>
      <c r="T310" t="s">
        <v>403</v>
      </c>
    </row>
    <row r="311" spans="6:20" x14ac:dyDescent="0.25">
      <c r="F311" s="74" t="s">
        <v>261</v>
      </c>
      <c r="G311">
        <v>1</v>
      </c>
      <c r="H311">
        <v>1500</v>
      </c>
      <c r="I311">
        <v>60</v>
      </c>
      <c r="J311">
        <v>130</v>
      </c>
      <c r="K311">
        <f>ROUND((Table245[[#This Row],[XP]]*Table245[[#This Row],[entity_spawned (AVG)]])*(Table245[[#This Row],[activating_chance]]/100),0)</f>
        <v>78</v>
      </c>
      <c r="L311" s="73" t="s">
        <v>403</v>
      </c>
      <c r="N311" t="s">
        <v>278</v>
      </c>
      <c r="O311">
        <v>1</v>
      </c>
      <c r="P311">
        <v>170</v>
      </c>
      <c r="Q311">
        <v>40</v>
      </c>
      <c r="R311">
        <v>55</v>
      </c>
      <c r="S311">
        <f>ROUND((Table3[[#This Row],[XP]]*Table3[[#This Row],[entity_spawned (AVG)]])*(Table3[[#This Row],[activating_chance]]/100),0)</f>
        <v>22</v>
      </c>
      <c r="T311" t="s">
        <v>403</v>
      </c>
    </row>
    <row r="312" spans="6:20" x14ac:dyDescent="0.25">
      <c r="F312" s="74" t="s">
        <v>261</v>
      </c>
      <c r="G312">
        <v>1</v>
      </c>
      <c r="H312">
        <v>1500</v>
      </c>
      <c r="I312">
        <v>100</v>
      </c>
      <c r="J312">
        <v>130</v>
      </c>
      <c r="K312">
        <f>ROUND((Table245[[#This Row],[XP]]*Table245[[#This Row],[entity_spawned (AVG)]])*(Table245[[#This Row],[activating_chance]]/100),0)</f>
        <v>130</v>
      </c>
      <c r="L312" s="73" t="s">
        <v>403</v>
      </c>
      <c r="N312" t="s">
        <v>278</v>
      </c>
      <c r="O312">
        <v>1</v>
      </c>
      <c r="P312">
        <v>170</v>
      </c>
      <c r="Q312">
        <v>100</v>
      </c>
      <c r="R312">
        <v>55</v>
      </c>
      <c r="S312">
        <f>ROUND((Table3[[#This Row],[XP]]*Table3[[#This Row],[entity_spawned (AVG)]])*(Table3[[#This Row],[activating_chance]]/100),0)</f>
        <v>55</v>
      </c>
      <c r="T312" t="s">
        <v>403</v>
      </c>
    </row>
    <row r="313" spans="6:20" x14ac:dyDescent="0.25">
      <c r="F313" s="74" t="s">
        <v>261</v>
      </c>
      <c r="G313">
        <v>1</v>
      </c>
      <c r="H313">
        <v>1500</v>
      </c>
      <c r="I313">
        <v>80</v>
      </c>
      <c r="J313">
        <v>130</v>
      </c>
      <c r="K313">
        <f>ROUND((Table245[[#This Row],[XP]]*Table245[[#This Row],[entity_spawned (AVG)]])*(Table245[[#This Row],[activating_chance]]/100),0)</f>
        <v>104</v>
      </c>
      <c r="L313" s="73" t="s">
        <v>403</v>
      </c>
      <c r="N313" t="s">
        <v>278</v>
      </c>
      <c r="O313">
        <v>1</v>
      </c>
      <c r="P313">
        <v>170</v>
      </c>
      <c r="Q313">
        <v>40</v>
      </c>
      <c r="R313">
        <v>55</v>
      </c>
      <c r="S313">
        <f>ROUND((Table3[[#This Row],[XP]]*Table3[[#This Row],[entity_spawned (AVG)]])*(Table3[[#This Row],[activating_chance]]/100),0)</f>
        <v>22</v>
      </c>
      <c r="T313" t="s">
        <v>403</v>
      </c>
    </row>
    <row r="314" spans="6:20" x14ac:dyDescent="0.25">
      <c r="F314" s="74" t="s">
        <v>261</v>
      </c>
      <c r="G314">
        <v>1</v>
      </c>
      <c r="H314">
        <v>1500</v>
      </c>
      <c r="I314">
        <v>100</v>
      </c>
      <c r="J314">
        <v>130</v>
      </c>
      <c r="K314">
        <f>ROUND((Table245[[#This Row],[XP]]*Table245[[#This Row],[entity_spawned (AVG)]])*(Table245[[#This Row],[activating_chance]]/100),0)</f>
        <v>130</v>
      </c>
      <c r="L314" s="73" t="s">
        <v>403</v>
      </c>
      <c r="N314" t="s">
        <v>278</v>
      </c>
      <c r="O314">
        <v>1</v>
      </c>
      <c r="P314">
        <v>170</v>
      </c>
      <c r="Q314">
        <v>100</v>
      </c>
      <c r="R314">
        <v>55</v>
      </c>
      <c r="S314">
        <f>ROUND((Table3[[#This Row],[XP]]*Table3[[#This Row],[entity_spawned (AVG)]])*(Table3[[#This Row],[activating_chance]]/100),0)</f>
        <v>55</v>
      </c>
      <c r="T314" t="s">
        <v>403</v>
      </c>
    </row>
    <row r="315" spans="6:20" x14ac:dyDescent="0.25">
      <c r="F315" s="74" t="s">
        <v>261</v>
      </c>
      <c r="G315">
        <v>1</v>
      </c>
      <c r="H315">
        <v>1500</v>
      </c>
      <c r="I315">
        <v>100</v>
      </c>
      <c r="J315">
        <v>130</v>
      </c>
      <c r="K315">
        <f>ROUND((Table245[[#This Row],[XP]]*Table245[[#This Row],[entity_spawned (AVG)]])*(Table245[[#This Row],[activating_chance]]/100),0)</f>
        <v>130</v>
      </c>
      <c r="L315" s="73" t="s">
        <v>403</v>
      </c>
      <c r="N315" t="s">
        <v>278</v>
      </c>
      <c r="O315">
        <v>1</v>
      </c>
      <c r="P315">
        <v>90</v>
      </c>
      <c r="Q315">
        <v>100</v>
      </c>
      <c r="R315">
        <v>55</v>
      </c>
      <c r="S315">
        <f>ROUND((Table3[[#This Row],[XP]]*Table3[[#This Row],[entity_spawned (AVG)]])*(Table3[[#This Row],[activating_chance]]/100),0)</f>
        <v>55</v>
      </c>
      <c r="T315" t="s">
        <v>403</v>
      </c>
    </row>
    <row r="316" spans="6:20" x14ac:dyDescent="0.25">
      <c r="F316" s="74" t="s">
        <v>261</v>
      </c>
      <c r="G316">
        <v>1</v>
      </c>
      <c r="H316">
        <v>1500</v>
      </c>
      <c r="I316">
        <v>100</v>
      </c>
      <c r="J316">
        <v>130</v>
      </c>
      <c r="K316">
        <f>ROUND((Table245[[#This Row],[XP]]*Table245[[#This Row],[entity_spawned (AVG)]])*(Table245[[#This Row],[activating_chance]]/100),0)</f>
        <v>130</v>
      </c>
      <c r="L316" s="73" t="s">
        <v>403</v>
      </c>
      <c r="N316" t="s">
        <v>278</v>
      </c>
      <c r="O316">
        <v>1</v>
      </c>
      <c r="P316">
        <v>170</v>
      </c>
      <c r="Q316">
        <v>100</v>
      </c>
      <c r="R316">
        <v>55</v>
      </c>
      <c r="S316">
        <f>ROUND((Table3[[#This Row],[XP]]*Table3[[#This Row],[entity_spawned (AVG)]])*(Table3[[#This Row],[activating_chance]]/100),0)</f>
        <v>55</v>
      </c>
      <c r="T316" t="s">
        <v>403</v>
      </c>
    </row>
    <row r="317" spans="6:20" x14ac:dyDescent="0.25">
      <c r="F317" s="74" t="s">
        <v>261</v>
      </c>
      <c r="G317">
        <v>1</v>
      </c>
      <c r="H317">
        <v>1500</v>
      </c>
      <c r="I317">
        <v>100</v>
      </c>
      <c r="J317">
        <v>130</v>
      </c>
      <c r="K317">
        <f>ROUND((Table245[[#This Row],[XP]]*Table245[[#This Row],[entity_spawned (AVG)]])*(Table245[[#This Row],[activating_chance]]/100),0)</f>
        <v>130</v>
      </c>
      <c r="L317" s="73" t="s">
        <v>403</v>
      </c>
      <c r="N317" t="s">
        <v>278</v>
      </c>
      <c r="O317">
        <v>1</v>
      </c>
      <c r="P317">
        <v>100</v>
      </c>
      <c r="Q317">
        <v>100</v>
      </c>
      <c r="R317">
        <v>55</v>
      </c>
      <c r="S317">
        <f>ROUND((Table3[[#This Row],[XP]]*Table3[[#This Row],[entity_spawned (AVG)]])*(Table3[[#This Row],[activating_chance]]/100),0)</f>
        <v>55</v>
      </c>
      <c r="T317" t="s">
        <v>403</v>
      </c>
    </row>
    <row r="318" spans="6:20" x14ac:dyDescent="0.25">
      <c r="F318" s="74" t="s">
        <v>261</v>
      </c>
      <c r="G318">
        <v>1</v>
      </c>
      <c r="H318">
        <v>1500</v>
      </c>
      <c r="I318">
        <v>100</v>
      </c>
      <c r="J318">
        <v>130</v>
      </c>
      <c r="K318">
        <f>ROUND((Table245[[#This Row],[XP]]*Table245[[#This Row],[entity_spawned (AVG)]])*(Table245[[#This Row],[activating_chance]]/100),0)</f>
        <v>130</v>
      </c>
      <c r="L318" s="73" t="s">
        <v>403</v>
      </c>
      <c r="N318" t="s">
        <v>278</v>
      </c>
      <c r="O318">
        <v>1</v>
      </c>
      <c r="P318">
        <v>170</v>
      </c>
      <c r="Q318">
        <v>100</v>
      </c>
      <c r="R318">
        <v>55</v>
      </c>
      <c r="S318">
        <f>ROUND((Table3[[#This Row],[XP]]*Table3[[#This Row],[entity_spawned (AVG)]])*(Table3[[#This Row],[activating_chance]]/100),0)</f>
        <v>55</v>
      </c>
      <c r="T318" t="s">
        <v>403</v>
      </c>
    </row>
    <row r="319" spans="6:20" x14ac:dyDescent="0.25">
      <c r="F319" s="74" t="s">
        <v>261</v>
      </c>
      <c r="G319">
        <v>1</v>
      </c>
      <c r="H319">
        <v>1500</v>
      </c>
      <c r="I319">
        <v>100</v>
      </c>
      <c r="J319">
        <v>130</v>
      </c>
      <c r="K319">
        <f>ROUND((Table245[[#This Row],[XP]]*Table245[[#This Row],[entity_spawned (AVG)]])*(Table245[[#This Row],[activating_chance]]/100),0)</f>
        <v>130</v>
      </c>
      <c r="L319" s="73" t="s">
        <v>403</v>
      </c>
      <c r="N319" t="s">
        <v>278</v>
      </c>
      <c r="O319">
        <v>1</v>
      </c>
      <c r="P319">
        <v>170</v>
      </c>
      <c r="Q319">
        <v>100</v>
      </c>
      <c r="R319">
        <v>55</v>
      </c>
      <c r="S319">
        <f>ROUND((Table3[[#This Row],[XP]]*Table3[[#This Row],[entity_spawned (AVG)]])*(Table3[[#This Row],[activating_chance]]/100),0)</f>
        <v>55</v>
      </c>
      <c r="T319" t="s">
        <v>403</v>
      </c>
    </row>
    <row r="320" spans="6:20" x14ac:dyDescent="0.25">
      <c r="F320" s="74" t="s">
        <v>261</v>
      </c>
      <c r="G320">
        <v>1</v>
      </c>
      <c r="H320">
        <v>1500</v>
      </c>
      <c r="I320">
        <v>100</v>
      </c>
      <c r="J320">
        <v>130</v>
      </c>
      <c r="K320">
        <f>ROUND((Table245[[#This Row],[XP]]*Table245[[#This Row],[entity_spawned (AVG)]])*(Table245[[#This Row],[activating_chance]]/100),0)</f>
        <v>130</v>
      </c>
      <c r="L320" s="73" t="s">
        <v>403</v>
      </c>
      <c r="N320" t="s">
        <v>279</v>
      </c>
      <c r="O320">
        <v>2</v>
      </c>
      <c r="P320">
        <v>100</v>
      </c>
      <c r="Q320">
        <v>90</v>
      </c>
      <c r="R320">
        <v>25</v>
      </c>
      <c r="S320">
        <f>ROUND((Table3[[#This Row],[XP]]*Table3[[#This Row],[entity_spawned (AVG)]])*(Table3[[#This Row],[activating_chance]]/100),0)</f>
        <v>45</v>
      </c>
      <c r="T320" t="s">
        <v>402</v>
      </c>
    </row>
    <row r="321" spans="6:20" x14ac:dyDescent="0.25">
      <c r="F321" s="74" t="s">
        <v>261</v>
      </c>
      <c r="G321">
        <v>1</v>
      </c>
      <c r="H321">
        <v>1500</v>
      </c>
      <c r="I321">
        <v>100</v>
      </c>
      <c r="J321">
        <v>130</v>
      </c>
      <c r="K321">
        <f>ROUND((Table245[[#This Row],[XP]]*Table245[[#This Row],[entity_spawned (AVG)]])*(Table245[[#This Row],[activating_chance]]/100),0)</f>
        <v>130</v>
      </c>
      <c r="L321" s="73" t="s">
        <v>403</v>
      </c>
      <c r="N321" t="s">
        <v>279</v>
      </c>
      <c r="O321">
        <v>1</v>
      </c>
      <c r="P321">
        <v>150</v>
      </c>
      <c r="Q321">
        <v>80</v>
      </c>
      <c r="R321">
        <v>25</v>
      </c>
      <c r="S321">
        <f>ROUND((Table3[[#This Row],[XP]]*Table3[[#This Row],[entity_spawned (AVG)]])*(Table3[[#This Row],[activating_chance]]/100),0)</f>
        <v>20</v>
      </c>
      <c r="T321" t="s">
        <v>402</v>
      </c>
    </row>
    <row r="322" spans="6:20" x14ac:dyDescent="0.25">
      <c r="F322" s="74" t="s">
        <v>261</v>
      </c>
      <c r="G322">
        <v>1</v>
      </c>
      <c r="H322">
        <v>1500</v>
      </c>
      <c r="I322">
        <v>60</v>
      </c>
      <c r="J322">
        <v>130</v>
      </c>
      <c r="K322">
        <f>ROUND((Table245[[#This Row],[XP]]*Table245[[#This Row],[entity_spawned (AVG)]])*(Table245[[#This Row],[activating_chance]]/100),0)</f>
        <v>78</v>
      </c>
      <c r="L322" s="73" t="s">
        <v>403</v>
      </c>
      <c r="N322" t="s">
        <v>279</v>
      </c>
      <c r="O322">
        <v>1</v>
      </c>
      <c r="P322">
        <v>110</v>
      </c>
      <c r="Q322">
        <v>90</v>
      </c>
      <c r="R322">
        <v>25</v>
      </c>
      <c r="S322">
        <f>ROUND((Table3[[#This Row],[XP]]*Table3[[#This Row],[entity_spawned (AVG)]])*(Table3[[#This Row],[activating_chance]]/100),0)</f>
        <v>23</v>
      </c>
      <c r="T322" t="s">
        <v>402</v>
      </c>
    </row>
    <row r="323" spans="6:20" x14ac:dyDescent="0.25">
      <c r="F323" s="74" t="s">
        <v>261</v>
      </c>
      <c r="G323">
        <v>1</v>
      </c>
      <c r="H323">
        <v>1500</v>
      </c>
      <c r="I323">
        <v>40</v>
      </c>
      <c r="J323">
        <v>130</v>
      </c>
      <c r="K323">
        <f>ROUND((Table245[[#This Row],[XP]]*Table245[[#This Row],[entity_spawned (AVG)]])*(Table245[[#This Row],[activating_chance]]/100),0)</f>
        <v>52</v>
      </c>
      <c r="L323" s="73" t="s">
        <v>403</v>
      </c>
      <c r="N323" t="s">
        <v>279</v>
      </c>
      <c r="O323">
        <v>1</v>
      </c>
      <c r="P323">
        <v>150</v>
      </c>
      <c r="Q323">
        <v>100</v>
      </c>
      <c r="R323">
        <v>25</v>
      </c>
      <c r="S323">
        <f>ROUND((Table3[[#This Row],[XP]]*Table3[[#This Row],[entity_spawned (AVG)]])*(Table3[[#This Row],[activating_chance]]/100),0)</f>
        <v>25</v>
      </c>
      <c r="T323" t="s">
        <v>402</v>
      </c>
    </row>
    <row r="324" spans="6:20" x14ac:dyDescent="0.25">
      <c r="F324" s="74" t="s">
        <v>261</v>
      </c>
      <c r="G324">
        <v>1</v>
      </c>
      <c r="H324">
        <v>1500</v>
      </c>
      <c r="I324">
        <v>100</v>
      </c>
      <c r="J324">
        <v>130</v>
      </c>
      <c r="K324">
        <f>ROUND((Table245[[#This Row],[XP]]*Table245[[#This Row],[entity_spawned (AVG)]])*(Table245[[#This Row],[activating_chance]]/100),0)</f>
        <v>130</v>
      </c>
      <c r="L324" s="73" t="s">
        <v>403</v>
      </c>
      <c r="N324" t="s">
        <v>279</v>
      </c>
      <c r="O324">
        <v>1</v>
      </c>
      <c r="P324">
        <v>150</v>
      </c>
      <c r="Q324">
        <v>100</v>
      </c>
      <c r="R324">
        <v>25</v>
      </c>
      <c r="S324">
        <f>ROUND((Table3[[#This Row],[XP]]*Table3[[#This Row],[entity_spawned (AVG)]])*(Table3[[#This Row],[activating_chance]]/100),0)</f>
        <v>25</v>
      </c>
      <c r="T324" t="s">
        <v>402</v>
      </c>
    </row>
    <row r="325" spans="6:20" x14ac:dyDescent="0.25">
      <c r="F325" s="74" t="s">
        <v>261</v>
      </c>
      <c r="G325">
        <v>1</v>
      </c>
      <c r="H325">
        <v>1500</v>
      </c>
      <c r="I325">
        <v>100</v>
      </c>
      <c r="J325">
        <v>130</v>
      </c>
      <c r="K325">
        <f>ROUND((Table245[[#This Row],[XP]]*Table245[[#This Row],[entity_spawned (AVG)]])*(Table245[[#This Row],[activating_chance]]/100),0)</f>
        <v>130</v>
      </c>
      <c r="L325" s="73" t="s">
        <v>403</v>
      </c>
      <c r="N325" t="s">
        <v>279</v>
      </c>
      <c r="O325">
        <v>1</v>
      </c>
      <c r="P325">
        <v>150</v>
      </c>
      <c r="Q325">
        <v>100</v>
      </c>
      <c r="R325">
        <v>25</v>
      </c>
      <c r="S325">
        <f>ROUND((Table3[[#This Row],[XP]]*Table3[[#This Row],[entity_spawned (AVG)]])*(Table3[[#This Row],[activating_chance]]/100),0)</f>
        <v>25</v>
      </c>
      <c r="T325" t="s">
        <v>402</v>
      </c>
    </row>
    <row r="326" spans="6:20" x14ac:dyDescent="0.25">
      <c r="F326" s="74" t="s">
        <v>261</v>
      </c>
      <c r="G326">
        <v>1</v>
      </c>
      <c r="H326">
        <v>1500</v>
      </c>
      <c r="I326">
        <v>100</v>
      </c>
      <c r="J326">
        <v>130</v>
      </c>
      <c r="K326">
        <f>ROUND((Table245[[#This Row],[XP]]*Table245[[#This Row],[entity_spawned (AVG)]])*(Table245[[#This Row],[activating_chance]]/100),0)</f>
        <v>130</v>
      </c>
      <c r="L326" s="73" t="s">
        <v>403</v>
      </c>
      <c r="N326" t="s">
        <v>279</v>
      </c>
      <c r="O326">
        <v>4</v>
      </c>
      <c r="P326">
        <v>150</v>
      </c>
      <c r="Q326">
        <v>40</v>
      </c>
      <c r="R326">
        <v>25</v>
      </c>
      <c r="S326">
        <f>ROUND((Table3[[#This Row],[XP]]*Table3[[#This Row],[entity_spawned (AVG)]])*(Table3[[#This Row],[activating_chance]]/100),0)</f>
        <v>40</v>
      </c>
      <c r="T326" t="s">
        <v>402</v>
      </c>
    </row>
    <row r="327" spans="6:20" x14ac:dyDescent="0.25">
      <c r="F327" s="74" t="s">
        <v>261</v>
      </c>
      <c r="G327">
        <v>1</v>
      </c>
      <c r="H327">
        <v>1500</v>
      </c>
      <c r="I327">
        <v>100</v>
      </c>
      <c r="J327">
        <v>130</v>
      </c>
      <c r="K327">
        <f>ROUND((Table245[[#This Row],[XP]]*Table245[[#This Row],[entity_spawned (AVG)]])*(Table245[[#This Row],[activating_chance]]/100),0)</f>
        <v>130</v>
      </c>
      <c r="L327" s="73" t="s">
        <v>403</v>
      </c>
      <c r="N327" t="s">
        <v>279</v>
      </c>
      <c r="O327">
        <v>1</v>
      </c>
      <c r="P327">
        <v>150</v>
      </c>
      <c r="Q327">
        <v>90</v>
      </c>
      <c r="R327">
        <v>25</v>
      </c>
      <c r="S327">
        <f>ROUND((Table3[[#This Row],[XP]]*Table3[[#This Row],[entity_spawned (AVG)]])*(Table3[[#This Row],[activating_chance]]/100),0)</f>
        <v>23</v>
      </c>
      <c r="T327" t="s">
        <v>402</v>
      </c>
    </row>
    <row r="328" spans="6:20" x14ac:dyDescent="0.25">
      <c r="F328" s="74" t="s">
        <v>261</v>
      </c>
      <c r="G328">
        <v>1</v>
      </c>
      <c r="H328">
        <v>1500</v>
      </c>
      <c r="I328">
        <v>100</v>
      </c>
      <c r="J328">
        <v>130</v>
      </c>
      <c r="K328">
        <f>ROUND((Table245[[#This Row],[XP]]*Table245[[#This Row],[entity_spawned (AVG)]])*(Table245[[#This Row],[activating_chance]]/100),0)</f>
        <v>130</v>
      </c>
      <c r="L328" s="73" t="s">
        <v>403</v>
      </c>
      <c r="N328" t="s">
        <v>279</v>
      </c>
      <c r="O328">
        <v>1</v>
      </c>
      <c r="P328">
        <v>80</v>
      </c>
      <c r="Q328">
        <v>100</v>
      </c>
      <c r="R328">
        <v>25</v>
      </c>
      <c r="S328">
        <f>ROUND((Table3[[#This Row],[XP]]*Table3[[#This Row],[entity_spawned (AVG)]])*(Table3[[#This Row],[activating_chance]]/100),0)</f>
        <v>25</v>
      </c>
      <c r="T328" t="s">
        <v>402</v>
      </c>
    </row>
    <row r="329" spans="6:20" x14ac:dyDescent="0.25">
      <c r="F329" s="74" t="s">
        <v>261</v>
      </c>
      <c r="G329">
        <v>1</v>
      </c>
      <c r="H329">
        <v>1500</v>
      </c>
      <c r="I329">
        <v>100</v>
      </c>
      <c r="J329">
        <v>130</v>
      </c>
      <c r="K329">
        <f>ROUND((Table245[[#This Row],[XP]]*Table245[[#This Row],[entity_spawned (AVG)]])*(Table245[[#This Row],[activating_chance]]/100),0)</f>
        <v>130</v>
      </c>
      <c r="L329" s="73" t="s">
        <v>403</v>
      </c>
      <c r="N329" t="s">
        <v>279</v>
      </c>
      <c r="O329">
        <v>2</v>
      </c>
      <c r="P329">
        <v>150</v>
      </c>
      <c r="Q329">
        <v>60</v>
      </c>
      <c r="R329">
        <v>25</v>
      </c>
      <c r="S329">
        <f>ROUND((Table3[[#This Row],[XP]]*Table3[[#This Row],[entity_spawned (AVG)]])*(Table3[[#This Row],[activating_chance]]/100),0)</f>
        <v>30</v>
      </c>
      <c r="T329" t="s">
        <v>402</v>
      </c>
    </row>
    <row r="330" spans="6:20" x14ac:dyDescent="0.25">
      <c r="F330" s="74" t="s">
        <v>261</v>
      </c>
      <c r="G330">
        <v>1</v>
      </c>
      <c r="H330">
        <v>1500</v>
      </c>
      <c r="I330">
        <v>100</v>
      </c>
      <c r="J330">
        <v>130</v>
      </c>
      <c r="K330">
        <f>ROUND((Table245[[#This Row],[XP]]*Table245[[#This Row],[entity_spawned (AVG)]])*(Table245[[#This Row],[activating_chance]]/100),0)</f>
        <v>130</v>
      </c>
      <c r="L330" s="73" t="s">
        <v>403</v>
      </c>
      <c r="N330" t="s">
        <v>279</v>
      </c>
      <c r="O330">
        <v>2</v>
      </c>
      <c r="P330">
        <v>150</v>
      </c>
      <c r="Q330">
        <v>20</v>
      </c>
      <c r="R330">
        <v>25</v>
      </c>
      <c r="S330">
        <f>ROUND((Table3[[#This Row],[XP]]*Table3[[#This Row],[entity_spawned (AVG)]])*(Table3[[#This Row],[activating_chance]]/100),0)</f>
        <v>10</v>
      </c>
      <c r="T330" t="s">
        <v>402</v>
      </c>
    </row>
    <row r="331" spans="6:20" x14ac:dyDescent="0.25">
      <c r="F331" s="74" t="s">
        <v>261</v>
      </c>
      <c r="G331">
        <v>1</v>
      </c>
      <c r="H331">
        <v>1500</v>
      </c>
      <c r="I331">
        <v>100</v>
      </c>
      <c r="J331">
        <v>130</v>
      </c>
      <c r="K331">
        <f>ROUND((Table245[[#This Row],[XP]]*Table245[[#This Row],[entity_spawned (AVG)]])*(Table245[[#This Row],[activating_chance]]/100),0)</f>
        <v>130</v>
      </c>
      <c r="L331" s="73" t="s">
        <v>403</v>
      </c>
      <c r="N331" t="s">
        <v>279</v>
      </c>
      <c r="O331">
        <v>1</v>
      </c>
      <c r="P331">
        <v>100</v>
      </c>
      <c r="Q331">
        <v>100</v>
      </c>
      <c r="R331">
        <v>25</v>
      </c>
      <c r="S331">
        <f>ROUND((Table3[[#This Row],[XP]]*Table3[[#This Row],[entity_spawned (AVG)]])*(Table3[[#This Row],[activating_chance]]/100),0)</f>
        <v>25</v>
      </c>
      <c r="T331" t="s">
        <v>402</v>
      </c>
    </row>
    <row r="332" spans="6:20" x14ac:dyDescent="0.25">
      <c r="F332" s="74" t="s">
        <v>261</v>
      </c>
      <c r="G332">
        <v>1</v>
      </c>
      <c r="H332">
        <v>1500</v>
      </c>
      <c r="I332">
        <v>100</v>
      </c>
      <c r="J332">
        <v>130</v>
      </c>
      <c r="K332">
        <f>ROUND((Table245[[#This Row],[XP]]*Table245[[#This Row],[entity_spawned (AVG)]])*(Table245[[#This Row],[activating_chance]]/100),0)</f>
        <v>130</v>
      </c>
      <c r="L332" s="73" t="s">
        <v>403</v>
      </c>
      <c r="N332" t="s">
        <v>279</v>
      </c>
      <c r="O332">
        <v>1</v>
      </c>
      <c r="P332">
        <v>150</v>
      </c>
      <c r="Q332">
        <v>100</v>
      </c>
      <c r="R332">
        <v>25</v>
      </c>
      <c r="S332">
        <f>ROUND((Table3[[#This Row],[XP]]*Table3[[#This Row],[entity_spawned (AVG)]])*(Table3[[#This Row],[activating_chance]]/100),0)</f>
        <v>25</v>
      </c>
      <c r="T332" t="s">
        <v>402</v>
      </c>
    </row>
    <row r="333" spans="6:20" x14ac:dyDescent="0.25">
      <c r="F333" s="74" t="s">
        <v>261</v>
      </c>
      <c r="G333">
        <v>1</v>
      </c>
      <c r="H333">
        <v>1500</v>
      </c>
      <c r="I333">
        <v>100</v>
      </c>
      <c r="J333">
        <v>130</v>
      </c>
      <c r="K333">
        <f>ROUND((Table245[[#This Row],[XP]]*Table245[[#This Row],[entity_spawned (AVG)]])*(Table245[[#This Row],[activating_chance]]/100),0)</f>
        <v>130</v>
      </c>
      <c r="L333" s="73" t="s">
        <v>403</v>
      </c>
      <c r="N333" t="s">
        <v>279</v>
      </c>
      <c r="O333">
        <v>1</v>
      </c>
      <c r="P333">
        <v>120</v>
      </c>
      <c r="Q333">
        <v>100</v>
      </c>
      <c r="R333">
        <v>25</v>
      </c>
      <c r="S333">
        <f>ROUND((Table3[[#This Row],[XP]]*Table3[[#This Row],[entity_spawned (AVG)]])*(Table3[[#This Row],[activating_chance]]/100),0)</f>
        <v>25</v>
      </c>
      <c r="T333" t="s">
        <v>402</v>
      </c>
    </row>
    <row r="334" spans="6:20" x14ac:dyDescent="0.25">
      <c r="F334" s="74" t="s">
        <v>261</v>
      </c>
      <c r="G334">
        <v>1</v>
      </c>
      <c r="H334">
        <v>1500</v>
      </c>
      <c r="I334">
        <v>100</v>
      </c>
      <c r="J334">
        <v>130</v>
      </c>
      <c r="K334">
        <f>ROUND((Table245[[#This Row],[XP]]*Table245[[#This Row],[entity_spawned (AVG)]])*(Table245[[#This Row],[activating_chance]]/100),0)</f>
        <v>130</v>
      </c>
      <c r="L334" s="73" t="s">
        <v>403</v>
      </c>
      <c r="N334" t="s">
        <v>279</v>
      </c>
      <c r="O334">
        <v>1</v>
      </c>
      <c r="P334">
        <v>150</v>
      </c>
      <c r="Q334">
        <v>100</v>
      </c>
      <c r="R334">
        <v>25</v>
      </c>
      <c r="S334">
        <f>ROUND((Table3[[#This Row],[XP]]*Table3[[#This Row],[entity_spawned (AVG)]])*(Table3[[#This Row],[activating_chance]]/100),0)</f>
        <v>25</v>
      </c>
      <c r="T334" t="s">
        <v>402</v>
      </c>
    </row>
    <row r="335" spans="6:20" x14ac:dyDescent="0.25">
      <c r="F335" s="74" t="s">
        <v>261</v>
      </c>
      <c r="G335">
        <v>1</v>
      </c>
      <c r="H335">
        <v>1500</v>
      </c>
      <c r="I335">
        <v>80</v>
      </c>
      <c r="J335">
        <v>130</v>
      </c>
      <c r="K335">
        <f>ROUND((Table245[[#This Row],[XP]]*Table245[[#This Row],[entity_spawned (AVG)]])*(Table245[[#This Row],[activating_chance]]/100),0)</f>
        <v>104</v>
      </c>
      <c r="L335" s="73" t="s">
        <v>403</v>
      </c>
      <c r="N335" t="s">
        <v>279</v>
      </c>
      <c r="O335">
        <v>1</v>
      </c>
      <c r="P335">
        <v>150</v>
      </c>
      <c r="Q335">
        <v>100</v>
      </c>
      <c r="R335">
        <v>25</v>
      </c>
      <c r="S335">
        <f>ROUND((Table3[[#This Row],[XP]]*Table3[[#This Row],[entity_spawned (AVG)]])*(Table3[[#This Row],[activating_chance]]/100),0)</f>
        <v>25</v>
      </c>
      <c r="T335" t="s">
        <v>402</v>
      </c>
    </row>
    <row r="336" spans="6:20" x14ac:dyDescent="0.25">
      <c r="F336" s="74" t="s">
        <v>262</v>
      </c>
      <c r="G336">
        <v>1</v>
      </c>
      <c r="H336">
        <v>200</v>
      </c>
      <c r="I336">
        <v>80</v>
      </c>
      <c r="J336">
        <v>55</v>
      </c>
      <c r="K336">
        <f>ROUND((Table245[[#This Row],[XP]]*Table245[[#This Row],[entity_spawned (AVG)]])*(Table245[[#This Row],[activating_chance]]/100),0)</f>
        <v>44</v>
      </c>
      <c r="L336" s="73" t="s">
        <v>402</v>
      </c>
      <c r="N336" t="s">
        <v>279</v>
      </c>
      <c r="O336">
        <v>1</v>
      </c>
      <c r="P336">
        <v>160</v>
      </c>
      <c r="Q336">
        <v>100</v>
      </c>
      <c r="R336">
        <v>25</v>
      </c>
      <c r="S336">
        <f>ROUND((Table3[[#This Row],[XP]]*Table3[[#This Row],[entity_spawned (AVG)]])*(Table3[[#This Row],[activating_chance]]/100),0)</f>
        <v>25</v>
      </c>
      <c r="T336" t="s">
        <v>402</v>
      </c>
    </row>
    <row r="337" spans="6:20" x14ac:dyDescent="0.25">
      <c r="F337" s="74" t="s">
        <v>262</v>
      </c>
      <c r="G337">
        <v>1</v>
      </c>
      <c r="H337">
        <v>200</v>
      </c>
      <c r="I337">
        <v>60</v>
      </c>
      <c r="J337">
        <v>55</v>
      </c>
      <c r="K337">
        <f>ROUND((Table245[[#This Row],[XP]]*Table245[[#This Row],[entity_spawned (AVG)]])*(Table245[[#This Row],[activating_chance]]/100),0)</f>
        <v>33</v>
      </c>
      <c r="L337" s="73" t="s">
        <v>402</v>
      </c>
      <c r="N337" t="s">
        <v>279</v>
      </c>
      <c r="O337">
        <v>2</v>
      </c>
      <c r="P337">
        <v>150</v>
      </c>
      <c r="Q337">
        <v>60</v>
      </c>
      <c r="R337">
        <v>25</v>
      </c>
      <c r="S337">
        <f>ROUND((Table3[[#This Row],[XP]]*Table3[[#This Row],[entity_spawned (AVG)]])*(Table3[[#This Row],[activating_chance]]/100),0)</f>
        <v>30</v>
      </c>
      <c r="T337" t="s">
        <v>402</v>
      </c>
    </row>
    <row r="338" spans="6:20" x14ac:dyDescent="0.25">
      <c r="F338" s="74" t="s">
        <v>262</v>
      </c>
      <c r="G338">
        <v>1</v>
      </c>
      <c r="H338">
        <v>200</v>
      </c>
      <c r="I338">
        <v>40</v>
      </c>
      <c r="J338">
        <v>55</v>
      </c>
      <c r="K338">
        <f>ROUND((Table245[[#This Row],[XP]]*Table245[[#This Row],[entity_spawned (AVG)]])*(Table245[[#This Row],[activating_chance]]/100),0)</f>
        <v>22</v>
      </c>
      <c r="L338" s="73" t="s">
        <v>402</v>
      </c>
      <c r="N338" t="s">
        <v>279</v>
      </c>
      <c r="O338">
        <v>1</v>
      </c>
      <c r="P338">
        <v>150</v>
      </c>
      <c r="Q338">
        <v>100</v>
      </c>
      <c r="R338">
        <v>25</v>
      </c>
      <c r="S338">
        <f>ROUND((Table3[[#This Row],[XP]]*Table3[[#This Row],[entity_spawned (AVG)]])*(Table3[[#This Row],[activating_chance]]/100),0)</f>
        <v>25</v>
      </c>
      <c r="T338" t="s">
        <v>402</v>
      </c>
    </row>
    <row r="339" spans="6:20" x14ac:dyDescent="0.25">
      <c r="F339" s="74" t="s">
        <v>263</v>
      </c>
      <c r="G339">
        <v>1</v>
      </c>
      <c r="H339">
        <v>140</v>
      </c>
      <c r="I339">
        <v>80</v>
      </c>
      <c r="J339">
        <v>25</v>
      </c>
      <c r="K339">
        <f>ROUND((Table245[[#This Row],[XP]]*Table245[[#This Row],[entity_spawned (AVG)]])*(Table245[[#This Row],[activating_chance]]/100),0)</f>
        <v>20</v>
      </c>
      <c r="L339" s="73" t="s">
        <v>402</v>
      </c>
      <c r="N339" t="s">
        <v>279</v>
      </c>
      <c r="O339">
        <v>1</v>
      </c>
      <c r="P339">
        <v>150</v>
      </c>
      <c r="Q339">
        <v>100</v>
      </c>
      <c r="R339">
        <v>25</v>
      </c>
      <c r="S339">
        <f>ROUND((Table3[[#This Row],[XP]]*Table3[[#This Row],[entity_spawned (AVG)]])*(Table3[[#This Row],[activating_chance]]/100),0)</f>
        <v>25</v>
      </c>
      <c r="T339" t="s">
        <v>402</v>
      </c>
    </row>
    <row r="340" spans="6:20" x14ac:dyDescent="0.25">
      <c r="F340" s="74" t="s">
        <v>263</v>
      </c>
      <c r="G340">
        <v>1</v>
      </c>
      <c r="H340">
        <v>140</v>
      </c>
      <c r="I340">
        <v>60</v>
      </c>
      <c r="J340">
        <v>25</v>
      </c>
      <c r="K340">
        <f>ROUND((Table245[[#This Row],[XP]]*Table245[[#This Row],[entity_spawned (AVG)]])*(Table245[[#This Row],[activating_chance]]/100),0)</f>
        <v>15</v>
      </c>
      <c r="L340" s="73" t="s">
        <v>402</v>
      </c>
      <c r="N340" t="s">
        <v>279</v>
      </c>
      <c r="O340">
        <v>1</v>
      </c>
      <c r="P340">
        <v>150</v>
      </c>
      <c r="Q340">
        <v>100</v>
      </c>
      <c r="R340">
        <v>25</v>
      </c>
      <c r="S340">
        <f>ROUND((Table3[[#This Row],[XP]]*Table3[[#This Row],[entity_spawned (AVG)]])*(Table3[[#This Row],[activating_chance]]/100),0)</f>
        <v>25</v>
      </c>
      <c r="T340" t="s">
        <v>402</v>
      </c>
    </row>
    <row r="341" spans="6:20" x14ac:dyDescent="0.25">
      <c r="F341" s="74" t="s">
        <v>263</v>
      </c>
      <c r="G341">
        <v>1</v>
      </c>
      <c r="H341">
        <v>140</v>
      </c>
      <c r="I341">
        <v>80</v>
      </c>
      <c r="J341">
        <v>25</v>
      </c>
      <c r="K341">
        <f>ROUND((Table245[[#This Row],[XP]]*Table245[[#This Row],[entity_spawned (AVG)]])*(Table245[[#This Row],[activating_chance]]/100),0)</f>
        <v>20</v>
      </c>
      <c r="L341" s="73" t="s">
        <v>402</v>
      </c>
      <c r="N341" t="s">
        <v>279</v>
      </c>
      <c r="O341">
        <v>1</v>
      </c>
      <c r="P341">
        <v>150</v>
      </c>
      <c r="Q341">
        <v>60</v>
      </c>
      <c r="R341">
        <v>25</v>
      </c>
      <c r="S341">
        <f>ROUND((Table3[[#This Row],[XP]]*Table3[[#This Row],[entity_spawned (AVG)]])*(Table3[[#This Row],[activating_chance]]/100),0)</f>
        <v>15</v>
      </c>
      <c r="T341" t="s">
        <v>402</v>
      </c>
    </row>
    <row r="342" spans="6:20" x14ac:dyDescent="0.25">
      <c r="F342" s="74" t="s">
        <v>263</v>
      </c>
      <c r="G342">
        <v>1</v>
      </c>
      <c r="H342">
        <v>140</v>
      </c>
      <c r="I342">
        <v>40</v>
      </c>
      <c r="J342">
        <v>25</v>
      </c>
      <c r="K342">
        <f>ROUND((Table245[[#This Row],[XP]]*Table245[[#This Row],[entity_spawned (AVG)]])*(Table245[[#This Row],[activating_chance]]/100),0)</f>
        <v>10</v>
      </c>
      <c r="L342" s="73" t="s">
        <v>402</v>
      </c>
      <c r="N342" t="s">
        <v>279</v>
      </c>
      <c r="O342">
        <v>2</v>
      </c>
      <c r="P342">
        <v>150</v>
      </c>
      <c r="Q342">
        <v>100</v>
      </c>
      <c r="R342">
        <v>25</v>
      </c>
      <c r="S342">
        <f>ROUND((Table3[[#This Row],[XP]]*Table3[[#This Row],[entity_spawned (AVG)]])*(Table3[[#This Row],[activating_chance]]/100),0)</f>
        <v>50</v>
      </c>
      <c r="T342" t="s">
        <v>402</v>
      </c>
    </row>
    <row r="343" spans="6:20" x14ac:dyDescent="0.25">
      <c r="F343" s="74" t="s">
        <v>263</v>
      </c>
      <c r="G343">
        <v>1</v>
      </c>
      <c r="H343">
        <v>140</v>
      </c>
      <c r="I343">
        <v>60</v>
      </c>
      <c r="J343">
        <v>25</v>
      </c>
      <c r="K343">
        <f>ROUND((Table245[[#This Row],[XP]]*Table245[[#This Row],[entity_spawned (AVG)]])*(Table245[[#This Row],[activating_chance]]/100),0)</f>
        <v>15</v>
      </c>
      <c r="L343" s="73" t="s">
        <v>402</v>
      </c>
      <c r="N343" t="s">
        <v>279</v>
      </c>
      <c r="O343">
        <v>1</v>
      </c>
      <c r="P343">
        <v>150</v>
      </c>
      <c r="Q343">
        <v>100</v>
      </c>
      <c r="R343">
        <v>25</v>
      </c>
      <c r="S343">
        <f>ROUND((Table3[[#This Row],[XP]]*Table3[[#This Row],[entity_spawned (AVG)]])*(Table3[[#This Row],[activating_chance]]/100),0)</f>
        <v>25</v>
      </c>
      <c r="T343" t="s">
        <v>402</v>
      </c>
    </row>
    <row r="344" spans="6:20" x14ac:dyDescent="0.25">
      <c r="F344" s="74" t="s">
        <v>263</v>
      </c>
      <c r="G344">
        <v>1</v>
      </c>
      <c r="H344">
        <v>100</v>
      </c>
      <c r="I344">
        <v>10</v>
      </c>
      <c r="J344">
        <v>25</v>
      </c>
      <c r="K344">
        <f>ROUND((Table245[[#This Row],[XP]]*Table245[[#This Row],[entity_spawned (AVG)]])*(Table245[[#This Row],[activating_chance]]/100),0)</f>
        <v>3</v>
      </c>
      <c r="L344" s="73" t="s">
        <v>402</v>
      </c>
      <c r="N344" t="s">
        <v>279</v>
      </c>
      <c r="O344">
        <v>1</v>
      </c>
      <c r="P344">
        <v>150</v>
      </c>
      <c r="Q344">
        <v>90</v>
      </c>
      <c r="R344">
        <v>25</v>
      </c>
      <c r="S344">
        <f>ROUND((Table3[[#This Row],[XP]]*Table3[[#This Row],[entity_spawned (AVG)]])*(Table3[[#This Row],[activating_chance]]/100),0)</f>
        <v>23</v>
      </c>
      <c r="T344" t="s">
        <v>402</v>
      </c>
    </row>
    <row r="345" spans="6:20" x14ac:dyDescent="0.25">
      <c r="F345" s="74" t="s">
        <v>264</v>
      </c>
      <c r="G345">
        <v>1</v>
      </c>
      <c r="H345">
        <v>220</v>
      </c>
      <c r="I345">
        <v>100</v>
      </c>
      <c r="J345">
        <v>28</v>
      </c>
      <c r="K345">
        <f>ROUND((Table245[[#This Row],[XP]]*Table245[[#This Row],[entity_spawned (AVG)]])*(Table245[[#This Row],[activating_chance]]/100),0)</f>
        <v>28</v>
      </c>
      <c r="L345" s="73" t="s">
        <v>403</v>
      </c>
      <c r="N345" t="s">
        <v>279</v>
      </c>
      <c r="O345">
        <v>2</v>
      </c>
      <c r="P345">
        <v>150</v>
      </c>
      <c r="Q345">
        <v>100</v>
      </c>
      <c r="R345">
        <v>25</v>
      </c>
      <c r="S345">
        <f>ROUND((Table3[[#This Row],[XP]]*Table3[[#This Row],[entity_spawned (AVG)]])*(Table3[[#This Row],[activating_chance]]/100),0)</f>
        <v>50</v>
      </c>
      <c r="T345" t="s">
        <v>402</v>
      </c>
    </row>
    <row r="346" spans="6:20" x14ac:dyDescent="0.25">
      <c r="F346" s="74" t="s">
        <v>264</v>
      </c>
      <c r="G346">
        <v>1</v>
      </c>
      <c r="H346">
        <v>180</v>
      </c>
      <c r="I346">
        <v>10</v>
      </c>
      <c r="J346">
        <v>28</v>
      </c>
      <c r="K346">
        <f>ROUND((Table245[[#This Row],[XP]]*Table245[[#This Row],[entity_spawned (AVG)]])*(Table245[[#This Row],[activating_chance]]/100),0)</f>
        <v>3</v>
      </c>
      <c r="L346" s="73" t="s">
        <v>403</v>
      </c>
      <c r="N346" t="s">
        <v>279</v>
      </c>
      <c r="O346">
        <v>1</v>
      </c>
      <c r="P346">
        <v>100</v>
      </c>
      <c r="Q346">
        <v>100</v>
      </c>
      <c r="R346">
        <v>25</v>
      </c>
      <c r="S346">
        <f>ROUND((Table3[[#This Row],[XP]]*Table3[[#This Row],[entity_spawned (AVG)]])*(Table3[[#This Row],[activating_chance]]/100),0)</f>
        <v>25</v>
      </c>
      <c r="T346" t="s">
        <v>402</v>
      </c>
    </row>
    <row r="347" spans="6:20" x14ac:dyDescent="0.25">
      <c r="F347" s="74" t="s">
        <v>264</v>
      </c>
      <c r="G347">
        <v>1</v>
      </c>
      <c r="H347">
        <v>180</v>
      </c>
      <c r="I347">
        <v>20</v>
      </c>
      <c r="J347">
        <v>28</v>
      </c>
      <c r="K347">
        <f>ROUND((Table245[[#This Row],[XP]]*Table245[[#This Row],[entity_spawned (AVG)]])*(Table245[[#This Row],[activating_chance]]/100),0)</f>
        <v>6</v>
      </c>
      <c r="L347" s="73" t="s">
        <v>403</v>
      </c>
      <c r="N347" t="s">
        <v>279</v>
      </c>
      <c r="O347">
        <v>1</v>
      </c>
      <c r="P347">
        <v>150</v>
      </c>
      <c r="Q347">
        <v>100</v>
      </c>
      <c r="R347">
        <v>25</v>
      </c>
      <c r="S347">
        <f>ROUND((Table3[[#This Row],[XP]]*Table3[[#This Row],[entity_spawned (AVG)]])*(Table3[[#This Row],[activating_chance]]/100),0)</f>
        <v>25</v>
      </c>
      <c r="T347" t="s">
        <v>402</v>
      </c>
    </row>
    <row r="348" spans="6:20" x14ac:dyDescent="0.25">
      <c r="F348" s="74" t="s">
        <v>264</v>
      </c>
      <c r="G348">
        <v>1</v>
      </c>
      <c r="H348">
        <v>220</v>
      </c>
      <c r="I348">
        <v>10</v>
      </c>
      <c r="J348">
        <v>28</v>
      </c>
      <c r="K348">
        <f>ROUND((Table245[[#This Row],[XP]]*Table245[[#This Row],[entity_spawned (AVG)]])*(Table245[[#This Row],[activating_chance]]/100),0)</f>
        <v>3</v>
      </c>
      <c r="L348" s="73" t="s">
        <v>403</v>
      </c>
      <c r="N348" t="s">
        <v>279</v>
      </c>
      <c r="O348">
        <v>2</v>
      </c>
      <c r="P348">
        <v>150</v>
      </c>
      <c r="Q348">
        <v>40</v>
      </c>
      <c r="R348">
        <v>25</v>
      </c>
      <c r="S348">
        <f>ROUND((Table3[[#This Row],[XP]]*Table3[[#This Row],[entity_spawned (AVG)]])*(Table3[[#This Row],[activating_chance]]/100),0)</f>
        <v>20</v>
      </c>
      <c r="T348" t="s">
        <v>402</v>
      </c>
    </row>
    <row r="349" spans="6:20" x14ac:dyDescent="0.25">
      <c r="F349" s="74" t="s">
        <v>264</v>
      </c>
      <c r="G349">
        <v>1</v>
      </c>
      <c r="H349">
        <v>180</v>
      </c>
      <c r="I349">
        <v>100</v>
      </c>
      <c r="J349">
        <v>28</v>
      </c>
      <c r="K349">
        <f>ROUND((Table245[[#This Row],[XP]]*Table245[[#This Row],[entity_spawned (AVG)]])*(Table245[[#This Row],[activating_chance]]/100),0)</f>
        <v>28</v>
      </c>
      <c r="L349" s="73" t="s">
        <v>403</v>
      </c>
      <c r="N349" t="s">
        <v>279</v>
      </c>
      <c r="O349">
        <v>1</v>
      </c>
      <c r="P349">
        <v>150</v>
      </c>
      <c r="Q349">
        <v>100</v>
      </c>
      <c r="R349">
        <v>25</v>
      </c>
      <c r="S349">
        <f>ROUND((Table3[[#This Row],[XP]]*Table3[[#This Row],[entity_spawned (AVG)]])*(Table3[[#This Row],[activating_chance]]/100),0)</f>
        <v>25</v>
      </c>
      <c r="T349" t="s">
        <v>402</v>
      </c>
    </row>
    <row r="350" spans="6:20" x14ac:dyDescent="0.25">
      <c r="F350" s="74" t="s">
        <v>264</v>
      </c>
      <c r="G350">
        <v>1</v>
      </c>
      <c r="H350">
        <v>220</v>
      </c>
      <c r="I350">
        <v>100</v>
      </c>
      <c r="J350">
        <v>28</v>
      </c>
      <c r="K350">
        <f>ROUND((Table245[[#This Row],[XP]]*Table245[[#This Row],[entity_spawned (AVG)]])*(Table245[[#This Row],[activating_chance]]/100),0)</f>
        <v>28</v>
      </c>
      <c r="L350" s="73" t="s">
        <v>403</v>
      </c>
      <c r="N350" t="s">
        <v>279</v>
      </c>
      <c r="O350">
        <v>1</v>
      </c>
      <c r="P350">
        <v>150</v>
      </c>
      <c r="Q350">
        <v>100</v>
      </c>
      <c r="R350">
        <v>25</v>
      </c>
      <c r="S350">
        <f>ROUND((Table3[[#This Row],[XP]]*Table3[[#This Row],[entity_spawned (AVG)]])*(Table3[[#This Row],[activating_chance]]/100),0)</f>
        <v>25</v>
      </c>
      <c r="T350" t="s">
        <v>402</v>
      </c>
    </row>
    <row r="351" spans="6:20" x14ac:dyDescent="0.25">
      <c r="F351" s="74" t="s">
        <v>264</v>
      </c>
      <c r="G351">
        <v>1</v>
      </c>
      <c r="H351">
        <v>180</v>
      </c>
      <c r="I351">
        <v>100</v>
      </c>
      <c r="J351">
        <v>28</v>
      </c>
      <c r="K351">
        <f>ROUND((Table245[[#This Row],[XP]]*Table245[[#This Row],[entity_spawned (AVG)]])*(Table245[[#This Row],[activating_chance]]/100),0)</f>
        <v>28</v>
      </c>
      <c r="L351" s="73" t="s">
        <v>403</v>
      </c>
      <c r="N351" t="s">
        <v>279</v>
      </c>
      <c r="O351">
        <v>1</v>
      </c>
      <c r="P351">
        <v>85</v>
      </c>
      <c r="Q351">
        <v>100</v>
      </c>
      <c r="R351">
        <v>25</v>
      </c>
      <c r="S351">
        <f>ROUND((Table3[[#This Row],[XP]]*Table3[[#This Row],[entity_spawned (AVG)]])*(Table3[[#This Row],[activating_chance]]/100),0)</f>
        <v>25</v>
      </c>
      <c r="T351" t="s">
        <v>402</v>
      </c>
    </row>
    <row r="352" spans="6:20" x14ac:dyDescent="0.25">
      <c r="F352" s="74" t="s">
        <v>264</v>
      </c>
      <c r="G352">
        <v>1</v>
      </c>
      <c r="H352">
        <v>220</v>
      </c>
      <c r="I352">
        <v>40</v>
      </c>
      <c r="J352">
        <v>28</v>
      </c>
      <c r="K352">
        <f>ROUND((Table245[[#This Row],[XP]]*Table245[[#This Row],[entity_spawned (AVG)]])*(Table245[[#This Row],[activating_chance]]/100),0)</f>
        <v>11</v>
      </c>
      <c r="L352" s="73" t="s">
        <v>403</v>
      </c>
      <c r="N352" t="s">
        <v>279</v>
      </c>
      <c r="O352">
        <v>1</v>
      </c>
      <c r="P352">
        <v>150</v>
      </c>
      <c r="Q352">
        <v>100</v>
      </c>
      <c r="R352">
        <v>25</v>
      </c>
      <c r="S352">
        <f>ROUND((Table3[[#This Row],[XP]]*Table3[[#This Row],[entity_spawned (AVG)]])*(Table3[[#This Row],[activating_chance]]/100),0)</f>
        <v>25</v>
      </c>
      <c r="T352" t="s">
        <v>402</v>
      </c>
    </row>
    <row r="353" spans="6:20" x14ac:dyDescent="0.25">
      <c r="F353" s="74" t="s">
        <v>264</v>
      </c>
      <c r="G353">
        <v>1</v>
      </c>
      <c r="H353">
        <v>220</v>
      </c>
      <c r="I353">
        <v>100</v>
      </c>
      <c r="J353">
        <v>28</v>
      </c>
      <c r="K353">
        <f>ROUND((Table245[[#This Row],[XP]]*Table245[[#This Row],[entity_spawned (AVG)]])*(Table245[[#This Row],[activating_chance]]/100),0)</f>
        <v>28</v>
      </c>
      <c r="L353" s="73" t="s">
        <v>403</v>
      </c>
      <c r="N353" t="s">
        <v>279</v>
      </c>
      <c r="O353">
        <v>4</v>
      </c>
      <c r="P353">
        <v>150</v>
      </c>
      <c r="Q353">
        <v>60</v>
      </c>
      <c r="R353">
        <v>25</v>
      </c>
      <c r="S353">
        <f>ROUND((Table3[[#This Row],[XP]]*Table3[[#This Row],[entity_spawned (AVG)]])*(Table3[[#This Row],[activating_chance]]/100),0)</f>
        <v>60</v>
      </c>
      <c r="T353" t="s">
        <v>402</v>
      </c>
    </row>
    <row r="354" spans="6:20" x14ac:dyDescent="0.25">
      <c r="F354" s="74" t="s">
        <v>264</v>
      </c>
      <c r="G354">
        <v>1</v>
      </c>
      <c r="H354">
        <v>220</v>
      </c>
      <c r="I354">
        <v>100</v>
      </c>
      <c r="J354">
        <v>28</v>
      </c>
      <c r="K354">
        <f>ROUND((Table245[[#This Row],[XP]]*Table245[[#This Row],[entity_spawned (AVG)]])*(Table245[[#This Row],[activating_chance]]/100),0)</f>
        <v>28</v>
      </c>
      <c r="L354" s="73" t="s">
        <v>403</v>
      </c>
      <c r="N354" t="s">
        <v>279</v>
      </c>
      <c r="O354">
        <v>1</v>
      </c>
      <c r="P354">
        <v>90</v>
      </c>
      <c r="Q354">
        <v>100</v>
      </c>
      <c r="R354">
        <v>25</v>
      </c>
      <c r="S354">
        <f>ROUND((Table3[[#This Row],[XP]]*Table3[[#This Row],[entity_spawned (AVG)]])*(Table3[[#This Row],[activating_chance]]/100),0)</f>
        <v>25</v>
      </c>
      <c r="T354" t="s">
        <v>402</v>
      </c>
    </row>
    <row r="355" spans="6:20" x14ac:dyDescent="0.25">
      <c r="F355" s="74" t="s">
        <v>265</v>
      </c>
      <c r="G355">
        <v>10</v>
      </c>
      <c r="H355">
        <v>180</v>
      </c>
      <c r="I355">
        <v>100</v>
      </c>
      <c r="J355">
        <v>25</v>
      </c>
      <c r="K355">
        <f>ROUND((Table245[[#This Row],[XP]]*Table245[[#This Row],[entity_spawned (AVG)]])*(Table245[[#This Row],[activating_chance]]/100),0)</f>
        <v>250</v>
      </c>
      <c r="L355" s="73" t="s">
        <v>402</v>
      </c>
      <c r="N355" t="s">
        <v>279</v>
      </c>
      <c r="O355">
        <v>1</v>
      </c>
      <c r="P355">
        <v>150</v>
      </c>
      <c r="Q355">
        <v>90</v>
      </c>
      <c r="R355">
        <v>25</v>
      </c>
      <c r="S355">
        <f>ROUND((Table3[[#This Row],[XP]]*Table3[[#This Row],[entity_spawned (AVG)]])*(Table3[[#This Row],[activating_chance]]/100),0)</f>
        <v>23</v>
      </c>
      <c r="T355" t="s">
        <v>402</v>
      </c>
    </row>
    <row r="356" spans="6:20" x14ac:dyDescent="0.25">
      <c r="F356" s="74" t="s">
        <v>265</v>
      </c>
      <c r="G356">
        <v>8</v>
      </c>
      <c r="H356">
        <v>160</v>
      </c>
      <c r="I356">
        <v>100</v>
      </c>
      <c r="J356">
        <v>25</v>
      </c>
      <c r="K356">
        <f>ROUND((Table245[[#This Row],[XP]]*Table245[[#This Row],[entity_spawned (AVG)]])*(Table245[[#This Row],[activating_chance]]/100),0)</f>
        <v>200</v>
      </c>
      <c r="L356" s="73" t="s">
        <v>402</v>
      </c>
      <c r="N356" t="s">
        <v>279</v>
      </c>
      <c r="O356">
        <v>1</v>
      </c>
      <c r="P356">
        <v>150</v>
      </c>
      <c r="Q356">
        <v>100</v>
      </c>
      <c r="R356">
        <v>25</v>
      </c>
      <c r="S356">
        <f>ROUND((Table3[[#This Row],[XP]]*Table3[[#This Row],[entity_spawned (AVG)]])*(Table3[[#This Row],[activating_chance]]/100),0)</f>
        <v>25</v>
      </c>
      <c r="T356" t="s">
        <v>402</v>
      </c>
    </row>
    <row r="357" spans="6:20" x14ac:dyDescent="0.25">
      <c r="F357" s="74" t="s">
        <v>265</v>
      </c>
      <c r="G357">
        <v>5</v>
      </c>
      <c r="H357">
        <v>110</v>
      </c>
      <c r="I357">
        <v>100</v>
      </c>
      <c r="J357">
        <v>25</v>
      </c>
      <c r="K357">
        <f>ROUND((Table245[[#This Row],[XP]]*Table245[[#This Row],[entity_spawned (AVG)]])*(Table245[[#This Row],[activating_chance]]/100),0)</f>
        <v>125</v>
      </c>
      <c r="L357" s="73" t="s">
        <v>402</v>
      </c>
      <c r="N357" t="s">
        <v>279</v>
      </c>
      <c r="O357">
        <v>1</v>
      </c>
      <c r="P357">
        <v>150</v>
      </c>
      <c r="Q357">
        <v>100</v>
      </c>
      <c r="R357">
        <v>25</v>
      </c>
      <c r="S357">
        <f>ROUND((Table3[[#This Row],[XP]]*Table3[[#This Row],[entity_spawned (AVG)]])*(Table3[[#This Row],[activating_chance]]/100),0)</f>
        <v>25</v>
      </c>
      <c r="T357" t="s">
        <v>402</v>
      </c>
    </row>
    <row r="358" spans="6:20" x14ac:dyDescent="0.25">
      <c r="F358" s="74" t="s">
        <v>265</v>
      </c>
      <c r="G358">
        <v>8</v>
      </c>
      <c r="H358">
        <v>160</v>
      </c>
      <c r="I358">
        <v>100</v>
      </c>
      <c r="J358">
        <v>25</v>
      </c>
      <c r="K358">
        <f>ROUND((Table245[[#This Row],[XP]]*Table245[[#This Row],[entity_spawned (AVG)]])*(Table245[[#This Row],[activating_chance]]/100),0)</f>
        <v>200</v>
      </c>
      <c r="L358" s="73" t="s">
        <v>402</v>
      </c>
      <c r="N358" t="s">
        <v>279</v>
      </c>
      <c r="O358">
        <v>1</v>
      </c>
      <c r="P358">
        <v>80</v>
      </c>
      <c r="Q358">
        <v>100</v>
      </c>
      <c r="R358">
        <v>25</v>
      </c>
      <c r="S358">
        <f>ROUND((Table3[[#This Row],[XP]]*Table3[[#This Row],[entity_spawned (AVG)]])*(Table3[[#This Row],[activating_chance]]/100),0)</f>
        <v>25</v>
      </c>
      <c r="T358" t="s">
        <v>402</v>
      </c>
    </row>
    <row r="359" spans="6:20" x14ac:dyDescent="0.25">
      <c r="F359" s="74" t="s">
        <v>265</v>
      </c>
      <c r="G359">
        <v>8</v>
      </c>
      <c r="H359">
        <v>180</v>
      </c>
      <c r="I359">
        <v>100</v>
      </c>
      <c r="J359">
        <v>25</v>
      </c>
      <c r="K359">
        <f>ROUND((Table245[[#This Row],[XP]]*Table245[[#This Row],[entity_spawned (AVG)]])*(Table245[[#This Row],[activating_chance]]/100),0)</f>
        <v>200</v>
      </c>
      <c r="L359" s="73" t="s">
        <v>402</v>
      </c>
      <c r="N359" t="s">
        <v>279</v>
      </c>
      <c r="O359">
        <v>1</v>
      </c>
      <c r="P359">
        <v>100</v>
      </c>
      <c r="Q359">
        <v>90</v>
      </c>
      <c r="R359">
        <v>25</v>
      </c>
      <c r="S359">
        <f>ROUND((Table3[[#This Row],[XP]]*Table3[[#This Row],[entity_spawned (AVG)]])*(Table3[[#This Row],[activating_chance]]/100),0)</f>
        <v>23</v>
      </c>
      <c r="T359" t="s">
        <v>402</v>
      </c>
    </row>
    <row r="360" spans="6:20" x14ac:dyDescent="0.25">
      <c r="F360" s="74" t="s">
        <v>266</v>
      </c>
      <c r="G360">
        <v>1</v>
      </c>
      <c r="H360">
        <v>300</v>
      </c>
      <c r="I360">
        <v>100</v>
      </c>
      <c r="J360">
        <v>55</v>
      </c>
      <c r="K360">
        <f>ROUND((Table245[[#This Row],[XP]]*Table245[[#This Row],[entity_spawned (AVG)]])*(Table245[[#This Row],[activating_chance]]/100),0)</f>
        <v>55</v>
      </c>
      <c r="L360" s="73" t="s">
        <v>403</v>
      </c>
      <c r="N360" t="s">
        <v>279</v>
      </c>
      <c r="O360">
        <v>1</v>
      </c>
      <c r="P360">
        <v>150</v>
      </c>
      <c r="Q360">
        <v>90</v>
      </c>
      <c r="R360">
        <v>25</v>
      </c>
      <c r="S360">
        <f>ROUND((Table3[[#This Row],[XP]]*Table3[[#This Row],[entity_spawned (AVG)]])*(Table3[[#This Row],[activating_chance]]/100),0)</f>
        <v>23</v>
      </c>
      <c r="T360" t="s">
        <v>402</v>
      </c>
    </row>
    <row r="361" spans="6:20" x14ac:dyDescent="0.25">
      <c r="F361" s="74" t="s">
        <v>393</v>
      </c>
      <c r="G361">
        <v>1</v>
      </c>
      <c r="H361">
        <v>200</v>
      </c>
      <c r="I361">
        <v>100</v>
      </c>
      <c r="J361">
        <v>75</v>
      </c>
      <c r="K361">
        <f>ROUND((Table245[[#This Row],[XP]]*Table245[[#This Row],[entity_spawned (AVG)]])*(Table245[[#This Row],[activating_chance]]/100),0)</f>
        <v>75</v>
      </c>
      <c r="L361" s="73" t="s">
        <v>402</v>
      </c>
      <c r="N361" t="s">
        <v>279</v>
      </c>
      <c r="O361">
        <v>1</v>
      </c>
      <c r="P361">
        <v>150</v>
      </c>
      <c r="Q361">
        <v>80</v>
      </c>
      <c r="R361">
        <v>25</v>
      </c>
      <c r="S361">
        <f>ROUND((Table3[[#This Row],[XP]]*Table3[[#This Row],[entity_spawned (AVG)]])*(Table3[[#This Row],[activating_chance]]/100),0)</f>
        <v>20</v>
      </c>
      <c r="T361" t="s">
        <v>402</v>
      </c>
    </row>
    <row r="362" spans="6:20" x14ac:dyDescent="0.25">
      <c r="F362" s="74" t="s">
        <v>267</v>
      </c>
      <c r="G362">
        <v>1</v>
      </c>
      <c r="H362">
        <v>500</v>
      </c>
      <c r="I362">
        <v>60</v>
      </c>
      <c r="J362">
        <v>75</v>
      </c>
      <c r="K362">
        <f>ROUND((Table245[[#This Row],[XP]]*Table245[[#This Row],[entity_spawned (AVG)]])*(Table245[[#This Row],[activating_chance]]/100),0)</f>
        <v>45</v>
      </c>
      <c r="L362" s="73" t="s">
        <v>402</v>
      </c>
      <c r="N362" t="s">
        <v>279</v>
      </c>
      <c r="O362">
        <v>1</v>
      </c>
      <c r="P362">
        <v>150</v>
      </c>
      <c r="Q362">
        <v>90</v>
      </c>
      <c r="R362">
        <v>25</v>
      </c>
      <c r="S362">
        <f>ROUND((Table3[[#This Row],[XP]]*Table3[[#This Row],[entity_spawned (AVG)]])*(Table3[[#This Row],[activating_chance]]/100),0)</f>
        <v>23</v>
      </c>
      <c r="T362" t="s">
        <v>402</v>
      </c>
    </row>
    <row r="363" spans="6:20" x14ac:dyDescent="0.25">
      <c r="F363" s="74" t="s">
        <v>267</v>
      </c>
      <c r="G363">
        <v>1</v>
      </c>
      <c r="H363">
        <v>500</v>
      </c>
      <c r="I363">
        <v>80</v>
      </c>
      <c r="J363">
        <v>75</v>
      </c>
      <c r="K363">
        <f>ROUND((Table245[[#This Row],[XP]]*Table245[[#This Row],[entity_spawned (AVG)]])*(Table245[[#This Row],[activating_chance]]/100),0)</f>
        <v>60</v>
      </c>
      <c r="L363" s="73" t="s">
        <v>402</v>
      </c>
      <c r="N363" t="s">
        <v>279</v>
      </c>
      <c r="O363">
        <v>4</v>
      </c>
      <c r="P363">
        <v>150</v>
      </c>
      <c r="Q363">
        <v>100</v>
      </c>
      <c r="R363">
        <v>25</v>
      </c>
      <c r="S363">
        <f>ROUND((Table3[[#This Row],[XP]]*Table3[[#This Row],[entity_spawned (AVG)]])*(Table3[[#This Row],[activating_chance]]/100),0)</f>
        <v>100</v>
      </c>
      <c r="T363" t="s">
        <v>402</v>
      </c>
    </row>
    <row r="364" spans="6:20" x14ac:dyDescent="0.25">
      <c r="F364" s="74" t="s">
        <v>268</v>
      </c>
      <c r="G364">
        <v>1</v>
      </c>
      <c r="H364">
        <v>420</v>
      </c>
      <c r="I364">
        <v>100</v>
      </c>
      <c r="J364">
        <v>83</v>
      </c>
      <c r="K364">
        <f>ROUND((Table245[[#This Row],[XP]]*Table245[[#This Row],[entity_spawned (AVG)]])*(Table245[[#This Row],[activating_chance]]/100),0)</f>
        <v>83</v>
      </c>
      <c r="L364" s="73" t="s">
        <v>403</v>
      </c>
      <c r="N364" t="s">
        <v>279</v>
      </c>
      <c r="O364">
        <v>1</v>
      </c>
      <c r="P364">
        <v>140</v>
      </c>
      <c r="Q364">
        <v>100</v>
      </c>
      <c r="R364">
        <v>25</v>
      </c>
      <c r="S364">
        <f>ROUND((Table3[[#This Row],[XP]]*Table3[[#This Row],[entity_spawned (AVG)]])*(Table3[[#This Row],[activating_chance]]/100),0)</f>
        <v>25</v>
      </c>
      <c r="T364" t="s">
        <v>402</v>
      </c>
    </row>
    <row r="365" spans="6:20" x14ac:dyDescent="0.25">
      <c r="F365" s="74" t="s">
        <v>269</v>
      </c>
      <c r="G365">
        <v>1</v>
      </c>
      <c r="H365">
        <v>250</v>
      </c>
      <c r="I365">
        <v>60</v>
      </c>
      <c r="J365">
        <v>75</v>
      </c>
      <c r="K365">
        <f>ROUND((Table245[[#This Row],[XP]]*Table245[[#This Row],[entity_spawned (AVG)]])*(Table245[[#This Row],[activating_chance]]/100),0)</f>
        <v>45</v>
      </c>
      <c r="L365" s="73" t="s">
        <v>403</v>
      </c>
      <c r="N365" t="s">
        <v>279</v>
      </c>
      <c r="O365">
        <v>2</v>
      </c>
      <c r="P365">
        <v>150</v>
      </c>
      <c r="Q365">
        <v>60</v>
      </c>
      <c r="R365">
        <v>25</v>
      </c>
      <c r="S365">
        <f>ROUND((Table3[[#This Row],[XP]]*Table3[[#This Row],[entity_spawned (AVG)]])*(Table3[[#This Row],[activating_chance]]/100),0)</f>
        <v>30</v>
      </c>
      <c r="T365" t="s">
        <v>402</v>
      </c>
    </row>
    <row r="366" spans="6:20" x14ac:dyDescent="0.25">
      <c r="F366" s="74" t="s">
        <v>269</v>
      </c>
      <c r="G366">
        <v>1</v>
      </c>
      <c r="H366">
        <v>250</v>
      </c>
      <c r="I366">
        <v>30</v>
      </c>
      <c r="J366">
        <v>75</v>
      </c>
      <c r="K366">
        <f>ROUND((Table245[[#This Row],[XP]]*Table245[[#This Row],[entity_spawned (AVG)]])*(Table245[[#This Row],[activating_chance]]/100),0)</f>
        <v>23</v>
      </c>
      <c r="L366" s="73" t="s">
        <v>403</v>
      </c>
      <c r="N366" t="s">
        <v>279</v>
      </c>
      <c r="O366">
        <v>1</v>
      </c>
      <c r="P366">
        <v>150</v>
      </c>
      <c r="Q366">
        <v>100</v>
      </c>
      <c r="R366">
        <v>25</v>
      </c>
      <c r="S366">
        <f>ROUND((Table3[[#This Row],[XP]]*Table3[[#This Row],[entity_spawned (AVG)]])*(Table3[[#This Row],[activating_chance]]/100),0)</f>
        <v>25</v>
      </c>
      <c r="T366" t="s">
        <v>402</v>
      </c>
    </row>
    <row r="367" spans="6:20" x14ac:dyDescent="0.25">
      <c r="F367" s="74" t="s">
        <v>269</v>
      </c>
      <c r="G367">
        <v>1</v>
      </c>
      <c r="H367">
        <v>280</v>
      </c>
      <c r="I367">
        <v>100</v>
      </c>
      <c r="J367">
        <v>75</v>
      </c>
      <c r="K367">
        <f>ROUND((Table245[[#This Row],[XP]]*Table245[[#This Row],[entity_spawned (AVG)]])*(Table245[[#This Row],[activating_chance]]/100),0)</f>
        <v>75</v>
      </c>
      <c r="L367" s="73" t="s">
        <v>403</v>
      </c>
      <c r="N367" t="s">
        <v>279</v>
      </c>
      <c r="O367">
        <v>1</v>
      </c>
      <c r="P367">
        <v>150</v>
      </c>
      <c r="Q367">
        <v>90</v>
      </c>
      <c r="R367">
        <v>25</v>
      </c>
      <c r="S367">
        <f>ROUND((Table3[[#This Row],[XP]]*Table3[[#This Row],[entity_spawned (AVG)]])*(Table3[[#This Row],[activating_chance]]/100),0)</f>
        <v>23</v>
      </c>
      <c r="T367" t="s">
        <v>402</v>
      </c>
    </row>
    <row r="368" spans="6:20" x14ac:dyDescent="0.25">
      <c r="F368" s="74" t="s">
        <v>269</v>
      </c>
      <c r="G368">
        <v>1</v>
      </c>
      <c r="H368">
        <v>280</v>
      </c>
      <c r="I368">
        <v>80</v>
      </c>
      <c r="J368">
        <v>75</v>
      </c>
      <c r="K368">
        <f>ROUND((Table245[[#This Row],[XP]]*Table245[[#This Row],[entity_spawned (AVG)]])*(Table245[[#This Row],[activating_chance]]/100),0)</f>
        <v>60</v>
      </c>
      <c r="L368" s="73" t="s">
        <v>403</v>
      </c>
      <c r="N368" t="s">
        <v>279</v>
      </c>
      <c r="O368">
        <v>2</v>
      </c>
      <c r="P368">
        <v>90</v>
      </c>
      <c r="Q368">
        <v>90</v>
      </c>
      <c r="R368">
        <v>25</v>
      </c>
      <c r="S368">
        <f>ROUND((Table3[[#This Row],[XP]]*Table3[[#This Row],[entity_spawned (AVG)]])*(Table3[[#This Row],[activating_chance]]/100),0)</f>
        <v>45</v>
      </c>
      <c r="T368" t="s">
        <v>402</v>
      </c>
    </row>
    <row r="369" spans="6:20" x14ac:dyDescent="0.25">
      <c r="F369" s="74" t="s">
        <v>269</v>
      </c>
      <c r="G369">
        <v>1</v>
      </c>
      <c r="H369">
        <v>280</v>
      </c>
      <c r="I369">
        <v>100</v>
      </c>
      <c r="J369">
        <v>75</v>
      </c>
      <c r="K369">
        <f>ROUND((Table245[[#This Row],[XP]]*Table245[[#This Row],[entity_spawned (AVG)]])*(Table245[[#This Row],[activating_chance]]/100),0)</f>
        <v>75</v>
      </c>
      <c r="L369" s="73" t="s">
        <v>403</v>
      </c>
      <c r="N369" t="s">
        <v>279</v>
      </c>
      <c r="O369">
        <v>1</v>
      </c>
      <c r="P369">
        <v>150</v>
      </c>
      <c r="Q369">
        <v>100</v>
      </c>
      <c r="R369">
        <v>25</v>
      </c>
      <c r="S369">
        <f>ROUND((Table3[[#This Row],[XP]]*Table3[[#This Row],[entity_spawned (AVG)]])*(Table3[[#This Row],[activating_chance]]/100),0)</f>
        <v>25</v>
      </c>
      <c r="T369" t="s">
        <v>402</v>
      </c>
    </row>
    <row r="370" spans="6:20" x14ac:dyDescent="0.25">
      <c r="F370" s="74" t="s">
        <v>269</v>
      </c>
      <c r="G370">
        <v>1</v>
      </c>
      <c r="H370">
        <v>240</v>
      </c>
      <c r="I370">
        <v>100</v>
      </c>
      <c r="J370">
        <v>75</v>
      </c>
      <c r="K370">
        <f>ROUND((Table245[[#This Row],[XP]]*Table245[[#This Row],[entity_spawned (AVG)]])*(Table245[[#This Row],[activating_chance]]/100),0)</f>
        <v>75</v>
      </c>
      <c r="L370" s="73" t="s">
        <v>403</v>
      </c>
      <c r="N370" t="s">
        <v>279</v>
      </c>
      <c r="O370">
        <v>2</v>
      </c>
      <c r="P370">
        <v>150</v>
      </c>
      <c r="Q370">
        <v>100</v>
      </c>
      <c r="R370">
        <v>25</v>
      </c>
      <c r="S370">
        <f>ROUND((Table3[[#This Row],[XP]]*Table3[[#This Row],[entity_spawned (AVG)]])*(Table3[[#This Row],[activating_chance]]/100),0)</f>
        <v>50</v>
      </c>
      <c r="T370" t="s">
        <v>402</v>
      </c>
    </row>
    <row r="371" spans="6:20" x14ac:dyDescent="0.25">
      <c r="F371" s="74" t="s">
        <v>269</v>
      </c>
      <c r="G371">
        <v>1</v>
      </c>
      <c r="H371">
        <v>250</v>
      </c>
      <c r="I371">
        <v>20</v>
      </c>
      <c r="J371">
        <v>75</v>
      </c>
      <c r="K371">
        <f>ROUND((Table245[[#This Row],[XP]]*Table245[[#This Row],[entity_spawned (AVG)]])*(Table245[[#This Row],[activating_chance]]/100),0)</f>
        <v>15</v>
      </c>
      <c r="L371" s="73" t="s">
        <v>403</v>
      </c>
      <c r="N371" t="s">
        <v>398</v>
      </c>
      <c r="O371">
        <v>1</v>
      </c>
      <c r="P371">
        <v>0</v>
      </c>
      <c r="Q371">
        <v>100</v>
      </c>
      <c r="R371">
        <v>25</v>
      </c>
      <c r="S371">
        <f>ROUND((Table3[[#This Row],[XP]]*Table3[[#This Row],[entity_spawned (AVG)]])*(Table3[[#This Row],[activating_chance]]/100),0)</f>
        <v>25</v>
      </c>
      <c r="T371" t="s">
        <v>402</v>
      </c>
    </row>
    <row r="372" spans="6:20" x14ac:dyDescent="0.25">
      <c r="F372" s="74" t="s">
        <v>270</v>
      </c>
      <c r="G372">
        <v>1</v>
      </c>
      <c r="H372">
        <v>300</v>
      </c>
      <c r="I372">
        <v>100</v>
      </c>
      <c r="J372">
        <v>75</v>
      </c>
      <c r="K372">
        <f>ROUND((Table245[[#This Row],[XP]]*Table245[[#This Row],[entity_spawned (AVG)]])*(Table245[[#This Row],[activating_chance]]/100),0)</f>
        <v>75</v>
      </c>
      <c r="L372" s="73" t="s">
        <v>403</v>
      </c>
      <c r="N372" t="s">
        <v>398</v>
      </c>
      <c r="O372">
        <v>1</v>
      </c>
      <c r="P372">
        <v>0</v>
      </c>
      <c r="Q372">
        <v>100</v>
      </c>
      <c r="R372">
        <v>25</v>
      </c>
      <c r="S372">
        <f>ROUND((Table3[[#This Row],[XP]]*Table3[[#This Row],[entity_spawned (AVG)]])*(Table3[[#This Row],[activating_chance]]/100),0)</f>
        <v>25</v>
      </c>
      <c r="T372" t="s">
        <v>402</v>
      </c>
    </row>
    <row r="373" spans="6:20" x14ac:dyDescent="0.25">
      <c r="F373" s="74" t="s">
        <v>270</v>
      </c>
      <c r="G373">
        <v>1</v>
      </c>
      <c r="H373">
        <v>300</v>
      </c>
      <c r="I373">
        <v>100</v>
      </c>
      <c r="J373">
        <v>75</v>
      </c>
      <c r="K373">
        <f>ROUND((Table245[[#This Row],[XP]]*Table245[[#This Row],[entity_spawned (AVG)]])*(Table245[[#This Row],[activating_chance]]/100),0)</f>
        <v>75</v>
      </c>
      <c r="L373" s="73" t="s">
        <v>403</v>
      </c>
      <c r="N373" t="s">
        <v>398</v>
      </c>
      <c r="O373">
        <v>1</v>
      </c>
      <c r="P373">
        <v>0</v>
      </c>
      <c r="Q373">
        <v>100</v>
      </c>
      <c r="R373">
        <v>25</v>
      </c>
      <c r="S373">
        <f>ROUND((Table3[[#This Row],[XP]]*Table3[[#This Row],[entity_spawned (AVG)]])*(Table3[[#This Row],[activating_chance]]/100),0)</f>
        <v>25</v>
      </c>
      <c r="T373" t="s">
        <v>402</v>
      </c>
    </row>
    <row r="374" spans="6:20" x14ac:dyDescent="0.25">
      <c r="F374" s="74" t="s">
        <v>271</v>
      </c>
      <c r="G374">
        <v>1</v>
      </c>
      <c r="H374">
        <v>200</v>
      </c>
      <c r="I374">
        <v>80</v>
      </c>
      <c r="J374">
        <v>50</v>
      </c>
      <c r="K374">
        <f>ROUND((Table245[[#This Row],[XP]]*Table245[[#This Row],[entity_spawned (AVG)]])*(Table245[[#This Row],[activating_chance]]/100),0)</f>
        <v>40</v>
      </c>
      <c r="L374" s="73" t="s">
        <v>403</v>
      </c>
    </row>
    <row r="375" spans="6:20" x14ac:dyDescent="0.25">
      <c r="F375" s="74" t="s">
        <v>396</v>
      </c>
      <c r="G375">
        <v>1</v>
      </c>
      <c r="H375">
        <v>130</v>
      </c>
      <c r="I375">
        <v>100</v>
      </c>
      <c r="J375">
        <v>50</v>
      </c>
      <c r="K375">
        <f>ROUND((Table245[[#This Row],[XP]]*Table245[[#This Row],[entity_spawned (AVG)]])*(Table245[[#This Row],[activating_chance]]/100),0)</f>
        <v>50</v>
      </c>
      <c r="L375" s="73" t="s">
        <v>402</v>
      </c>
    </row>
    <row r="376" spans="6:20" x14ac:dyDescent="0.25">
      <c r="F376" s="74" t="s">
        <v>272</v>
      </c>
      <c r="G376">
        <v>1</v>
      </c>
      <c r="H376">
        <v>250</v>
      </c>
      <c r="I376">
        <v>40</v>
      </c>
      <c r="J376">
        <v>75</v>
      </c>
      <c r="K376">
        <f>ROUND((Table245[[#This Row],[XP]]*Table245[[#This Row],[entity_spawned (AVG)]])*(Table245[[#This Row],[activating_chance]]/100),0)</f>
        <v>30</v>
      </c>
      <c r="L376" s="73" t="s">
        <v>402</v>
      </c>
    </row>
    <row r="377" spans="6:20" x14ac:dyDescent="0.25">
      <c r="F377" s="74" t="s">
        <v>272</v>
      </c>
      <c r="G377">
        <v>1</v>
      </c>
      <c r="H377">
        <v>250</v>
      </c>
      <c r="I377">
        <v>100</v>
      </c>
      <c r="J377">
        <v>75</v>
      </c>
      <c r="K377">
        <f>ROUND((Table245[[#This Row],[XP]]*Table245[[#This Row],[entity_spawned (AVG)]])*(Table245[[#This Row],[activating_chance]]/100),0)</f>
        <v>75</v>
      </c>
      <c r="L377" s="73" t="s">
        <v>402</v>
      </c>
    </row>
    <row r="378" spans="6:20" x14ac:dyDescent="0.25">
      <c r="F378" s="74" t="s">
        <v>272</v>
      </c>
      <c r="G378">
        <v>1</v>
      </c>
      <c r="H378">
        <v>210</v>
      </c>
      <c r="I378">
        <v>100</v>
      </c>
      <c r="J378">
        <v>75</v>
      </c>
      <c r="K378">
        <f>ROUND((Table245[[#This Row],[XP]]*Table245[[#This Row],[entity_spawned (AVG)]])*(Table245[[#This Row],[activating_chance]]/100),0)</f>
        <v>75</v>
      </c>
      <c r="L378" s="73" t="s">
        <v>402</v>
      </c>
    </row>
    <row r="379" spans="6:20" x14ac:dyDescent="0.25">
      <c r="F379" s="74" t="s">
        <v>272</v>
      </c>
      <c r="G379">
        <v>1</v>
      </c>
      <c r="H379">
        <v>210</v>
      </c>
      <c r="I379">
        <v>40</v>
      </c>
      <c r="J379">
        <v>75</v>
      </c>
      <c r="K379">
        <f>ROUND((Table245[[#This Row],[XP]]*Table245[[#This Row],[entity_spawned (AVG)]])*(Table245[[#This Row],[activating_chance]]/100),0)</f>
        <v>30</v>
      </c>
      <c r="L379" s="73" t="s">
        <v>402</v>
      </c>
    </row>
    <row r="380" spans="6:20" x14ac:dyDescent="0.25">
      <c r="F380" s="74" t="s">
        <v>272</v>
      </c>
      <c r="G380">
        <v>1</v>
      </c>
      <c r="H380">
        <v>210</v>
      </c>
      <c r="I380">
        <v>100</v>
      </c>
      <c r="J380">
        <v>75</v>
      </c>
      <c r="K380">
        <f>ROUND((Table245[[#This Row],[XP]]*Table245[[#This Row],[entity_spawned (AVG)]])*(Table245[[#This Row],[activating_chance]]/100),0)</f>
        <v>75</v>
      </c>
      <c r="L380" s="73" t="s">
        <v>402</v>
      </c>
    </row>
    <row r="381" spans="6:20" x14ac:dyDescent="0.25">
      <c r="F381" s="74" t="s">
        <v>272</v>
      </c>
      <c r="G381">
        <v>1</v>
      </c>
      <c r="H381">
        <v>210</v>
      </c>
      <c r="I381">
        <v>60</v>
      </c>
      <c r="J381">
        <v>75</v>
      </c>
      <c r="K381">
        <f>ROUND((Table245[[#This Row],[XP]]*Table245[[#This Row],[entity_spawned (AVG)]])*(Table245[[#This Row],[activating_chance]]/100),0)</f>
        <v>45</v>
      </c>
      <c r="L381" s="73" t="s">
        <v>402</v>
      </c>
    </row>
    <row r="382" spans="6:20" x14ac:dyDescent="0.25">
      <c r="F382" s="74" t="s">
        <v>397</v>
      </c>
      <c r="G382">
        <v>1</v>
      </c>
      <c r="H382">
        <v>210</v>
      </c>
      <c r="I382">
        <v>20</v>
      </c>
      <c r="J382">
        <v>75</v>
      </c>
      <c r="K382">
        <f>ROUND((Table245[[#This Row],[XP]]*Table245[[#This Row],[entity_spawned (AVG)]])*(Table245[[#This Row],[activating_chance]]/100),0)</f>
        <v>15</v>
      </c>
      <c r="L382" s="73" t="s">
        <v>402</v>
      </c>
    </row>
    <row r="383" spans="6:20" x14ac:dyDescent="0.25">
      <c r="F383" s="74" t="s">
        <v>273</v>
      </c>
      <c r="G383">
        <v>1</v>
      </c>
      <c r="H383">
        <v>240</v>
      </c>
      <c r="I383">
        <v>100</v>
      </c>
      <c r="J383">
        <v>75</v>
      </c>
      <c r="K383">
        <f>ROUND((Table245[[#This Row],[XP]]*Table245[[#This Row],[entity_spawned (AVG)]])*(Table245[[#This Row],[activating_chance]]/100),0)</f>
        <v>75</v>
      </c>
      <c r="L383" s="73" t="s">
        <v>402</v>
      </c>
    </row>
    <row r="384" spans="6:20" x14ac:dyDescent="0.25">
      <c r="F384" s="74" t="s">
        <v>274</v>
      </c>
      <c r="G384">
        <v>1</v>
      </c>
      <c r="H384">
        <v>220</v>
      </c>
      <c r="I384">
        <v>100</v>
      </c>
      <c r="J384">
        <v>55</v>
      </c>
      <c r="K384">
        <f>ROUND((Table245[[#This Row],[XP]]*Table245[[#This Row],[entity_spawned (AVG)]])*(Table245[[#This Row],[activating_chance]]/100),0)</f>
        <v>55</v>
      </c>
      <c r="L384" s="73" t="s">
        <v>402</v>
      </c>
    </row>
    <row r="385" spans="6:12" x14ac:dyDescent="0.25">
      <c r="F385" s="74" t="s">
        <v>274</v>
      </c>
      <c r="G385">
        <v>1</v>
      </c>
      <c r="H385">
        <v>250</v>
      </c>
      <c r="I385">
        <v>40</v>
      </c>
      <c r="J385">
        <v>55</v>
      </c>
      <c r="K385">
        <f>ROUND((Table245[[#This Row],[XP]]*Table245[[#This Row],[entity_spawned (AVG)]])*(Table245[[#This Row],[activating_chance]]/100),0)</f>
        <v>22</v>
      </c>
      <c r="L385" s="73" t="s">
        <v>402</v>
      </c>
    </row>
    <row r="386" spans="6:12" x14ac:dyDescent="0.25">
      <c r="F386" s="74" t="s">
        <v>274</v>
      </c>
      <c r="G386">
        <v>1</v>
      </c>
      <c r="H386">
        <v>220</v>
      </c>
      <c r="I386">
        <v>20</v>
      </c>
      <c r="J386">
        <v>55</v>
      </c>
      <c r="K386">
        <f>ROUND((Table245[[#This Row],[XP]]*Table245[[#This Row],[entity_spawned (AVG)]])*(Table245[[#This Row],[activating_chance]]/100),0)</f>
        <v>11</v>
      </c>
      <c r="L386" s="73" t="s">
        <v>402</v>
      </c>
    </row>
    <row r="387" spans="6:12" x14ac:dyDescent="0.25">
      <c r="F387" s="74" t="s">
        <v>274</v>
      </c>
      <c r="G387">
        <v>1</v>
      </c>
      <c r="H387">
        <v>260</v>
      </c>
      <c r="I387">
        <v>20</v>
      </c>
      <c r="J387">
        <v>55</v>
      </c>
      <c r="K387">
        <f>ROUND((Table245[[#This Row],[XP]]*Table245[[#This Row],[entity_spawned (AVG)]])*(Table245[[#This Row],[activating_chance]]/100),0)</f>
        <v>11</v>
      </c>
      <c r="L387" s="73" t="s">
        <v>402</v>
      </c>
    </row>
    <row r="388" spans="6:12" x14ac:dyDescent="0.25">
      <c r="F388" s="74" t="s">
        <v>275</v>
      </c>
      <c r="G388">
        <v>1</v>
      </c>
      <c r="H388">
        <v>170</v>
      </c>
      <c r="I388">
        <v>60</v>
      </c>
      <c r="J388">
        <v>75</v>
      </c>
      <c r="K388">
        <f>ROUND((Table245[[#This Row],[XP]]*Table245[[#This Row],[entity_spawned (AVG)]])*(Table245[[#This Row],[activating_chance]]/100),0)</f>
        <v>45</v>
      </c>
      <c r="L388" s="73" t="s">
        <v>402</v>
      </c>
    </row>
    <row r="389" spans="6:12" x14ac:dyDescent="0.25">
      <c r="F389" s="74" t="s">
        <v>275</v>
      </c>
      <c r="G389">
        <v>1</v>
      </c>
      <c r="H389">
        <v>170</v>
      </c>
      <c r="I389">
        <v>100</v>
      </c>
      <c r="J389">
        <v>75</v>
      </c>
      <c r="K389">
        <f>ROUND((Table245[[#This Row],[XP]]*Table245[[#This Row],[entity_spawned (AVG)]])*(Table245[[#This Row],[activating_chance]]/100),0)</f>
        <v>75</v>
      </c>
      <c r="L389" s="73" t="s">
        <v>402</v>
      </c>
    </row>
    <row r="390" spans="6:12" x14ac:dyDescent="0.25">
      <c r="F390" s="74" t="s">
        <v>275</v>
      </c>
      <c r="G390">
        <v>1</v>
      </c>
      <c r="H390">
        <v>140</v>
      </c>
      <c r="I390">
        <v>5</v>
      </c>
      <c r="J390">
        <v>75</v>
      </c>
      <c r="K390">
        <f>ROUND((Table245[[#This Row],[XP]]*Table245[[#This Row],[entity_spawned (AVG)]])*(Table245[[#This Row],[activating_chance]]/100),0)</f>
        <v>4</v>
      </c>
      <c r="L390" s="73" t="s">
        <v>402</v>
      </c>
    </row>
    <row r="391" spans="6:12" x14ac:dyDescent="0.25">
      <c r="F391" s="74" t="s">
        <v>275</v>
      </c>
      <c r="G391">
        <v>1</v>
      </c>
      <c r="H391">
        <v>140</v>
      </c>
      <c r="I391">
        <v>100</v>
      </c>
      <c r="J391">
        <v>75</v>
      </c>
      <c r="K391">
        <f>ROUND((Table245[[#This Row],[XP]]*Table245[[#This Row],[entity_spawned (AVG)]])*(Table245[[#This Row],[activating_chance]]/100),0)</f>
        <v>75</v>
      </c>
      <c r="L391" s="73" t="s">
        <v>402</v>
      </c>
    </row>
    <row r="392" spans="6:12" x14ac:dyDescent="0.25">
      <c r="F392" s="74" t="s">
        <v>275</v>
      </c>
      <c r="G392">
        <v>1</v>
      </c>
      <c r="H392">
        <v>140</v>
      </c>
      <c r="I392">
        <v>60</v>
      </c>
      <c r="J392">
        <v>75</v>
      </c>
      <c r="K392">
        <f>ROUND((Table245[[#This Row],[XP]]*Table245[[#This Row],[entity_spawned (AVG)]])*(Table245[[#This Row],[activating_chance]]/100),0)</f>
        <v>45</v>
      </c>
      <c r="L392" s="73" t="s">
        <v>402</v>
      </c>
    </row>
    <row r="393" spans="6:12" x14ac:dyDescent="0.25">
      <c r="F393" s="74" t="s">
        <v>275</v>
      </c>
      <c r="G393">
        <v>1</v>
      </c>
      <c r="H393">
        <v>140</v>
      </c>
      <c r="I393">
        <v>100</v>
      </c>
      <c r="J393">
        <v>75</v>
      </c>
      <c r="K393">
        <f>ROUND((Table245[[#This Row],[XP]]*Table245[[#This Row],[entity_spawned (AVG)]])*(Table245[[#This Row],[activating_chance]]/100),0)</f>
        <v>75</v>
      </c>
      <c r="L393" s="73" t="s">
        <v>402</v>
      </c>
    </row>
    <row r="394" spans="6:12" x14ac:dyDescent="0.25">
      <c r="F394" s="74" t="s">
        <v>275</v>
      </c>
      <c r="G394">
        <v>1</v>
      </c>
      <c r="H394">
        <v>170</v>
      </c>
      <c r="I394">
        <v>100</v>
      </c>
      <c r="J394">
        <v>75</v>
      </c>
      <c r="K394">
        <f>ROUND((Table245[[#This Row],[XP]]*Table245[[#This Row],[entity_spawned (AVG)]])*(Table245[[#This Row],[activating_chance]]/100),0)</f>
        <v>75</v>
      </c>
      <c r="L394" s="73" t="s">
        <v>402</v>
      </c>
    </row>
    <row r="395" spans="6:12" x14ac:dyDescent="0.25">
      <c r="F395" s="74" t="s">
        <v>275</v>
      </c>
      <c r="G395">
        <v>2</v>
      </c>
      <c r="H395">
        <v>200</v>
      </c>
      <c r="I395">
        <v>75</v>
      </c>
      <c r="J395">
        <v>75</v>
      </c>
      <c r="K395">
        <f>ROUND((Table245[[#This Row],[XP]]*Table245[[#This Row],[entity_spawned (AVG)]])*(Table245[[#This Row],[activating_chance]]/100),0)</f>
        <v>113</v>
      </c>
      <c r="L395" s="73" t="s">
        <v>402</v>
      </c>
    </row>
    <row r="396" spans="6:12" x14ac:dyDescent="0.25">
      <c r="F396" s="74" t="s">
        <v>275</v>
      </c>
      <c r="G396">
        <v>1</v>
      </c>
      <c r="H396">
        <v>150</v>
      </c>
      <c r="I396">
        <v>100</v>
      </c>
      <c r="J396">
        <v>75</v>
      </c>
      <c r="K396">
        <f>ROUND((Table245[[#This Row],[XP]]*Table245[[#This Row],[entity_spawned (AVG)]])*(Table245[[#This Row],[activating_chance]]/100),0)</f>
        <v>75</v>
      </c>
      <c r="L396" s="73" t="s">
        <v>402</v>
      </c>
    </row>
    <row r="397" spans="6:12" x14ac:dyDescent="0.25">
      <c r="F397" s="74" t="s">
        <v>275</v>
      </c>
      <c r="G397">
        <v>4</v>
      </c>
      <c r="H397">
        <v>200</v>
      </c>
      <c r="I397">
        <v>100</v>
      </c>
      <c r="J397">
        <v>75</v>
      </c>
      <c r="K397">
        <f>ROUND((Table245[[#This Row],[XP]]*Table245[[#This Row],[entity_spawned (AVG)]])*(Table245[[#This Row],[activating_chance]]/100),0)</f>
        <v>300</v>
      </c>
      <c r="L397" s="73" t="s">
        <v>402</v>
      </c>
    </row>
    <row r="398" spans="6:12" x14ac:dyDescent="0.25">
      <c r="F398" s="74" t="s">
        <v>275</v>
      </c>
      <c r="G398">
        <v>1</v>
      </c>
      <c r="H398">
        <v>170</v>
      </c>
      <c r="I398">
        <v>40</v>
      </c>
      <c r="J398">
        <v>75</v>
      </c>
      <c r="K398">
        <f>ROUND((Table245[[#This Row],[XP]]*Table245[[#This Row],[entity_spawned (AVG)]])*(Table245[[#This Row],[activating_chance]]/100),0)</f>
        <v>30</v>
      </c>
      <c r="L398" s="73" t="s">
        <v>402</v>
      </c>
    </row>
    <row r="399" spans="6:12" x14ac:dyDescent="0.25">
      <c r="F399" s="74" t="s">
        <v>275</v>
      </c>
      <c r="G399">
        <v>1</v>
      </c>
      <c r="H399">
        <v>170</v>
      </c>
      <c r="I399">
        <v>100</v>
      </c>
      <c r="J399">
        <v>75</v>
      </c>
      <c r="K399">
        <f>ROUND((Table245[[#This Row],[XP]]*Table245[[#This Row],[entity_spawned (AVG)]])*(Table245[[#This Row],[activating_chance]]/100),0)</f>
        <v>75</v>
      </c>
      <c r="L399" s="73" t="s">
        <v>402</v>
      </c>
    </row>
    <row r="400" spans="6:12" x14ac:dyDescent="0.25">
      <c r="F400" s="74" t="s">
        <v>275</v>
      </c>
      <c r="G400">
        <v>1</v>
      </c>
      <c r="H400">
        <v>140</v>
      </c>
      <c r="I400">
        <v>60</v>
      </c>
      <c r="J400">
        <v>75</v>
      </c>
      <c r="K400">
        <f>ROUND((Table245[[#This Row],[XP]]*Table245[[#This Row],[entity_spawned (AVG)]])*(Table245[[#This Row],[activating_chance]]/100),0)</f>
        <v>45</v>
      </c>
      <c r="L400" s="73" t="s">
        <v>402</v>
      </c>
    </row>
    <row r="401" spans="6:12" x14ac:dyDescent="0.25">
      <c r="F401" s="74" t="s">
        <v>275</v>
      </c>
      <c r="G401">
        <v>1</v>
      </c>
      <c r="H401">
        <v>150</v>
      </c>
      <c r="I401">
        <v>80</v>
      </c>
      <c r="J401">
        <v>75</v>
      </c>
      <c r="K401">
        <f>ROUND((Table245[[#This Row],[XP]]*Table245[[#This Row],[entity_spawned (AVG)]])*(Table245[[#This Row],[activating_chance]]/100),0)</f>
        <v>60</v>
      </c>
      <c r="L401" s="73" t="s">
        <v>402</v>
      </c>
    </row>
    <row r="402" spans="6:12" x14ac:dyDescent="0.25">
      <c r="F402" s="74" t="s">
        <v>275</v>
      </c>
      <c r="G402">
        <v>1</v>
      </c>
      <c r="H402">
        <v>140</v>
      </c>
      <c r="I402">
        <v>40</v>
      </c>
      <c r="J402">
        <v>75</v>
      </c>
      <c r="K402">
        <f>ROUND((Table245[[#This Row],[XP]]*Table245[[#This Row],[entity_spawned (AVG)]])*(Table245[[#This Row],[activating_chance]]/100),0)</f>
        <v>30</v>
      </c>
      <c r="L402" s="73" t="s">
        <v>402</v>
      </c>
    </row>
    <row r="403" spans="6:12" x14ac:dyDescent="0.25">
      <c r="F403" s="74" t="s">
        <v>275</v>
      </c>
      <c r="G403">
        <v>1</v>
      </c>
      <c r="H403">
        <v>140</v>
      </c>
      <c r="I403">
        <v>100</v>
      </c>
      <c r="J403">
        <v>75</v>
      </c>
      <c r="K403">
        <f>ROUND((Table245[[#This Row],[XP]]*Table245[[#This Row],[entity_spawned (AVG)]])*(Table245[[#This Row],[activating_chance]]/100),0)</f>
        <v>75</v>
      </c>
      <c r="L403" s="73" t="s">
        <v>402</v>
      </c>
    </row>
    <row r="404" spans="6:12" x14ac:dyDescent="0.25">
      <c r="F404" s="74" t="s">
        <v>275</v>
      </c>
      <c r="G404">
        <v>1</v>
      </c>
      <c r="H404">
        <v>140</v>
      </c>
      <c r="I404">
        <v>60</v>
      </c>
      <c r="J404">
        <v>75</v>
      </c>
      <c r="K404">
        <f>ROUND((Table245[[#This Row],[XP]]*Table245[[#This Row],[entity_spawned (AVG)]])*(Table245[[#This Row],[activating_chance]]/100),0)</f>
        <v>45</v>
      </c>
      <c r="L404" s="73" t="s">
        <v>402</v>
      </c>
    </row>
    <row r="405" spans="6:12" x14ac:dyDescent="0.25">
      <c r="F405" s="74" t="s">
        <v>391</v>
      </c>
      <c r="G405">
        <v>1</v>
      </c>
      <c r="H405">
        <v>140</v>
      </c>
      <c r="I405">
        <v>100</v>
      </c>
      <c r="J405">
        <v>75</v>
      </c>
      <c r="K405">
        <f>ROUND((Table245[[#This Row],[XP]]*Table245[[#This Row],[entity_spawned (AVG)]])*(Table245[[#This Row],[activating_chance]]/100),0)</f>
        <v>75</v>
      </c>
      <c r="L405" s="73" t="s">
        <v>402</v>
      </c>
    </row>
    <row r="406" spans="6:12" x14ac:dyDescent="0.25">
      <c r="F406" s="74" t="s">
        <v>391</v>
      </c>
      <c r="G406">
        <v>1</v>
      </c>
      <c r="H406">
        <v>150</v>
      </c>
      <c r="I406">
        <v>100</v>
      </c>
      <c r="J406">
        <v>75</v>
      </c>
      <c r="K406">
        <f>ROUND((Table245[[#This Row],[XP]]*Table245[[#This Row],[entity_spawned (AVG)]])*(Table245[[#This Row],[activating_chance]]/100),0)</f>
        <v>75</v>
      </c>
      <c r="L406" s="73" t="s">
        <v>402</v>
      </c>
    </row>
    <row r="407" spans="6:12" x14ac:dyDescent="0.25">
      <c r="F407" s="74" t="s">
        <v>391</v>
      </c>
      <c r="G407">
        <v>1</v>
      </c>
      <c r="H407">
        <v>140</v>
      </c>
      <c r="I407">
        <v>80</v>
      </c>
      <c r="J407">
        <v>75</v>
      </c>
      <c r="K407">
        <f>ROUND((Table245[[#This Row],[XP]]*Table245[[#This Row],[entity_spawned (AVG)]])*(Table245[[#This Row],[activating_chance]]/100),0)</f>
        <v>60</v>
      </c>
      <c r="L407" s="73" t="s">
        <v>402</v>
      </c>
    </row>
    <row r="408" spans="6:12" x14ac:dyDescent="0.25">
      <c r="F408" s="74" t="s">
        <v>391</v>
      </c>
      <c r="G408">
        <v>1</v>
      </c>
      <c r="H408">
        <v>170</v>
      </c>
      <c r="I408">
        <v>100</v>
      </c>
      <c r="J408">
        <v>75</v>
      </c>
      <c r="K408">
        <f>ROUND((Table245[[#This Row],[XP]]*Table245[[#This Row],[entity_spawned (AVG)]])*(Table245[[#This Row],[activating_chance]]/100),0)</f>
        <v>75</v>
      </c>
      <c r="L408" s="73" t="s">
        <v>402</v>
      </c>
    </row>
    <row r="409" spans="6:12" x14ac:dyDescent="0.25">
      <c r="F409" s="74" t="s">
        <v>391</v>
      </c>
      <c r="G409">
        <v>1</v>
      </c>
      <c r="H409">
        <v>170</v>
      </c>
      <c r="I409">
        <v>60</v>
      </c>
      <c r="J409">
        <v>75</v>
      </c>
      <c r="K409">
        <f>ROUND((Table245[[#This Row],[XP]]*Table245[[#This Row],[entity_spawned (AVG)]])*(Table245[[#This Row],[activating_chance]]/100),0)</f>
        <v>45</v>
      </c>
      <c r="L409" s="73" t="s">
        <v>402</v>
      </c>
    </row>
    <row r="410" spans="6:12" x14ac:dyDescent="0.25">
      <c r="F410" s="74" t="s">
        <v>391</v>
      </c>
      <c r="G410">
        <v>1</v>
      </c>
      <c r="H410">
        <v>170</v>
      </c>
      <c r="I410">
        <v>40</v>
      </c>
      <c r="J410">
        <v>75</v>
      </c>
      <c r="K410">
        <f>ROUND((Table245[[#This Row],[XP]]*Table245[[#This Row],[entity_spawned (AVG)]])*(Table245[[#This Row],[activating_chance]]/100),0)</f>
        <v>30</v>
      </c>
      <c r="L410" s="73" t="s">
        <v>402</v>
      </c>
    </row>
    <row r="411" spans="6:12" x14ac:dyDescent="0.25">
      <c r="F411" s="74" t="s">
        <v>276</v>
      </c>
      <c r="G411">
        <v>1</v>
      </c>
      <c r="H411">
        <v>310</v>
      </c>
      <c r="I411">
        <v>100</v>
      </c>
      <c r="J411">
        <v>55</v>
      </c>
      <c r="K411">
        <f>ROUND((Table245[[#This Row],[XP]]*Table245[[#This Row],[entity_spawned (AVG)]])*(Table245[[#This Row],[activating_chance]]/100),0)</f>
        <v>55</v>
      </c>
      <c r="L411" s="73" t="s">
        <v>403</v>
      </c>
    </row>
    <row r="412" spans="6:12" x14ac:dyDescent="0.25">
      <c r="F412" s="74" t="s">
        <v>276</v>
      </c>
      <c r="G412">
        <v>1</v>
      </c>
      <c r="H412">
        <v>310</v>
      </c>
      <c r="I412">
        <v>100</v>
      </c>
      <c r="J412">
        <v>55</v>
      </c>
      <c r="K412">
        <f>ROUND((Table245[[#This Row],[XP]]*Table245[[#This Row],[entity_spawned (AVG)]])*(Table245[[#This Row],[activating_chance]]/100),0)</f>
        <v>55</v>
      </c>
      <c r="L412" s="73" t="s">
        <v>403</v>
      </c>
    </row>
    <row r="413" spans="6:12" x14ac:dyDescent="0.25">
      <c r="F413" s="74" t="s">
        <v>276</v>
      </c>
      <c r="G413">
        <v>1</v>
      </c>
      <c r="H413">
        <v>280</v>
      </c>
      <c r="I413">
        <v>100</v>
      </c>
      <c r="J413">
        <v>55</v>
      </c>
      <c r="K413">
        <f>ROUND((Table245[[#This Row],[XP]]*Table245[[#This Row],[entity_spawned (AVG)]])*(Table245[[#This Row],[activating_chance]]/100),0)</f>
        <v>55</v>
      </c>
      <c r="L413" s="73" t="s">
        <v>403</v>
      </c>
    </row>
    <row r="414" spans="6:12" x14ac:dyDescent="0.25">
      <c r="F414" s="74" t="s">
        <v>277</v>
      </c>
      <c r="G414">
        <v>1</v>
      </c>
      <c r="H414">
        <v>170</v>
      </c>
      <c r="I414">
        <v>100</v>
      </c>
      <c r="J414">
        <v>55</v>
      </c>
      <c r="K414">
        <f>ROUND((Table245[[#This Row],[XP]]*Table245[[#This Row],[entity_spawned (AVG)]])*(Table245[[#This Row],[activating_chance]]/100),0)</f>
        <v>55</v>
      </c>
      <c r="L414" s="73" t="s">
        <v>403</v>
      </c>
    </row>
    <row r="415" spans="6:12" x14ac:dyDescent="0.25">
      <c r="F415" s="74" t="s">
        <v>277</v>
      </c>
      <c r="G415">
        <v>1</v>
      </c>
      <c r="H415">
        <v>170</v>
      </c>
      <c r="I415">
        <v>100</v>
      </c>
      <c r="J415">
        <v>55</v>
      </c>
      <c r="K415">
        <f>ROUND((Table245[[#This Row],[XP]]*Table245[[#This Row],[entity_spawned (AVG)]])*(Table245[[#This Row],[activating_chance]]/100),0)</f>
        <v>55</v>
      </c>
      <c r="L415" s="73" t="s">
        <v>403</v>
      </c>
    </row>
    <row r="416" spans="6:12" x14ac:dyDescent="0.25">
      <c r="F416" s="74" t="s">
        <v>277</v>
      </c>
      <c r="G416">
        <v>1</v>
      </c>
      <c r="H416">
        <v>170</v>
      </c>
      <c r="I416">
        <v>100</v>
      </c>
      <c r="J416">
        <v>55</v>
      </c>
      <c r="K416">
        <f>ROUND((Table245[[#This Row],[XP]]*Table245[[#This Row],[entity_spawned (AVG)]])*(Table245[[#This Row],[activating_chance]]/100),0)</f>
        <v>55</v>
      </c>
      <c r="L416" s="73" t="s">
        <v>403</v>
      </c>
    </row>
    <row r="417" spans="6:12" x14ac:dyDescent="0.25">
      <c r="F417" s="74" t="s">
        <v>278</v>
      </c>
      <c r="G417">
        <v>1</v>
      </c>
      <c r="H417">
        <v>145</v>
      </c>
      <c r="I417">
        <v>100</v>
      </c>
      <c r="J417">
        <v>55</v>
      </c>
      <c r="K417">
        <f>ROUND((Table245[[#This Row],[XP]]*Table245[[#This Row],[entity_spawned (AVG)]])*(Table245[[#This Row],[activating_chance]]/100),0)</f>
        <v>55</v>
      </c>
      <c r="L417" s="73" t="s">
        <v>403</v>
      </c>
    </row>
    <row r="418" spans="6:12" x14ac:dyDescent="0.25">
      <c r="F418" s="74" t="s">
        <v>278</v>
      </c>
      <c r="G418">
        <v>1</v>
      </c>
      <c r="H418">
        <v>160</v>
      </c>
      <c r="I418">
        <v>100</v>
      </c>
      <c r="J418">
        <v>55</v>
      </c>
      <c r="K418">
        <f>ROUND((Table245[[#This Row],[XP]]*Table245[[#This Row],[entity_spawned (AVG)]])*(Table245[[#This Row],[activating_chance]]/100),0)</f>
        <v>55</v>
      </c>
      <c r="L418" s="73" t="s">
        <v>403</v>
      </c>
    </row>
    <row r="419" spans="6:12" x14ac:dyDescent="0.25">
      <c r="F419" s="74" t="s">
        <v>278</v>
      </c>
      <c r="G419">
        <v>1</v>
      </c>
      <c r="H419">
        <v>145</v>
      </c>
      <c r="I419">
        <v>100</v>
      </c>
      <c r="J419">
        <v>55</v>
      </c>
      <c r="K419">
        <f>ROUND((Table245[[#This Row],[XP]]*Table245[[#This Row],[entity_spawned (AVG)]])*(Table245[[#This Row],[activating_chance]]/100),0)</f>
        <v>55</v>
      </c>
      <c r="L419" s="73" t="s">
        <v>403</v>
      </c>
    </row>
    <row r="420" spans="6:12" x14ac:dyDescent="0.25">
      <c r="F420" s="74" t="s">
        <v>278</v>
      </c>
      <c r="G420">
        <v>1</v>
      </c>
      <c r="H420">
        <v>170</v>
      </c>
      <c r="I420">
        <v>40</v>
      </c>
      <c r="J420">
        <v>55</v>
      </c>
      <c r="K420">
        <f>ROUND((Table245[[#This Row],[XP]]*Table245[[#This Row],[entity_spawned (AVG)]])*(Table245[[#This Row],[activating_chance]]/100),0)</f>
        <v>22</v>
      </c>
      <c r="L420" s="73" t="s">
        <v>403</v>
      </c>
    </row>
    <row r="421" spans="6:12" x14ac:dyDescent="0.25">
      <c r="F421" s="74" t="s">
        <v>278</v>
      </c>
      <c r="G421">
        <v>1</v>
      </c>
      <c r="H421">
        <v>145</v>
      </c>
      <c r="I421">
        <v>80</v>
      </c>
      <c r="J421">
        <v>55</v>
      </c>
      <c r="K421">
        <f>ROUND((Table245[[#This Row],[XP]]*Table245[[#This Row],[entity_spawned (AVG)]])*(Table245[[#This Row],[activating_chance]]/100),0)</f>
        <v>44</v>
      </c>
      <c r="L421" s="73" t="s">
        <v>403</v>
      </c>
    </row>
    <row r="422" spans="6:12" x14ac:dyDescent="0.25">
      <c r="F422" s="74" t="s">
        <v>278</v>
      </c>
      <c r="G422">
        <v>1</v>
      </c>
      <c r="H422">
        <v>170</v>
      </c>
      <c r="I422">
        <v>100</v>
      </c>
      <c r="J422">
        <v>55</v>
      </c>
      <c r="K422">
        <f>ROUND((Table245[[#This Row],[XP]]*Table245[[#This Row],[entity_spawned (AVG)]])*(Table245[[#This Row],[activating_chance]]/100),0)</f>
        <v>55</v>
      </c>
      <c r="L422" s="73" t="s">
        <v>403</v>
      </c>
    </row>
    <row r="423" spans="6:12" x14ac:dyDescent="0.25">
      <c r="F423" s="74" t="s">
        <v>278</v>
      </c>
      <c r="G423">
        <v>1</v>
      </c>
      <c r="H423">
        <v>170</v>
      </c>
      <c r="I423">
        <v>100</v>
      </c>
      <c r="J423">
        <v>55</v>
      </c>
      <c r="K423">
        <f>ROUND((Table245[[#This Row],[XP]]*Table245[[#This Row],[entity_spawned (AVG)]])*(Table245[[#This Row],[activating_chance]]/100),0)</f>
        <v>55</v>
      </c>
      <c r="L423" s="73" t="s">
        <v>403</v>
      </c>
    </row>
    <row r="424" spans="6:12" x14ac:dyDescent="0.25">
      <c r="F424" s="74" t="s">
        <v>278</v>
      </c>
      <c r="G424">
        <v>1</v>
      </c>
      <c r="H424">
        <v>155</v>
      </c>
      <c r="I424">
        <v>100</v>
      </c>
      <c r="J424">
        <v>55</v>
      </c>
      <c r="K424">
        <f>ROUND((Table245[[#This Row],[XP]]*Table245[[#This Row],[entity_spawned (AVG)]])*(Table245[[#This Row],[activating_chance]]/100),0)</f>
        <v>55</v>
      </c>
      <c r="L424" s="73" t="s">
        <v>403</v>
      </c>
    </row>
    <row r="425" spans="6:12" x14ac:dyDescent="0.25">
      <c r="F425" s="74" t="s">
        <v>278</v>
      </c>
      <c r="G425">
        <v>1</v>
      </c>
      <c r="H425">
        <v>170</v>
      </c>
      <c r="I425">
        <v>80</v>
      </c>
      <c r="J425">
        <v>55</v>
      </c>
      <c r="K425">
        <f>ROUND((Table245[[#This Row],[XP]]*Table245[[#This Row],[entity_spawned (AVG)]])*(Table245[[#This Row],[activating_chance]]/100),0)</f>
        <v>44</v>
      </c>
      <c r="L425" s="73" t="s">
        <v>403</v>
      </c>
    </row>
    <row r="426" spans="6:12" x14ac:dyDescent="0.25">
      <c r="F426" s="74" t="s">
        <v>278</v>
      </c>
      <c r="G426">
        <v>1</v>
      </c>
      <c r="H426">
        <v>145</v>
      </c>
      <c r="I426">
        <v>80</v>
      </c>
      <c r="J426">
        <v>55</v>
      </c>
      <c r="K426">
        <f>ROUND((Table245[[#This Row],[XP]]*Table245[[#This Row],[entity_spawned (AVG)]])*(Table245[[#This Row],[activating_chance]]/100),0)</f>
        <v>44</v>
      </c>
      <c r="L426" s="73" t="s">
        <v>403</v>
      </c>
    </row>
    <row r="427" spans="6:12" x14ac:dyDescent="0.25">
      <c r="F427" s="74" t="s">
        <v>278</v>
      </c>
      <c r="G427">
        <v>1</v>
      </c>
      <c r="H427">
        <v>170</v>
      </c>
      <c r="I427">
        <v>90</v>
      </c>
      <c r="J427">
        <v>55</v>
      </c>
      <c r="K427">
        <f>ROUND((Table245[[#This Row],[XP]]*Table245[[#This Row],[entity_spawned (AVG)]])*(Table245[[#This Row],[activating_chance]]/100),0)</f>
        <v>50</v>
      </c>
      <c r="L427" s="73" t="s">
        <v>403</v>
      </c>
    </row>
    <row r="428" spans="6:12" x14ac:dyDescent="0.25">
      <c r="F428" s="74" t="s">
        <v>278</v>
      </c>
      <c r="G428">
        <v>1</v>
      </c>
      <c r="H428">
        <v>170</v>
      </c>
      <c r="I428">
        <v>100</v>
      </c>
      <c r="J428">
        <v>55</v>
      </c>
      <c r="K428">
        <f>ROUND((Table245[[#This Row],[XP]]*Table245[[#This Row],[entity_spawned (AVG)]])*(Table245[[#This Row],[activating_chance]]/100),0)</f>
        <v>55</v>
      </c>
      <c r="L428" s="73" t="s">
        <v>403</v>
      </c>
    </row>
    <row r="429" spans="6:12" x14ac:dyDescent="0.25">
      <c r="F429" s="74" t="s">
        <v>278</v>
      </c>
      <c r="G429">
        <v>1</v>
      </c>
      <c r="H429">
        <v>145</v>
      </c>
      <c r="I429">
        <v>100</v>
      </c>
      <c r="J429">
        <v>55</v>
      </c>
      <c r="K429">
        <f>ROUND((Table245[[#This Row],[XP]]*Table245[[#This Row],[entity_spawned (AVG)]])*(Table245[[#This Row],[activating_chance]]/100),0)</f>
        <v>55</v>
      </c>
      <c r="L429" s="73" t="s">
        <v>403</v>
      </c>
    </row>
    <row r="430" spans="6:12" x14ac:dyDescent="0.25">
      <c r="F430" s="74" t="s">
        <v>278</v>
      </c>
      <c r="G430">
        <v>1</v>
      </c>
      <c r="H430">
        <v>145</v>
      </c>
      <c r="I430">
        <v>80</v>
      </c>
      <c r="J430">
        <v>55</v>
      </c>
      <c r="K430">
        <f>ROUND((Table245[[#This Row],[XP]]*Table245[[#This Row],[entity_spawned (AVG)]])*(Table245[[#This Row],[activating_chance]]/100),0)</f>
        <v>44</v>
      </c>
      <c r="L430" s="73" t="s">
        <v>403</v>
      </c>
    </row>
    <row r="431" spans="6:12" x14ac:dyDescent="0.25">
      <c r="F431" s="74" t="s">
        <v>278</v>
      </c>
      <c r="G431">
        <v>1</v>
      </c>
      <c r="H431">
        <v>170</v>
      </c>
      <c r="I431">
        <v>80</v>
      </c>
      <c r="J431">
        <v>55</v>
      </c>
      <c r="K431">
        <f>ROUND((Table245[[#This Row],[XP]]*Table245[[#This Row],[entity_spawned (AVG)]])*(Table245[[#This Row],[activating_chance]]/100),0)</f>
        <v>44</v>
      </c>
      <c r="L431" s="73" t="s">
        <v>403</v>
      </c>
    </row>
    <row r="432" spans="6:12" x14ac:dyDescent="0.25">
      <c r="F432" s="74" t="s">
        <v>278</v>
      </c>
      <c r="G432">
        <v>1</v>
      </c>
      <c r="H432">
        <v>170</v>
      </c>
      <c r="I432">
        <v>100</v>
      </c>
      <c r="J432">
        <v>55</v>
      </c>
      <c r="K432">
        <f>ROUND((Table245[[#This Row],[XP]]*Table245[[#This Row],[entity_spawned (AVG)]])*(Table245[[#This Row],[activating_chance]]/100),0)</f>
        <v>55</v>
      </c>
      <c r="L432" s="73" t="s">
        <v>403</v>
      </c>
    </row>
    <row r="433" spans="6:12" x14ac:dyDescent="0.25">
      <c r="F433" s="74" t="s">
        <v>278</v>
      </c>
      <c r="G433">
        <v>1</v>
      </c>
      <c r="H433">
        <v>170</v>
      </c>
      <c r="I433">
        <v>100</v>
      </c>
      <c r="J433">
        <v>55</v>
      </c>
      <c r="K433">
        <f>ROUND((Table245[[#This Row],[XP]]*Table245[[#This Row],[entity_spawned (AVG)]])*(Table245[[#This Row],[activating_chance]]/100),0)</f>
        <v>55</v>
      </c>
      <c r="L433" s="73" t="s">
        <v>403</v>
      </c>
    </row>
    <row r="434" spans="6:12" x14ac:dyDescent="0.25">
      <c r="F434" s="74" t="s">
        <v>278</v>
      </c>
      <c r="G434">
        <v>1</v>
      </c>
      <c r="H434">
        <v>170</v>
      </c>
      <c r="I434">
        <v>40</v>
      </c>
      <c r="J434">
        <v>55</v>
      </c>
      <c r="K434">
        <f>ROUND((Table245[[#This Row],[XP]]*Table245[[#This Row],[entity_spawned (AVG)]])*(Table245[[#This Row],[activating_chance]]/100),0)</f>
        <v>22</v>
      </c>
      <c r="L434" s="73" t="s">
        <v>403</v>
      </c>
    </row>
    <row r="435" spans="6:12" x14ac:dyDescent="0.25">
      <c r="F435" s="74" t="s">
        <v>278</v>
      </c>
      <c r="G435">
        <v>1</v>
      </c>
      <c r="H435">
        <v>145</v>
      </c>
      <c r="I435">
        <v>100</v>
      </c>
      <c r="J435">
        <v>55</v>
      </c>
      <c r="K435">
        <f>ROUND((Table245[[#This Row],[XP]]*Table245[[#This Row],[entity_spawned (AVG)]])*(Table245[[#This Row],[activating_chance]]/100),0)</f>
        <v>55</v>
      </c>
      <c r="L435" s="73" t="s">
        <v>403</v>
      </c>
    </row>
    <row r="436" spans="6:12" x14ac:dyDescent="0.25">
      <c r="F436" s="74" t="s">
        <v>279</v>
      </c>
      <c r="G436">
        <v>1</v>
      </c>
      <c r="H436">
        <v>100</v>
      </c>
      <c r="I436">
        <v>40</v>
      </c>
      <c r="J436">
        <v>25</v>
      </c>
      <c r="K436">
        <f>ROUND((Table245[[#This Row],[XP]]*Table245[[#This Row],[entity_spawned (AVG)]])*(Table245[[#This Row],[activating_chance]]/100),0)</f>
        <v>10</v>
      </c>
      <c r="L436" s="73" t="s">
        <v>402</v>
      </c>
    </row>
    <row r="437" spans="6:12" x14ac:dyDescent="0.25">
      <c r="F437" s="74" t="s">
        <v>279</v>
      </c>
      <c r="G437">
        <v>1</v>
      </c>
      <c r="H437">
        <v>170</v>
      </c>
      <c r="I437">
        <v>80</v>
      </c>
      <c r="J437">
        <v>25</v>
      </c>
      <c r="K437">
        <f>ROUND((Table245[[#This Row],[XP]]*Table245[[#This Row],[entity_spawned (AVG)]])*(Table245[[#This Row],[activating_chance]]/100),0)</f>
        <v>20</v>
      </c>
      <c r="L437" s="73" t="s">
        <v>402</v>
      </c>
    </row>
    <row r="438" spans="6:12" x14ac:dyDescent="0.25">
      <c r="F438" s="74" t="s">
        <v>279</v>
      </c>
      <c r="G438">
        <v>1</v>
      </c>
      <c r="H438">
        <v>150</v>
      </c>
      <c r="I438">
        <v>100</v>
      </c>
      <c r="J438">
        <v>25</v>
      </c>
      <c r="K438">
        <f>ROUND((Table245[[#This Row],[XP]]*Table245[[#This Row],[entity_spawned (AVG)]])*(Table245[[#This Row],[activating_chance]]/100),0)</f>
        <v>25</v>
      </c>
      <c r="L438" s="73" t="s">
        <v>402</v>
      </c>
    </row>
    <row r="439" spans="6:12" x14ac:dyDescent="0.25">
      <c r="F439" s="74" t="s">
        <v>279</v>
      </c>
      <c r="G439">
        <v>1</v>
      </c>
      <c r="H439">
        <v>170</v>
      </c>
      <c r="I439">
        <v>40</v>
      </c>
      <c r="J439">
        <v>25</v>
      </c>
      <c r="K439">
        <f>ROUND((Table245[[#This Row],[XP]]*Table245[[#This Row],[entity_spawned (AVG)]])*(Table245[[#This Row],[activating_chance]]/100),0)</f>
        <v>10</v>
      </c>
      <c r="L439" s="73" t="s">
        <v>402</v>
      </c>
    </row>
    <row r="440" spans="6:12" x14ac:dyDescent="0.25">
      <c r="F440" s="74" t="s">
        <v>279</v>
      </c>
      <c r="G440">
        <v>1</v>
      </c>
      <c r="H440">
        <v>100</v>
      </c>
      <c r="I440">
        <v>40</v>
      </c>
      <c r="J440">
        <v>25</v>
      </c>
      <c r="K440">
        <f>ROUND((Table245[[#This Row],[XP]]*Table245[[#This Row],[entity_spawned (AVG)]])*(Table245[[#This Row],[activating_chance]]/100),0)</f>
        <v>10</v>
      </c>
      <c r="L440" s="73" t="s">
        <v>402</v>
      </c>
    </row>
    <row r="441" spans="6:12" x14ac:dyDescent="0.25">
      <c r="F441" s="74" t="s">
        <v>279</v>
      </c>
      <c r="G441">
        <v>1</v>
      </c>
      <c r="H441">
        <v>150</v>
      </c>
      <c r="I441">
        <v>60</v>
      </c>
      <c r="J441">
        <v>25</v>
      </c>
      <c r="K441">
        <f>ROUND((Table245[[#This Row],[XP]]*Table245[[#This Row],[entity_spawned (AVG)]])*(Table245[[#This Row],[activating_chance]]/100),0)</f>
        <v>15</v>
      </c>
      <c r="L441" s="73" t="s">
        <v>402</v>
      </c>
    </row>
    <row r="442" spans="6:12" x14ac:dyDescent="0.25">
      <c r="F442" s="74" t="s">
        <v>279</v>
      </c>
      <c r="G442">
        <v>1</v>
      </c>
      <c r="H442">
        <v>120</v>
      </c>
      <c r="I442">
        <v>100</v>
      </c>
      <c r="J442">
        <v>25</v>
      </c>
      <c r="K442">
        <f>ROUND((Table245[[#This Row],[XP]]*Table245[[#This Row],[entity_spawned (AVG)]])*(Table245[[#This Row],[activating_chance]]/100),0)</f>
        <v>25</v>
      </c>
      <c r="L442" s="73" t="s">
        <v>402</v>
      </c>
    </row>
    <row r="443" spans="6:12" x14ac:dyDescent="0.25">
      <c r="F443" s="74" t="s">
        <v>279</v>
      </c>
      <c r="G443">
        <v>1</v>
      </c>
      <c r="H443">
        <v>170</v>
      </c>
      <c r="I443">
        <v>100</v>
      </c>
      <c r="J443">
        <v>25</v>
      </c>
      <c r="K443">
        <f>ROUND((Table245[[#This Row],[XP]]*Table245[[#This Row],[entity_spawned (AVG)]])*(Table245[[#This Row],[activating_chance]]/100),0)</f>
        <v>25</v>
      </c>
      <c r="L443" s="73" t="s">
        <v>402</v>
      </c>
    </row>
    <row r="444" spans="6:12" x14ac:dyDescent="0.25">
      <c r="F444" s="74" t="s">
        <v>279</v>
      </c>
      <c r="G444">
        <v>1</v>
      </c>
      <c r="H444">
        <v>120</v>
      </c>
      <c r="I444">
        <v>85</v>
      </c>
      <c r="J444">
        <v>25</v>
      </c>
      <c r="K444">
        <f>ROUND((Table245[[#This Row],[XP]]*Table245[[#This Row],[entity_spawned (AVG)]])*(Table245[[#This Row],[activating_chance]]/100),0)</f>
        <v>21</v>
      </c>
      <c r="L444" s="73" t="s">
        <v>402</v>
      </c>
    </row>
    <row r="445" spans="6:12" x14ac:dyDescent="0.25">
      <c r="F445" s="74" t="s">
        <v>279</v>
      </c>
      <c r="G445">
        <v>1</v>
      </c>
      <c r="H445">
        <v>170</v>
      </c>
      <c r="I445">
        <v>100</v>
      </c>
      <c r="J445">
        <v>25</v>
      </c>
      <c r="K445">
        <f>ROUND((Table245[[#This Row],[XP]]*Table245[[#This Row],[entity_spawned (AVG)]])*(Table245[[#This Row],[activating_chance]]/100),0)</f>
        <v>25</v>
      </c>
      <c r="L445" s="73" t="s">
        <v>402</v>
      </c>
    </row>
    <row r="446" spans="6:12" x14ac:dyDescent="0.25">
      <c r="F446" s="74" t="s">
        <v>279</v>
      </c>
      <c r="G446">
        <v>1</v>
      </c>
      <c r="H446">
        <v>170</v>
      </c>
      <c r="I446">
        <v>100</v>
      </c>
      <c r="J446">
        <v>25</v>
      </c>
      <c r="K446">
        <f>ROUND((Table245[[#This Row],[XP]]*Table245[[#This Row],[entity_spawned (AVG)]])*(Table245[[#This Row],[activating_chance]]/100),0)</f>
        <v>25</v>
      </c>
      <c r="L446" s="73" t="s">
        <v>402</v>
      </c>
    </row>
    <row r="447" spans="6:12" x14ac:dyDescent="0.25">
      <c r="F447" s="74" t="s">
        <v>279</v>
      </c>
      <c r="G447">
        <v>1</v>
      </c>
      <c r="H447">
        <v>120</v>
      </c>
      <c r="I447">
        <v>100</v>
      </c>
      <c r="J447">
        <v>25</v>
      </c>
      <c r="K447">
        <f>ROUND((Table245[[#This Row],[XP]]*Table245[[#This Row],[entity_spawned (AVG)]])*(Table245[[#This Row],[activating_chance]]/100),0)</f>
        <v>25</v>
      </c>
      <c r="L447" s="73" t="s">
        <v>402</v>
      </c>
    </row>
    <row r="448" spans="6:12" x14ac:dyDescent="0.25">
      <c r="F448" s="74" t="s">
        <v>279</v>
      </c>
      <c r="G448">
        <v>1</v>
      </c>
      <c r="H448">
        <v>170</v>
      </c>
      <c r="I448">
        <v>90</v>
      </c>
      <c r="J448">
        <v>25</v>
      </c>
      <c r="K448">
        <f>ROUND((Table245[[#This Row],[XP]]*Table245[[#This Row],[entity_spawned (AVG)]])*(Table245[[#This Row],[activating_chance]]/100),0)</f>
        <v>23</v>
      </c>
      <c r="L448" s="73" t="s">
        <v>402</v>
      </c>
    </row>
    <row r="449" spans="6:12" x14ac:dyDescent="0.25">
      <c r="F449" s="74" t="s">
        <v>279</v>
      </c>
      <c r="G449">
        <v>1</v>
      </c>
      <c r="H449">
        <v>170</v>
      </c>
      <c r="I449">
        <v>100</v>
      </c>
      <c r="J449">
        <v>25</v>
      </c>
      <c r="K449">
        <f>ROUND((Table245[[#This Row],[XP]]*Table245[[#This Row],[entity_spawned (AVG)]])*(Table245[[#This Row],[activating_chance]]/100),0)</f>
        <v>25</v>
      </c>
      <c r="L449" s="73" t="s">
        <v>402</v>
      </c>
    </row>
    <row r="450" spans="6:12" x14ac:dyDescent="0.25">
      <c r="F450" s="74" t="s">
        <v>279</v>
      </c>
      <c r="G450">
        <v>1</v>
      </c>
      <c r="H450">
        <v>150</v>
      </c>
      <c r="I450">
        <v>40</v>
      </c>
      <c r="J450">
        <v>25</v>
      </c>
      <c r="K450">
        <f>ROUND((Table245[[#This Row],[XP]]*Table245[[#This Row],[entity_spawned (AVG)]])*(Table245[[#This Row],[activating_chance]]/100),0)</f>
        <v>10</v>
      </c>
      <c r="L450" s="73" t="s">
        <v>402</v>
      </c>
    </row>
    <row r="451" spans="6:12" x14ac:dyDescent="0.25">
      <c r="F451" s="74" t="s">
        <v>279</v>
      </c>
      <c r="G451">
        <v>1</v>
      </c>
      <c r="H451">
        <v>120</v>
      </c>
      <c r="I451">
        <v>100</v>
      </c>
      <c r="J451">
        <v>25</v>
      </c>
      <c r="K451">
        <f>ROUND((Table245[[#This Row],[XP]]*Table245[[#This Row],[entity_spawned (AVG)]])*(Table245[[#This Row],[activating_chance]]/100),0)</f>
        <v>25</v>
      </c>
      <c r="L451" s="73" t="s">
        <v>402</v>
      </c>
    </row>
    <row r="452" spans="6:12" x14ac:dyDescent="0.25">
      <c r="F452" s="74" t="s">
        <v>279</v>
      </c>
      <c r="G452">
        <v>1</v>
      </c>
      <c r="H452">
        <v>120</v>
      </c>
      <c r="I452">
        <v>100</v>
      </c>
      <c r="J452">
        <v>25</v>
      </c>
      <c r="K452">
        <f>ROUND((Table245[[#This Row],[XP]]*Table245[[#This Row],[entity_spawned (AVG)]])*(Table245[[#This Row],[activating_chance]]/100),0)</f>
        <v>25</v>
      </c>
      <c r="L452" s="73" t="s">
        <v>402</v>
      </c>
    </row>
    <row r="453" spans="6:12" x14ac:dyDescent="0.25">
      <c r="F453" s="74" t="s">
        <v>279</v>
      </c>
      <c r="G453">
        <v>1</v>
      </c>
      <c r="H453">
        <v>150</v>
      </c>
      <c r="I453">
        <v>60</v>
      </c>
      <c r="J453">
        <v>25</v>
      </c>
      <c r="K453">
        <f>ROUND((Table245[[#This Row],[XP]]*Table245[[#This Row],[entity_spawned (AVG)]])*(Table245[[#This Row],[activating_chance]]/100),0)</f>
        <v>15</v>
      </c>
      <c r="L453" s="73" t="s">
        <v>402</v>
      </c>
    </row>
    <row r="454" spans="6:12" x14ac:dyDescent="0.25">
      <c r="F454" s="74" t="s">
        <v>279</v>
      </c>
      <c r="G454">
        <v>1</v>
      </c>
      <c r="H454">
        <v>150</v>
      </c>
      <c r="I454">
        <v>100</v>
      </c>
      <c r="J454">
        <v>25</v>
      </c>
      <c r="K454">
        <f>ROUND((Table245[[#This Row],[XP]]*Table245[[#This Row],[entity_spawned (AVG)]])*(Table245[[#This Row],[activating_chance]]/100),0)</f>
        <v>25</v>
      </c>
      <c r="L454" s="73" t="s">
        <v>402</v>
      </c>
    </row>
    <row r="455" spans="6:12" x14ac:dyDescent="0.25">
      <c r="F455" s="74" t="s">
        <v>279</v>
      </c>
      <c r="G455">
        <v>1</v>
      </c>
      <c r="H455">
        <v>120</v>
      </c>
      <c r="I455">
        <v>20</v>
      </c>
      <c r="J455">
        <v>25</v>
      </c>
      <c r="K455">
        <f>ROUND((Table245[[#This Row],[XP]]*Table245[[#This Row],[entity_spawned (AVG)]])*(Table245[[#This Row],[activating_chance]]/100),0)</f>
        <v>5</v>
      </c>
      <c r="L455" s="73" t="s">
        <v>402</v>
      </c>
    </row>
    <row r="456" spans="6:12" x14ac:dyDescent="0.25">
      <c r="F456" s="74" t="s">
        <v>279</v>
      </c>
      <c r="G456">
        <v>1</v>
      </c>
      <c r="H456">
        <v>150</v>
      </c>
      <c r="I456">
        <v>100</v>
      </c>
      <c r="J456">
        <v>25</v>
      </c>
      <c r="K456">
        <f>ROUND((Table245[[#This Row],[XP]]*Table245[[#This Row],[entity_spawned (AVG)]])*(Table245[[#This Row],[activating_chance]]/100),0)</f>
        <v>25</v>
      </c>
      <c r="L456" s="73" t="s">
        <v>402</v>
      </c>
    </row>
    <row r="457" spans="6:12" x14ac:dyDescent="0.25">
      <c r="F457" s="74" t="s">
        <v>279</v>
      </c>
      <c r="G457">
        <v>1</v>
      </c>
      <c r="H457">
        <v>120</v>
      </c>
      <c r="I457">
        <v>80</v>
      </c>
      <c r="J457">
        <v>25</v>
      </c>
      <c r="K457">
        <f>ROUND((Table245[[#This Row],[XP]]*Table245[[#This Row],[entity_spawned (AVG)]])*(Table245[[#This Row],[activating_chance]]/100),0)</f>
        <v>20</v>
      </c>
      <c r="L457" s="73" t="s">
        <v>402</v>
      </c>
    </row>
    <row r="458" spans="6:12" x14ac:dyDescent="0.25">
      <c r="F458" s="74" t="s">
        <v>279</v>
      </c>
      <c r="G458">
        <v>1</v>
      </c>
      <c r="H458">
        <v>170</v>
      </c>
      <c r="I458">
        <v>80</v>
      </c>
      <c r="J458">
        <v>25</v>
      </c>
      <c r="K458">
        <f>ROUND((Table245[[#This Row],[XP]]*Table245[[#This Row],[entity_spawned (AVG)]])*(Table245[[#This Row],[activating_chance]]/100),0)</f>
        <v>20</v>
      </c>
      <c r="L458" s="73" t="s">
        <v>402</v>
      </c>
    </row>
    <row r="459" spans="6:12" x14ac:dyDescent="0.25">
      <c r="F459" s="74" t="s">
        <v>279</v>
      </c>
      <c r="G459">
        <v>1</v>
      </c>
      <c r="H459">
        <v>170</v>
      </c>
      <c r="I459">
        <v>100</v>
      </c>
      <c r="J459">
        <v>25</v>
      </c>
      <c r="K459">
        <f>ROUND((Table245[[#This Row],[XP]]*Table245[[#This Row],[entity_spawned (AVG)]])*(Table245[[#This Row],[activating_chance]]/100),0)</f>
        <v>25</v>
      </c>
      <c r="L459" s="73" t="s">
        <v>402</v>
      </c>
    </row>
    <row r="460" spans="6:12" x14ac:dyDescent="0.25">
      <c r="F460" s="74" t="s">
        <v>279</v>
      </c>
      <c r="G460">
        <v>1</v>
      </c>
      <c r="H460">
        <v>120</v>
      </c>
      <c r="I460">
        <v>100</v>
      </c>
      <c r="J460">
        <v>25</v>
      </c>
      <c r="K460">
        <f>ROUND((Table245[[#This Row],[XP]]*Table245[[#This Row],[entity_spawned (AVG)]])*(Table245[[#This Row],[activating_chance]]/100),0)</f>
        <v>25</v>
      </c>
      <c r="L460" s="73" t="s">
        <v>402</v>
      </c>
    </row>
    <row r="461" spans="6:12" x14ac:dyDescent="0.25">
      <c r="F461" s="74" t="s">
        <v>279</v>
      </c>
      <c r="G461">
        <v>1</v>
      </c>
      <c r="H461">
        <v>120</v>
      </c>
      <c r="I461">
        <v>60</v>
      </c>
      <c r="J461">
        <v>25</v>
      </c>
      <c r="K461">
        <f>ROUND((Table245[[#This Row],[XP]]*Table245[[#This Row],[entity_spawned (AVG)]])*(Table245[[#This Row],[activating_chance]]/100),0)</f>
        <v>15</v>
      </c>
      <c r="L461" s="73" t="s">
        <v>402</v>
      </c>
    </row>
    <row r="462" spans="6:12" x14ac:dyDescent="0.25">
      <c r="F462" s="74" t="s">
        <v>279</v>
      </c>
      <c r="G462">
        <v>1</v>
      </c>
      <c r="H462">
        <v>120</v>
      </c>
      <c r="I462">
        <v>60</v>
      </c>
      <c r="J462">
        <v>25</v>
      </c>
      <c r="K462">
        <f>ROUND((Table245[[#This Row],[XP]]*Table245[[#This Row],[entity_spawned (AVG)]])*(Table245[[#This Row],[activating_chance]]/100),0)</f>
        <v>15</v>
      </c>
      <c r="L462" s="73" t="s">
        <v>402</v>
      </c>
    </row>
    <row r="463" spans="6:12" x14ac:dyDescent="0.25">
      <c r="F463" s="74" t="s">
        <v>279</v>
      </c>
      <c r="G463">
        <v>3</v>
      </c>
      <c r="H463">
        <v>130</v>
      </c>
      <c r="I463">
        <v>20</v>
      </c>
      <c r="J463">
        <v>25</v>
      </c>
      <c r="K463">
        <f>ROUND((Table245[[#This Row],[XP]]*Table245[[#This Row],[entity_spawned (AVG)]])*(Table245[[#This Row],[activating_chance]]/100),0)</f>
        <v>15</v>
      </c>
      <c r="L463" s="73" t="s">
        <v>402</v>
      </c>
    </row>
    <row r="464" spans="6:12" x14ac:dyDescent="0.25">
      <c r="F464" s="74" t="s">
        <v>279</v>
      </c>
      <c r="G464">
        <v>3</v>
      </c>
      <c r="H464">
        <v>130</v>
      </c>
      <c r="I464">
        <v>40</v>
      </c>
      <c r="J464">
        <v>25</v>
      </c>
      <c r="K464">
        <f>ROUND((Table245[[#This Row],[XP]]*Table245[[#This Row],[entity_spawned (AVG)]])*(Table245[[#This Row],[activating_chance]]/100),0)</f>
        <v>30</v>
      </c>
      <c r="L464" s="73" t="s">
        <v>402</v>
      </c>
    </row>
    <row r="465" spans="6:12" x14ac:dyDescent="0.25">
      <c r="F465" s="74" t="s">
        <v>279</v>
      </c>
      <c r="G465">
        <v>1</v>
      </c>
      <c r="H465">
        <v>150</v>
      </c>
      <c r="I465">
        <v>80</v>
      </c>
      <c r="J465">
        <v>25</v>
      </c>
      <c r="K465">
        <f>ROUND((Table245[[#This Row],[XP]]*Table245[[#This Row],[entity_spawned (AVG)]])*(Table245[[#This Row],[activating_chance]]/100),0)</f>
        <v>20</v>
      </c>
      <c r="L465" s="73" t="s">
        <v>402</v>
      </c>
    </row>
    <row r="466" spans="6:12" x14ac:dyDescent="0.25">
      <c r="F466" s="74" t="s">
        <v>279</v>
      </c>
      <c r="G466">
        <v>2</v>
      </c>
      <c r="H466">
        <v>120</v>
      </c>
      <c r="I466">
        <v>100</v>
      </c>
      <c r="J466">
        <v>25</v>
      </c>
      <c r="K466">
        <f>ROUND((Table245[[#This Row],[XP]]*Table245[[#This Row],[entity_spawned (AVG)]])*(Table245[[#This Row],[activating_chance]]/100),0)</f>
        <v>50</v>
      </c>
      <c r="L466" s="73" t="s">
        <v>402</v>
      </c>
    </row>
    <row r="467" spans="6:12" x14ac:dyDescent="0.25">
      <c r="F467" s="74" t="s">
        <v>279</v>
      </c>
      <c r="G467">
        <v>1</v>
      </c>
      <c r="H467">
        <v>150</v>
      </c>
      <c r="I467">
        <v>100</v>
      </c>
      <c r="J467">
        <v>25</v>
      </c>
      <c r="K467">
        <f>ROUND((Table245[[#This Row],[XP]]*Table245[[#This Row],[entity_spawned (AVG)]])*(Table245[[#This Row],[activating_chance]]/100),0)</f>
        <v>25</v>
      </c>
      <c r="L467" s="73" t="s">
        <v>402</v>
      </c>
    </row>
    <row r="468" spans="6:12" x14ac:dyDescent="0.25">
      <c r="F468" s="74" t="s">
        <v>279</v>
      </c>
      <c r="G468">
        <v>1</v>
      </c>
      <c r="H468">
        <v>150</v>
      </c>
      <c r="I468">
        <v>60</v>
      </c>
      <c r="J468">
        <v>25</v>
      </c>
      <c r="K468">
        <f>ROUND((Table245[[#This Row],[XP]]*Table245[[#This Row],[entity_spawned (AVG)]])*(Table245[[#This Row],[activating_chance]]/100),0)</f>
        <v>15</v>
      </c>
      <c r="L468" s="73" t="s">
        <v>402</v>
      </c>
    </row>
    <row r="469" spans="6:12" x14ac:dyDescent="0.25">
      <c r="F469" s="74" t="s">
        <v>279</v>
      </c>
      <c r="G469">
        <v>1</v>
      </c>
      <c r="H469">
        <v>150</v>
      </c>
      <c r="I469">
        <v>100</v>
      </c>
      <c r="J469">
        <v>25</v>
      </c>
      <c r="K469">
        <f>ROUND((Table245[[#This Row],[XP]]*Table245[[#This Row],[entity_spawned (AVG)]])*(Table245[[#This Row],[activating_chance]]/100),0)</f>
        <v>25</v>
      </c>
      <c r="L469" s="73" t="s">
        <v>402</v>
      </c>
    </row>
    <row r="470" spans="6:12" x14ac:dyDescent="0.25">
      <c r="F470" s="74" t="s">
        <v>279</v>
      </c>
      <c r="G470">
        <v>2</v>
      </c>
      <c r="H470">
        <v>110</v>
      </c>
      <c r="I470">
        <v>60</v>
      </c>
      <c r="J470">
        <v>25</v>
      </c>
      <c r="K470">
        <f>ROUND((Table245[[#This Row],[XP]]*Table245[[#This Row],[entity_spawned (AVG)]])*(Table245[[#This Row],[activating_chance]]/100),0)</f>
        <v>30</v>
      </c>
      <c r="L470" s="73" t="s">
        <v>402</v>
      </c>
    </row>
    <row r="471" spans="6:12" x14ac:dyDescent="0.25">
      <c r="F471" s="74" t="s">
        <v>279</v>
      </c>
      <c r="G471">
        <v>1</v>
      </c>
      <c r="H471">
        <v>170</v>
      </c>
      <c r="I471">
        <v>80</v>
      </c>
      <c r="J471">
        <v>25</v>
      </c>
      <c r="K471">
        <f>ROUND((Table245[[#This Row],[XP]]*Table245[[#This Row],[entity_spawned (AVG)]])*(Table245[[#This Row],[activating_chance]]/100),0)</f>
        <v>20</v>
      </c>
      <c r="L471" s="73" t="s">
        <v>402</v>
      </c>
    </row>
    <row r="472" spans="6:12" x14ac:dyDescent="0.25">
      <c r="F472" s="74" t="s">
        <v>279</v>
      </c>
      <c r="G472">
        <v>1</v>
      </c>
      <c r="H472">
        <v>170</v>
      </c>
      <c r="I472">
        <v>80</v>
      </c>
      <c r="J472">
        <v>25</v>
      </c>
      <c r="K472">
        <f>ROUND((Table245[[#This Row],[XP]]*Table245[[#This Row],[entity_spawned (AVG)]])*(Table245[[#This Row],[activating_chance]]/100),0)</f>
        <v>20</v>
      </c>
      <c r="L472" s="73" t="s">
        <v>402</v>
      </c>
    </row>
    <row r="473" spans="6:12" x14ac:dyDescent="0.25">
      <c r="F473" s="74" t="s">
        <v>279</v>
      </c>
      <c r="G473">
        <v>1</v>
      </c>
      <c r="H473">
        <v>150</v>
      </c>
      <c r="I473">
        <v>80</v>
      </c>
      <c r="J473">
        <v>25</v>
      </c>
      <c r="K473">
        <f>ROUND((Table245[[#This Row],[XP]]*Table245[[#This Row],[entity_spawned (AVG)]])*(Table245[[#This Row],[activating_chance]]/100),0)</f>
        <v>20</v>
      </c>
      <c r="L473" s="73" t="s">
        <v>402</v>
      </c>
    </row>
    <row r="474" spans="6:12" x14ac:dyDescent="0.25">
      <c r="F474" s="74" t="s">
        <v>279</v>
      </c>
      <c r="G474">
        <v>2</v>
      </c>
      <c r="H474">
        <v>120</v>
      </c>
      <c r="I474">
        <v>40</v>
      </c>
      <c r="J474">
        <v>25</v>
      </c>
      <c r="K474">
        <f>ROUND((Table245[[#This Row],[XP]]*Table245[[#This Row],[entity_spawned (AVG)]])*(Table245[[#This Row],[activating_chance]]/100),0)</f>
        <v>20</v>
      </c>
      <c r="L474" s="73" t="s">
        <v>402</v>
      </c>
    </row>
    <row r="475" spans="6:12" x14ac:dyDescent="0.25">
      <c r="F475" s="74" t="s">
        <v>279</v>
      </c>
      <c r="G475">
        <v>2</v>
      </c>
      <c r="H475">
        <v>150</v>
      </c>
      <c r="I475">
        <v>100</v>
      </c>
      <c r="J475">
        <v>25</v>
      </c>
      <c r="K475">
        <f>ROUND((Table245[[#This Row],[XP]]*Table245[[#This Row],[entity_spawned (AVG)]])*(Table245[[#This Row],[activating_chance]]/100),0)</f>
        <v>50</v>
      </c>
      <c r="L475" s="73" t="s">
        <v>402</v>
      </c>
    </row>
    <row r="476" spans="6:12" x14ac:dyDescent="0.25">
      <c r="F476" s="74" t="s">
        <v>279</v>
      </c>
      <c r="G476">
        <v>1</v>
      </c>
      <c r="H476">
        <v>170</v>
      </c>
      <c r="I476">
        <v>100</v>
      </c>
      <c r="J476">
        <v>25</v>
      </c>
      <c r="K476">
        <f>ROUND((Table245[[#This Row],[XP]]*Table245[[#This Row],[entity_spawned (AVG)]])*(Table245[[#This Row],[activating_chance]]/100),0)</f>
        <v>25</v>
      </c>
      <c r="L476" s="73" t="s">
        <v>402</v>
      </c>
    </row>
    <row r="477" spans="6:12" x14ac:dyDescent="0.25">
      <c r="F477" s="74" t="s">
        <v>279</v>
      </c>
      <c r="G477">
        <v>1</v>
      </c>
      <c r="H477">
        <v>170</v>
      </c>
      <c r="I477">
        <v>40</v>
      </c>
      <c r="J477">
        <v>25</v>
      </c>
      <c r="K477">
        <f>ROUND((Table245[[#This Row],[XP]]*Table245[[#This Row],[entity_spawned (AVG)]])*(Table245[[#This Row],[activating_chance]]/100),0)</f>
        <v>10</v>
      </c>
      <c r="L477" s="73" t="s">
        <v>402</v>
      </c>
    </row>
    <row r="478" spans="6:12" x14ac:dyDescent="0.25">
      <c r="F478" s="74" t="s">
        <v>279</v>
      </c>
      <c r="G478">
        <v>1</v>
      </c>
      <c r="H478">
        <v>120</v>
      </c>
      <c r="I478">
        <v>100</v>
      </c>
      <c r="J478">
        <v>25</v>
      </c>
      <c r="K478">
        <f>ROUND((Table245[[#This Row],[XP]]*Table245[[#This Row],[entity_spawned (AVG)]])*(Table245[[#This Row],[activating_chance]]/100),0)</f>
        <v>25</v>
      </c>
      <c r="L478" s="73" t="s">
        <v>402</v>
      </c>
    </row>
    <row r="479" spans="6:12" x14ac:dyDescent="0.25">
      <c r="F479" s="74" t="s">
        <v>279</v>
      </c>
      <c r="G479">
        <v>3</v>
      </c>
      <c r="H479">
        <v>150</v>
      </c>
      <c r="I479">
        <v>80</v>
      </c>
      <c r="J479">
        <v>25</v>
      </c>
      <c r="K479">
        <f>ROUND((Table245[[#This Row],[XP]]*Table245[[#This Row],[entity_spawned (AVG)]])*(Table245[[#This Row],[activating_chance]]/100),0)</f>
        <v>60</v>
      </c>
      <c r="L479" s="73" t="s">
        <v>402</v>
      </c>
    </row>
    <row r="480" spans="6:12" x14ac:dyDescent="0.25">
      <c r="F480" s="74" t="s">
        <v>279</v>
      </c>
      <c r="G480">
        <v>1</v>
      </c>
      <c r="H480">
        <v>100</v>
      </c>
      <c r="I480">
        <v>100</v>
      </c>
      <c r="J480">
        <v>25</v>
      </c>
      <c r="K480">
        <f>ROUND((Table245[[#This Row],[XP]]*Table245[[#This Row],[entity_spawned (AVG)]])*(Table245[[#This Row],[activating_chance]]/100),0)</f>
        <v>25</v>
      </c>
      <c r="L480" s="73" t="s">
        <v>402</v>
      </c>
    </row>
    <row r="481" spans="6:12" x14ac:dyDescent="0.25">
      <c r="F481" s="74" t="s">
        <v>279</v>
      </c>
      <c r="G481">
        <v>1</v>
      </c>
      <c r="H481">
        <v>120</v>
      </c>
      <c r="I481">
        <v>90</v>
      </c>
      <c r="J481">
        <v>25</v>
      </c>
      <c r="K481">
        <f>ROUND((Table245[[#This Row],[XP]]*Table245[[#This Row],[entity_spawned (AVG)]])*(Table245[[#This Row],[activating_chance]]/100),0)</f>
        <v>23</v>
      </c>
      <c r="L481" s="73" t="s">
        <v>402</v>
      </c>
    </row>
    <row r="482" spans="6:12" x14ac:dyDescent="0.25">
      <c r="F482" s="74" t="s">
        <v>279</v>
      </c>
      <c r="G482">
        <v>1</v>
      </c>
      <c r="H482">
        <v>150</v>
      </c>
      <c r="I482">
        <v>40</v>
      </c>
      <c r="J482">
        <v>25</v>
      </c>
      <c r="K482">
        <f>ROUND((Table245[[#This Row],[XP]]*Table245[[#This Row],[entity_spawned (AVG)]])*(Table245[[#This Row],[activating_chance]]/100),0)</f>
        <v>10</v>
      </c>
      <c r="L482" s="73" t="s">
        <v>402</v>
      </c>
    </row>
    <row r="483" spans="6:12" x14ac:dyDescent="0.25">
      <c r="F483" s="74" t="s">
        <v>279</v>
      </c>
      <c r="G483">
        <v>1</v>
      </c>
      <c r="H483">
        <v>120</v>
      </c>
      <c r="I483">
        <v>100</v>
      </c>
      <c r="J483">
        <v>25</v>
      </c>
      <c r="K483">
        <f>ROUND((Table245[[#This Row],[XP]]*Table245[[#This Row],[entity_spawned (AVG)]])*(Table245[[#This Row],[activating_chance]]/100),0)</f>
        <v>25</v>
      </c>
      <c r="L483" s="73" t="s">
        <v>402</v>
      </c>
    </row>
    <row r="484" spans="6:12" x14ac:dyDescent="0.25">
      <c r="F484" s="74" t="s">
        <v>279</v>
      </c>
      <c r="G484">
        <v>1</v>
      </c>
      <c r="H484">
        <v>150</v>
      </c>
      <c r="I484">
        <v>100</v>
      </c>
      <c r="J484">
        <v>25</v>
      </c>
      <c r="K484">
        <f>ROUND((Table245[[#This Row],[XP]]*Table245[[#This Row],[entity_spawned (AVG)]])*(Table245[[#This Row],[activating_chance]]/100),0)</f>
        <v>25</v>
      </c>
      <c r="L484" s="73" t="s">
        <v>402</v>
      </c>
    </row>
    <row r="485" spans="6:12" x14ac:dyDescent="0.25">
      <c r="F485" s="74" t="s">
        <v>279</v>
      </c>
      <c r="G485">
        <v>1</v>
      </c>
      <c r="H485">
        <v>170</v>
      </c>
      <c r="I485">
        <v>80</v>
      </c>
      <c r="J485">
        <v>25</v>
      </c>
      <c r="K485">
        <f>ROUND((Table245[[#This Row],[XP]]*Table245[[#This Row],[entity_spawned (AVG)]])*(Table245[[#This Row],[activating_chance]]/100),0)</f>
        <v>20</v>
      </c>
      <c r="L485" s="73" t="s">
        <v>402</v>
      </c>
    </row>
    <row r="486" spans="6:12" x14ac:dyDescent="0.25">
      <c r="F486" s="74" t="s">
        <v>279</v>
      </c>
      <c r="G486">
        <v>1</v>
      </c>
      <c r="H486">
        <v>150</v>
      </c>
      <c r="I486">
        <v>60</v>
      </c>
      <c r="J486">
        <v>25</v>
      </c>
      <c r="K486">
        <f>ROUND((Table245[[#This Row],[XP]]*Table245[[#This Row],[entity_spawned (AVG)]])*(Table245[[#This Row],[activating_chance]]/100),0)</f>
        <v>15</v>
      </c>
      <c r="L486" s="73" t="s">
        <v>402</v>
      </c>
    </row>
    <row r="487" spans="6:12" x14ac:dyDescent="0.25">
      <c r="F487" s="74" t="s">
        <v>279</v>
      </c>
      <c r="G487">
        <v>2</v>
      </c>
      <c r="H487">
        <v>150</v>
      </c>
      <c r="I487">
        <v>100</v>
      </c>
      <c r="J487">
        <v>25</v>
      </c>
      <c r="K487">
        <f>ROUND((Table245[[#This Row],[XP]]*Table245[[#This Row],[entity_spawned (AVG)]])*(Table245[[#This Row],[activating_chance]]/100),0)</f>
        <v>50</v>
      </c>
      <c r="L487" s="73" t="s">
        <v>402</v>
      </c>
    </row>
    <row r="488" spans="6:12" x14ac:dyDescent="0.25">
      <c r="F488" s="74" t="s">
        <v>279</v>
      </c>
      <c r="G488">
        <v>1</v>
      </c>
      <c r="H488">
        <v>170</v>
      </c>
      <c r="I488">
        <v>40</v>
      </c>
      <c r="J488">
        <v>25</v>
      </c>
      <c r="K488">
        <f>ROUND((Table245[[#This Row],[XP]]*Table245[[#This Row],[entity_spawned (AVG)]])*(Table245[[#This Row],[activating_chance]]/100),0)</f>
        <v>10</v>
      </c>
      <c r="L488" s="73" t="s">
        <v>402</v>
      </c>
    </row>
    <row r="489" spans="6:12" x14ac:dyDescent="0.25">
      <c r="F489" s="74" t="s">
        <v>279</v>
      </c>
      <c r="G489">
        <v>2</v>
      </c>
      <c r="H489">
        <v>120</v>
      </c>
      <c r="I489">
        <v>90</v>
      </c>
      <c r="J489">
        <v>25</v>
      </c>
      <c r="K489">
        <f>ROUND((Table245[[#This Row],[XP]]*Table245[[#This Row],[entity_spawned (AVG)]])*(Table245[[#This Row],[activating_chance]]/100),0)</f>
        <v>45</v>
      </c>
      <c r="L489" s="73" t="s">
        <v>402</v>
      </c>
    </row>
    <row r="490" spans="6:12" x14ac:dyDescent="0.25">
      <c r="F490" s="74" t="s">
        <v>279</v>
      </c>
      <c r="G490">
        <v>2</v>
      </c>
      <c r="H490">
        <v>120</v>
      </c>
      <c r="I490">
        <v>60</v>
      </c>
      <c r="J490">
        <v>25</v>
      </c>
      <c r="K490">
        <f>ROUND((Table245[[#This Row],[XP]]*Table245[[#This Row],[entity_spawned (AVG)]])*(Table245[[#This Row],[activating_chance]]/100),0)</f>
        <v>30</v>
      </c>
      <c r="L490" s="73" t="s">
        <v>402</v>
      </c>
    </row>
    <row r="491" spans="6:12" x14ac:dyDescent="0.25">
      <c r="F491" s="74" t="s">
        <v>279</v>
      </c>
      <c r="G491">
        <v>1</v>
      </c>
      <c r="H491">
        <v>150</v>
      </c>
      <c r="I491">
        <v>60</v>
      </c>
      <c r="J491">
        <v>25</v>
      </c>
      <c r="K491">
        <f>ROUND((Table245[[#This Row],[XP]]*Table245[[#This Row],[entity_spawned (AVG)]])*(Table245[[#This Row],[activating_chance]]/100),0)</f>
        <v>15</v>
      </c>
      <c r="L491" s="73" t="s">
        <v>402</v>
      </c>
    </row>
    <row r="492" spans="6:12" x14ac:dyDescent="0.25">
      <c r="F492" s="74" t="s">
        <v>279</v>
      </c>
      <c r="G492">
        <v>1</v>
      </c>
      <c r="H492">
        <v>150</v>
      </c>
      <c r="I492">
        <v>80</v>
      </c>
      <c r="J492">
        <v>25</v>
      </c>
      <c r="K492">
        <f>ROUND((Table245[[#This Row],[XP]]*Table245[[#This Row],[entity_spawned (AVG)]])*(Table245[[#This Row],[activating_chance]]/100),0)</f>
        <v>20</v>
      </c>
      <c r="L492" s="73" t="s">
        <v>402</v>
      </c>
    </row>
    <row r="493" spans="6:12" x14ac:dyDescent="0.25">
      <c r="F493" s="74" t="s">
        <v>279</v>
      </c>
      <c r="G493">
        <v>2</v>
      </c>
      <c r="H493">
        <v>150</v>
      </c>
      <c r="I493">
        <v>85</v>
      </c>
      <c r="J493">
        <v>25</v>
      </c>
      <c r="K493">
        <f>ROUND((Table245[[#This Row],[XP]]*Table245[[#This Row],[entity_spawned (AVG)]])*(Table245[[#This Row],[activating_chance]]/100),0)</f>
        <v>43</v>
      </c>
      <c r="L493" s="73" t="s">
        <v>402</v>
      </c>
    </row>
    <row r="494" spans="6:12" x14ac:dyDescent="0.25">
      <c r="F494" s="74" t="s">
        <v>279</v>
      </c>
      <c r="G494">
        <v>1</v>
      </c>
      <c r="H494">
        <v>170</v>
      </c>
      <c r="I494">
        <v>20</v>
      </c>
      <c r="J494">
        <v>25</v>
      </c>
      <c r="K494">
        <f>ROUND((Table245[[#This Row],[XP]]*Table245[[#This Row],[entity_spawned (AVG)]])*(Table245[[#This Row],[activating_chance]]/100),0)</f>
        <v>5</v>
      </c>
      <c r="L494" s="73" t="s">
        <v>402</v>
      </c>
    </row>
    <row r="495" spans="6:12" x14ac:dyDescent="0.25">
      <c r="F495" s="74" t="s">
        <v>279</v>
      </c>
      <c r="G495">
        <v>1</v>
      </c>
      <c r="H495">
        <v>170</v>
      </c>
      <c r="I495">
        <v>100</v>
      </c>
      <c r="J495">
        <v>25</v>
      </c>
      <c r="K495">
        <f>ROUND((Table245[[#This Row],[XP]]*Table245[[#This Row],[entity_spawned (AVG)]])*(Table245[[#This Row],[activating_chance]]/100),0)</f>
        <v>25</v>
      </c>
      <c r="L495" s="73" t="s">
        <v>402</v>
      </c>
    </row>
    <row r="496" spans="6:12" x14ac:dyDescent="0.25">
      <c r="F496" s="74" t="s">
        <v>279</v>
      </c>
      <c r="G496">
        <v>1</v>
      </c>
      <c r="H496">
        <v>150</v>
      </c>
      <c r="I496">
        <v>100</v>
      </c>
      <c r="J496">
        <v>25</v>
      </c>
      <c r="K496">
        <f>ROUND((Table245[[#This Row],[XP]]*Table245[[#This Row],[entity_spawned (AVG)]])*(Table245[[#This Row],[activating_chance]]/100),0)</f>
        <v>25</v>
      </c>
      <c r="L496" s="73" t="s">
        <v>402</v>
      </c>
    </row>
    <row r="497" spans="6:12" x14ac:dyDescent="0.25">
      <c r="F497" s="74" t="s">
        <v>279</v>
      </c>
      <c r="G497">
        <v>1</v>
      </c>
      <c r="H497">
        <v>150</v>
      </c>
      <c r="I497">
        <v>100</v>
      </c>
      <c r="J497">
        <v>25</v>
      </c>
      <c r="K497">
        <f>ROUND((Table245[[#This Row],[XP]]*Table245[[#This Row],[entity_spawned (AVG)]])*(Table245[[#This Row],[activating_chance]]/100),0)</f>
        <v>25</v>
      </c>
      <c r="L497" s="73" t="s">
        <v>402</v>
      </c>
    </row>
    <row r="498" spans="6:12" x14ac:dyDescent="0.25">
      <c r="F498" s="74" t="s">
        <v>279</v>
      </c>
      <c r="G498">
        <v>4</v>
      </c>
      <c r="H498">
        <v>150</v>
      </c>
      <c r="I498">
        <v>40</v>
      </c>
      <c r="J498">
        <v>25</v>
      </c>
      <c r="K498">
        <f>ROUND((Table245[[#This Row],[XP]]*Table245[[#This Row],[entity_spawned (AVG)]])*(Table245[[#This Row],[activating_chance]]/100),0)</f>
        <v>40</v>
      </c>
      <c r="L498" s="73" t="s">
        <v>402</v>
      </c>
    </row>
    <row r="499" spans="6:12" x14ac:dyDescent="0.25">
      <c r="F499" s="74" t="s">
        <v>279</v>
      </c>
      <c r="G499">
        <v>2</v>
      </c>
      <c r="H499">
        <v>150</v>
      </c>
      <c r="I499">
        <v>100</v>
      </c>
      <c r="J499">
        <v>25</v>
      </c>
      <c r="K499">
        <f>ROUND((Table245[[#This Row],[XP]]*Table245[[#This Row],[entity_spawned (AVG)]])*(Table245[[#This Row],[activating_chance]]/100),0)</f>
        <v>50</v>
      </c>
      <c r="L499" s="73" t="s">
        <v>402</v>
      </c>
    </row>
    <row r="500" spans="6:12" x14ac:dyDescent="0.25">
      <c r="F500" s="74" t="s">
        <v>279</v>
      </c>
      <c r="G500">
        <v>1</v>
      </c>
      <c r="H500">
        <v>170</v>
      </c>
      <c r="I500">
        <v>80</v>
      </c>
      <c r="J500">
        <v>25</v>
      </c>
      <c r="K500">
        <f>ROUND((Table245[[#This Row],[XP]]*Table245[[#This Row],[entity_spawned (AVG)]])*(Table245[[#This Row],[activating_chance]]/100),0)</f>
        <v>20</v>
      </c>
      <c r="L500" s="73" t="s">
        <v>402</v>
      </c>
    </row>
    <row r="501" spans="6:12" x14ac:dyDescent="0.25">
      <c r="F501" s="74" t="s">
        <v>279</v>
      </c>
      <c r="G501">
        <v>1</v>
      </c>
      <c r="H501">
        <v>170</v>
      </c>
      <c r="I501">
        <v>20</v>
      </c>
      <c r="J501">
        <v>25</v>
      </c>
      <c r="K501">
        <f>ROUND((Table245[[#This Row],[XP]]*Table245[[#This Row],[entity_spawned (AVG)]])*(Table245[[#This Row],[activating_chance]]/100),0)</f>
        <v>5</v>
      </c>
      <c r="L501" s="73" t="s">
        <v>402</v>
      </c>
    </row>
    <row r="502" spans="6:12" x14ac:dyDescent="0.25">
      <c r="F502" s="74" t="s">
        <v>279</v>
      </c>
      <c r="G502">
        <v>1</v>
      </c>
      <c r="H502">
        <v>170</v>
      </c>
      <c r="I502">
        <v>100</v>
      </c>
      <c r="J502">
        <v>25</v>
      </c>
      <c r="K502">
        <f>ROUND((Table245[[#This Row],[XP]]*Table245[[#This Row],[entity_spawned (AVG)]])*(Table245[[#This Row],[activating_chance]]/100),0)</f>
        <v>25</v>
      </c>
      <c r="L502" s="73" t="s">
        <v>402</v>
      </c>
    </row>
    <row r="503" spans="6:12" x14ac:dyDescent="0.25">
      <c r="F503" s="74" t="s">
        <v>279</v>
      </c>
      <c r="G503">
        <v>1</v>
      </c>
      <c r="H503">
        <v>120</v>
      </c>
      <c r="I503">
        <v>90</v>
      </c>
      <c r="J503">
        <v>25</v>
      </c>
      <c r="K503">
        <f>ROUND((Table245[[#This Row],[XP]]*Table245[[#This Row],[entity_spawned (AVG)]])*(Table245[[#This Row],[activating_chance]]/100),0)</f>
        <v>23</v>
      </c>
      <c r="L503" s="73" t="s">
        <v>402</v>
      </c>
    </row>
    <row r="504" spans="6:12" x14ac:dyDescent="0.25">
      <c r="F504" s="74" t="s">
        <v>279</v>
      </c>
      <c r="G504">
        <v>1</v>
      </c>
      <c r="H504">
        <v>150</v>
      </c>
      <c r="I504">
        <v>60</v>
      </c>
      <c r="J504">
        <v>25</v>
      </c>
      <c r="K504">
        <f>ROUND((Table245[[#This Row],[XP]]*Table245[[#This Row],[entity_spawned (AVG)]])*(Table245[[#This Row],[activating_chance]]/100),0)</f>
        <v>15</v>
      </c>
      <c r="L504" s="73" t="s">
        <v>402</v>
      </c>
    </row>
    <row r="505" spans="6:12" x14ac:dyDescent="0.25">
      <c r="F505" s="74" t="s">
        <v>279</v>
      </c>
      <c r="G505">
        <v>4</v>
      </c>
      <c r="H505">
        <v>150</v>
      </c>
      <c r="I505">
        <v>60</v>
      </c>
      <c r="J505">
        <v>25</v>
      </c>
      <c r="K505">
        <f>ROUND((Table245[[#This Row],[XP]]*Table245[[#This Row],[entity_spawned (AVG)]])*(Table245[[#This Row],[activating_chance]]/100),0)</f>
        <v>60</v>
      </c>
      <c r="L505" s="73" t="s">
        <v>402</v>
      </c>
    </row>
    <row r="506" spans="6:12" x14ac:dyDescent="0.25">
      <c r="F506" s="74" t="s">
        <v>279</v>
      </c>
      <c r="G506">
        <v>1</v>
      </c>
      <c r="H506">
        <v>100</v>
      </c>
      <c r="I506">
        <v>85</v>
      </c>
      <c r="J506">
        <v>25</v>
      </c>
      <c r="K506">
        <f>ROUND((Table245[[#This Row],[XP]]*Table245[[#This Row],[entity_spawned (AVG)]])*(Table245[[#This Row],[activating_chance]]/100),0)</f>
        <v>21</v>
      </c>
      <c r="L506" s="73" t="s">
        <v>402</v>
      </c>
    </row>
    <row r="507" spans="6:12" x14ac:dyDescent="0.25">
      <c r="F507" s="74" t="s">
        <v>279</v>
      </c>
      <c r="G507">
        <v>1</v>
      </c>
      <c r="H507">
        <v>170</v>
      </c>
      <c r="I507">
        <v>80</v>
      </c>
      <c r="J507">
        <v>25</v>
      </c>
      <c r="K507">
        <f>ROUND((Table245[[#This Row],[XP]]*Table245[[#This Row],[entity_spawned (AVG)]])*(Table245[[#This Row],[activating_chance]]/100),0)</f>
        <v>20</v>
      </c>
      <c r="L507" s="73" t="s">
        <v>402</v>
      </c>
    </row>
    <row r="508" spans="6:12" x14ac:dyDescent="0.25">
      <c r="F508" s="74" t="s">
        <v>279</v>
      </c>
      <c r="G508">
        <v>1</v>
      </c>
      <c r="H508">
        <v>150</v>
      </c>
      <c r="I508">
        <v>100</v>
      </c>
      <c r="J508">
        <v>25</v>
      </c>
      <c r="K508">
        <f>ROUND((Table245[[#This Row],[XP]]*Table245[[#This Row],[entity_spawned (AVG)]])*(Table245[[#This Row],[activating_chance]]/100),0)</f>
        <v>25</v>
      </c>
      <c r="L508" s="73" t="s">
        <v>402</v>
      </c>
    </row>
    <row r="509" spans="6:12" x14ac:dyDescent="0.25">
      <c r="F509" s="74" t="s">
        <v>279</v>
      </c>
      <c r="G509">
        <v>3</v>
      </c>
      <c r="H509">
        <v>130</v>
      </c>
      <c r="I509">
        <v>40</v>
      </c>
      <c r="J509">
        <v>25</v>
      </c>
      <c r="K509">
        <f>ROUND((Table245[[#This Row],[XP]]*Table245[[#This Row],[entity_spawned (AVG)]])*(Table245[[#This Row],[activating_chance]]/100),0)</f>
        <v>30</v>
      </c>
      <c r="L509" s="73" t="s">
        <v>402</v>
      </c>
    </row>
    <row r="510" spans="6:12" x14ac:dyDescent="0.25">
      <c r="F510" s="74" t="s">
        <v>279</v>
      </c>
      <c r="G510">
        <v>1</v>
      </c>
      <c r="H510">
        <v>120</v>
      </c>
      <c r="I510">
        <v>100</v>
      </c>
      <c r="J510">
        <v>25</v>
      </c>
      <c r="K510">
        <f>ROUND((Table245[[#This Row],[XP]]*Table245[[#This Row],[entity_spawned (AVG)]])*(Table245[[#This Row],[activating_chance]]/100),0)</f>
        <v>25</v>
      </c>
      <c r="L510" s="73" t="s">
        <v>402</v>
      </c>
    </row>
    <row r="511" spans="6:12" x14ac:dyDescent="0.25">
      <c r="F511" s="74" t="s">
        <v>279</v>
      </c>
      <c r="G511">
        <v>1</v>
      </c>
      <c r="H511">
        <v>120</v>
      </c>
      <c r="I511">
        <v>60</v>
      </c>
      <c r="J511">
        <v>25</v>
      </c>
      <c r="K511">
        <f>ROUND((Table245[[#This Row],[XP]]*Table245[[#This Row],[entity_spawned (AVG)]])*(Table245[[#This Row],[activating_chance]]/100),0)</f>
        <v>15</v>
      </c>
      <c r="L511" s="73" t="s">
        <v>402</v>
      </c>
    </row>
    <row r="512" spans="6:12" x14ac:dyDescent="0.25">
      <c r="F512" s="74" t="s">
        <v>279</v>
      </c>
      <c r="G512">
        <v>1</v>
      </c>
      <c r="H512">
        <v>120</v>
      </c>
      <c r="I512">
        <v>100</v>
      </c>
      <c r="J512">
        <v>25</v>
      </c>
      <c r="K512">
        <f>ROUND((Table245[[#This Row],[XP]]*Table245[[#This Row],[entity_spawned (AVG)]])*(Table245[[#This Row],[activating_chance]]/100),0)</f>
        <v>25</v>
      </c>
      <c r="L512" s="73" t="s">
        <v>402</v>
      </c>
    </row>
    <row r="513" spans="6:12" x14ac:dyDescent="0.25">
      <c r="F513" s="74" t="s">
        <v>279</v>
      </c>
      <c r="G513">
        <v>3</v>
      </c>
      <c r="H513">
        <v>150</v>
      </c>
      <c r="I513">
        <v>80</v>
      </c>
      <c r="J513">
        <v>25</v>
      </c>
      <c r="K513">
        <f>ROUND((Table245[[#This Row],[XP]]*Table245[[#This Row],[entity_spawned (AVG)]])*(Table245[[#This Row],[activating_chance]]/100),0)</f>
        <v>60</v>
      </c>
      <c r="L513" s="73" t="s">
        <v>402</v>
      </c>
    </row>
    <row r="514" spans="6:12" x14ac:dyDescent="0.25">
      <c r="F514" s="74" t="s">
        <v>279</v>
      </c>
      <c r="G514">
        <v>1</v>
      </c>
      <c r="H514">
        <v>120</v>
      </c>
      <c r="I514">
        <v>40</v>
      </c>
      <c r="J514">
        <v>25</v>
      </c>
      <c r="K514">
        <f>ROUND((Table245[[#This Row],[XP]]*Table245[[#This Row],[entity_spawned (AVG)]])*(Table245[[#This Row],[activating_chance]]/100),0)</f>
        <v>10</v>
      </c>
      <c r="L514" s="73" t="s">
        <v>402</v>
      </c>
    </row>
    <row r="515" spans="6:12" x14ac:dyDescent="0.25">
      <c r="F515" s="74" t="s">
        <v>280</v>
      </c>
      <c r="G515">
        <v>1</v>
      </c>
      <c r="H515">
        <v>140</v>
      </c>
      <c r="I515">
        <v>100</v>
      </c>
      <c r="J515">
        <v>25</v>
      </c>
      <c r="K515">
        <f>ROUND((Table245[[#This Row],[XP]]*Table245[[#This Row],[entity_spawned (AVG)]])*(Table245[[#This Row],[activating_chance]]/100),0)</f>
        <v>25</v>
      </c>
      <c r="L515" s="73" t="s">
        <v>402</v>
      </c>
    </row>
    <row r="516" spans="6:12" x14ac:dyDescent="0.25">
      <c r="F516" s="74" t="s">
        <v>280</v>
      </c>
      <c r="G516">
        <v>1</v>
      </c>
      <c r="H516">
        <v>150</v>
      </c>
      <c r="I516">
        <v>100</v>
      </c>
      <c r="J516">
        <v>25</v>
      </c>
      <c r="K516">
        <f>ROUND((Table245[[#This Row],[XP]]*Table245[[#This Row],[entity_spawned (AVG)]])*(Table245[[#This Row],[activating_chance]]/100),0)</f>
        <v>25</v>
      </c>
      <c r="L516" s="73" t="s">
        <v>402</v>
      </c>
    </row>
    <row r="517" spans="6:12" x14ac:dyDescent="0.25">
      <c r="F517" s="74" t="s">
        <v>281</v>
      </c>
      <c r="G517">
        <v>1</v>
      </c>
      <c r="H517">
        <v>250</v>
      </c>
      <c r="I517">
        <v>25</v>
      </c>
      <c r="J517">
        <v>50</v>
      </c>
      <c r="K517">
        <f>ROUND((Table245[[#This Row],[XP]]*Table245[[#This Row],[entity_spawned (AVG)]])*(Table245[[#This Row],[activating_chance]]/100),0)</f>
        <v>13</v>
      </c>
      <c r="L517" s="73" t="s">
        <v>402</v>
      </c>
    </row>
    <row r="518" spans="6:12" x14ac:dyDescent="0.25">
      <c r="F518" s="74" t="s">
        <v>281</v>
      </c>
      <c r="G518">
        <v>1</v>
      </c>
      <c r="H518">
        <v>220</v>
      </c>
      <c r="I518">
        <v>60</v>
      </c>
      <c r="J518">
        <v>50</v>
      </c>
      <c r="K518">
        <f>ROUND((Table245[[#This Row],[XP]]*Table245[[#This Row],[entity_spawned (AVG)]])*(Table245[[#This Row],[activating_chance]]/100),0)</f>
        <v>30</v>
      </c>
      <c r="L518" s="73" t="s">
        <v>402</v>
      </c>
    </row>
    <row r="519" spans="6:12" x14ac:dyDescent="0.25">
      <c r="F519" s="74" t="s">
        <v>281</v>
      </c>
      <c r="G519">
        <v>1</v>
      </c>
      <c r="H519">
        <v>220</v>
      </c>
      <c r="I519">
        <v>100</v>
      </c>
      <c r="J519">
        <v>50</v>
      </c>
      <c r="K519">
        <f>ROUND((Table245[[#This Row],[XP]]*Table245[[#This Row],[entity_spawned (AVG)]])*(Table245[[#This Row],[activating_chance]]/100),0)</f>
        <v>50</v>
      </c>
      <c r="L519" s="73" t="s">
        <v>402</v>
      </c>
    </row>
    <row r="520" spans="6:12" x14ac:dyDescent="0.25">
      <c r="F520" s="74" t="s">
        <v>281</v>
      </c>
      <c r="G520">
        <v>1</v>
      </c>
      <c r="H520">
        <v>210</v>
      </c>
      <c r="I520">
        <v>60</v>
      </c>
      <c r="J520">
        <v>50</v>
      </c>
      <c r="K520">
        <f>ROUND((Table245[[#This Row],[XP]]*Table245[[#This Row],[entity_spawned (AVG)]])*(Table245[[#This Row],[activating_chance]]/100),0)</f>
        <v>30</v>
      </c>
      <c r="L520" s="73" t="s">
        <v>402</v>
      </c>
    </row>
    <row r="521" spans="6:12" x14ac:dyDescent="0.25">
      <c r="F521" s="74" t="s">
        <v>281</v>
      </c>
      <c r="G521">
        <v>1</v>
      </c>
      <c r="H521">
        <v>220</v>
      </c>
      <c r="I521">
        <v>100</v>
      </c>
      <c r="J521">
        <v>50</v>
      </c>
      <c r="K521">
        <f>ROUND((Table245[[#This Row],[XP]]*Table245[[#This Row],[entity_spawned (AVG)]])*(Table245[[#This Row],[activating_chance]]/100),0)</f>
        <v>50</v>
      </c>
      <c r="L521" s="73" t="s">
        <v>402</v>
      </c>
    </row>
    <row r="522" spans="6:12" x14ac:dyDescent="0.25">
      <c r="F522" s="74" t="s">
        <v>281</v>
      </c>
      <c r="G522">
        <v>1</v>
      </c>
      <c r="H522">
        <v>230</v>
      </c>
      <c r="I522">
        <v>100</v>
      </c>
      <c r="J522">
        <v>50</v>
      </c>
      <c r="K522">
        <f>ROUND((Table245[[#This Row],[XP]]*Table245[[#This Row],[entity_spawned (AVG)]])*(Table245[[#This Row],[activating_chance]]/100),0)</f>
        <v>50</v>
      </c>
      <c r="L522" s="73" t="s">
        <v>402</v>
      </c>
    </row>
    <row r="523" spans="6:12" x14ac:dyDescent="0.25">
      <c r="F523" s="74" t="s">
        <v>281</v>
      </c>
      <c r="G523">
        <v>1</v>
      </c>
      <c r="H523">
        <v>220</v>
      </c>
      <c r="I523">
        <v>100</v>
      </c>
      <c r="J523">
        <v>50</v>
      </c>
      <c r="K523">
        <f>ROUND((Table245[[#This Row],[XP]]*Table245[[#This Row],[entity_spawned (AVG)]])*(Table245[[#This Row],[activating_chance]]/100),0)</f>
        <v>50</v>
      </c>
      <c r="L523" s="73" t="s">
        <v>402</v>
      </c>
    </row>
    <row r="524" spans="6:12" x14ac:dyDescent="0.25">
      <c r="F524" s="74" t="s">
        <v>281</v>
      </c>
      <c r="G524">
        <v>1</v>
      </c>
      <c r="H524">
        <v>220</v>
      </c>
      <c r="I524">
        <v>100</v>
      </c>
      <c r="J524">
        <v>50</v>
      </c>
      <c r="K524">
        <f>ROUND((Table245[[#This Row],[XP]]*Table245[[#This Row],[entity_spawned (AVG)]])*(Table245[[#This Row],[activating_chance]]/100),0)</f>
        <v>50</v>
      </c>
      <c r="L524" s="73" t="s">
        <v>402</v>
      </c>
    </row>
    <row r="525" spans="6:12" x14ac:dyDescent="0.25">
      <c r="F525" s="74" t="s">
        <v>281</v>
      </c>
      <c r="G525">
        <v>1</v>
      </c>
      <c r="H525">
        <v>210</v>
      </c>
      <c r="I525">
        <v>100</v>
      </c>
      <c r="J525">
        <v>50</v>
      </c>
      <c r="K525">
        <f>ROUND((Table245[[#This Row],[XP]]*Table245[[#This Row],[entity_spawned (AVG)]])*(Table245[[#This Row],[activating_chance]]/100),0)</f>
        <v>50</v>
      </c>
      <c r="L525" s="73" t="s">
        <v>402</v>
      </c>
    </row>
    <row r="526" spans="6:12" x14ac:dyDescent="0.25">
      <c r="F526" s="74" t="s">
        <v>281</v>
      </c>
      <c r="G526">
        <v>1</v>
      </c>
      <c r="H526">
        <v>210</v>
      </c>
      <c r="I526">
        <v>10</v>
      </c>
      <c r="J526">
        <v>50</v>
      </c>
      <c r="K526">
        <f>ROUND((Table245[[#This Row],[XP]]*Table245[[#This Row],[entity_spawned (AVG)]])*(Table245[[#This Row],[activating_chance]]/100),0)</f>
        <v>5</v>
      </c>
      <c r="L526" s="73" t="s">
        <v>402</v>
      </c>
    </row>
    <row r="527" spans="6:12" x14ac:dyDescent="0.25">
      <c r="F527" s="74" t="s">
        <v>395</v>
      </c>
      <c r="G527">
        <v>1</v>
      </c>
      <c r="H527">
        <v>230</v>
      </c>
      <c r="I527">
        <v>100</v>
      </c>
      <c r="J527">
        <v>50</v>
      </c>
      <c r="K527">
        <f>ROUND((Table245[[#This Row],[XP]]*Table245[[#This Row],[entity_spawned (AVG)]])*(Table245[[#This Row],[activating_chance]]/100),0)</f>
        <v>50</v>
      </c>
      <c r="L527" s="73" t="s">
        <v>402</v>
      </c>
    </row>
    <row r="528" spans="6:12" x14ac:dyDescent="0.25">
      <c r="F528" s="74" t="s">
        <v>395</v>
      </c>
      <c r="G528">
        <v>1</v>
      </c>
      <c r="H528">
        <v>220</v>
      </c>
      <c r="I528">
        <v>100</v>
      </c>
      <c r="J528">
        <v>50</v>
      </c>
      <c r="K528">
        <f>ROUND((Table245[[#This Row],[XP]]*Table245[[#This Row],[entity_spawned (AVG)]])*(Table245[[#This Row],[activating_chance]]/100),0)</f>
        <v>50</v>
      </c>
      <c r="L528" s="73" t="s">
        <v>402</v>
      </c>
    </row>
    <row r="529" spans="6:12" x14ac:dyDescent="0.25">
      <c r="F529" s="74" t="s">
        <v>398</v>
      </c>
      <c r="G529">
        <v>1</v>
      </c>
      <c r="H529">
        <v>0</v>
      </c>
      <c r="I529">
        <v>100</v>
      </c>
      <c r="J529">
        <v>25</v>
      </c>
      <c r="K529">
        <f>ROUND((Table245[[#This Row],[XP]]*Table245[[#This Row],[entity_spawned (AVG)]])*(Table245[[#This Row],[activating_chance]]/100),0)</f>
        <v>25</v>
      </c>
      <c r="L529" s="73" t="s">
        <v>402</v>
      </c>
    </row>
    <row r="530" spans="6:12" x14ac:dyDescent="0.25">
      <c r="F530" s="74" t="s">
        <v>398</v>
      </c>
      <c r="G530">
        <v>1</v>
      </c>
      <c r="H530">
        <v>0</v>
      </c>
      <c r="I530">
        <v>100</v>
      </c>
      <c r="J530">
        <v>25</v>
      </c>
      <c r="K530">
        <f>ROUND((Table245[[#This Row],[XP]]*Table245[[#This Row],[entity_spawned (AVG)]])*(Table245[[#This Row],[activating_chance]]/100),0)</f>
        <v>25</v>
      </c>
      <c r="L530" s="73" t="s">
        <v>402</v>
      </c>
    </row>
    <row r="531" spans="6:12" x14ac:dyDescent="0.25">
      <c r="F531" s="74" t="s">
        <v>398</v>
      </c>
      <c r="G531">
        <v>1</v>
      </c>
      <c r="H531">
        <v>0</v>
      </c>
      <c r="I531">
        <v>100</v>
      </c>
      <c r="J531">
        <v>25</v>
      </c>
      <c r="K531">
        <f>ROUND((Table245[[#This Row],[XP]]*Table245[[#This Row],[entity_spawned (AVG)]])*(Table245[[#This Row],[activating_chance]]/100),0)</f>
        <v>25</v>
      </c>
      <c r="L531" s="73" t="s">
        <v>402</v>
      </c>
    </row>
  </sheetData>
  <pageMargins left="0.7" right="0.7" top="0.75" bottom="0.75" header="0.3" footer="0.3"/>
  <pageSetup paperSize="9" orientation="portrait" r:id="rId1"/>
  <ignoredErrors>
    <ignoredError sqref="J18:J531" calculatedColumn="1"/>
  </ignoredErrors>
  <drawing r:id="rId2"/>
  <tableParts count="2">
    <tablePart r:id="rId3"/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C3:T51"/>
  <sheetViews>
    <sheetView workbookViewId="0">
      <selection activeCell="N50" sqref="N50"/>
    </sheetView>
  </sheetViews>
  <sheetFormatPr defaultRowHeight="15" x14ac:dyDescent="0.25"/>
  <cols>
    <col min="3" max="3" width="13.5703125" customWidth="1"/>
    <col min="8" max="8" width="17.28515625" customWidth="1"/>
    <col min="9" max="9" width="6.42578125" customWidth="1"/>
    <col min="10" max="10" width="5.28515625" customWidth="1"/>
    <col min="11" max="11" width="6.42578125" customWidth="1"/>
    <col min="13" max="13" width="15" customWidth="1"/>
    <col min="16" max="16" width="13.42578125" customWidth="1"/>
    <col min="17" max="17" width="20.5703125" customWidth="1"/>
    <col min="18" max="18" width="10.140625" customWidth="1"/>
    <col min="19" max="19" width="19.28515625" customWidth="1"/>
    <col min="20" max="20" width="29.42578125" customWidth="1"/>
  </cols>
  <sheetData>
    <row r="3" spans="3:20" x14ac:dyDescent="0.25">
      <c r="P3" t="s">
        <v>231</v>
      </c>
      <c r="R3" t="s">
        <v>223</v>
      </c>
      <c r="S3" t="s">
        <v>224</v>
      </c>
    </row>
    <row r="4" spans="3:20" x14ac:dyDescent="0.25">
      <c r="M4" s="66" t="s">
        <v>210</v>
      </c>
      <c r="N4" s="67" t="s">
        <v>208</v>
      </c>
      <c r="O4" s="67" t="s">
        <v>209</v>
      </c>
      <c r="P4" s="68" t="s">
        <v>212</v>
      </c>
      <c r="R4" s="35" t="s">
        <v>218</v>
      </c>
      <c r="S4" s="17" t="s">
        <v>221</v>
      </c>
      <c r="T4" s="17" t="s">
        <v>220</v>
      </c>
    </row>
    <row r="5" spans="3:20" x14ac:dyDescent="0.25">
      <c r="C5" s="42" t="s">
        <v>230</v>
      </c>
      <c r="D5" s="70">
        <v>20</v>
      </c>
      <c r="M5" s="46" t="s">
        <v>213</v>
      </c>
      <c r="N5" s="47">
        <f>MIN(I13:I17)</f>
        <v>35</v>
      </c>
      <c r="O5" s="47">
        <f>D5</f>
        <v>20</v>
      </c>
      <c r="P5" s="48">
        <f>ROUND(O5/N5,2)</f>
        <v>0.56999999999999995</v>
      </c>
      <c r="R5" s="61">
        <v>10</v>
      </c>
      <c r="S5">
        <v>10</v>
      </c>
      <c r="T5">
        <f>(R5+S5)*K13</f>
        <v>51.428571428571431</v>
      </c>
    </row>
    <row r="6" spans="3:20" x14ac:dyDescent="0.25">
      <c r="M6" s="49" t="s">
        <v>214</v>
      </c>
      <c r="N6" s="50">
        <f>MIN(I18:I23)</f>
        <v>50</v>
      </c>
      <c r="O6" s="50">
        <f>D5</f>
        <v>20</v>
      </c>
      <c r="P6" s="51">
        <f>ROUND(O6/N6,2)</f>
        <v>0.4</v>
      </c>
      <c r="R6" s="61">
        <v>0</v>
      </c>
      <c r="S6">
        <v>0</v>
      </c>
      <c r="T6">
        <f>(R6+S6)*K18</f>
        <v>0</v>
      </c>
    </row>
    <row r="7" spans="3:20" x14ac:dyDescent="0.25">
      <c r="M7" s="52" t="s">
        <v>215</v>
      </c>
      <c r="N7" s="53">
        <f>MIN(I24:I31)</f>
        <v>60</v>
      </c>
      <c r="O7" s="53">
        <f>D5</f>
        <v>20</v>
      </c>
      <c r="P7" s="54">
        <f>ROUND(O7/N7,2)</f>
        <v>0.33</v>
      </c>
      <c r="R7" s="61">
        <v>10</v>
      </c>
      <c r="S7">
        <v>0</v>
      </c>
      <c r="T7">
        <f>(R7+S7)*K24</f>
        <v>15</v>
      </c>
    </row>
    <row r="8" spans="3:20" x14ac:dyDescent="0.25">
      <c r="M8" s="55" t="s">
        <v>216</v>
      </c>
      <c r="N8" s="56">
        <f>MIN(I32:I40)</f>
        <v>70</v>
      </c>
      <c r="O8" s="56">
        <f>D5</f>
        <v>20</v>
      </c>
      <c r="P8" s="57">
        <f>ROUND(O8/N8,2)</f>
        <v>0.28999999999999998</v>
      </c>
      <c r="R8" s="61">
        <v>5</v>
      </c>
      <c r="S8">
        <v>0</v>
      </c>
      <c r="T8">
        <f>(R8+S8)*K32</f>
        <v>6.4285714285714288</v>
      </c>
    </row>
    <row r="9" spans="3:20" x14ac:dyDescent="0.25">
      <c r="M9" s="58" t="s">
        <v>217</v>
      </c>
      <c r="N9" s="59">
        <f>MIN(I41:I51)</f>
        <v>90</v>
      </c>
      <c r="O9" s="59">
        <f>D5</f>
        <v>20</v>
      </c>
      <c r="P9" s="60">
        <f>ROUND(O9/N9,2)</f>
        <v>0.22</v>
      </c>
      <c r="R9" s="62">
        <v>15</v>
      </c>
      <c r="S9">
        <v>0</v>
      </c>
      <c r="T9">
        <f>(R9+S9)*K41</f>
        <v>15</v>
      </c>
    </row>
    <row r="10" spans="3:20" x14ac:dyDescent="0.25">
      <c r="T10">
        <f>SUM(T5:T9)</f>
        <v>87.857142857142861</v>
      </c>
    </row>
    <row r="12" spans="3:20" ht="21" x14ac:dyDescent="0.35">
      <c r="H12" s="66" t="s">
        <v>219</v>
      </c>
      <c r="I12" s="67" t="s">
        <v>208</v>
      </c>
      <c r="J12" s="68" t="s">
        <v>209</v>
      </c>
      <c r="K12" s="68" t="s">
        <v>222</v>
      </c>
      <c r="Q12" s="42" t="s">
        <v>225</v>
      </c>
      <c r="R12" s="69">
        <f>(R5*P5)+(R6*P6)+(R7*P7)+(R8*P8)+(R9*P9)+(S9*P9)+(S8*P8)+(S7*P7)+(S6*P6)+(S5*P5)</f>
        <v>19.45</v>
      </c>
      <c r="T12" s="71">
        <f>(90*20)/T10</f>
        <v>20.487804878048781</v>
      </c>
    </row>
    <row r="13" spans="3:20" x14ac:dyDescent="0.25">
      <c r="H13" s="46" t="s">
        <v>79</v>
      </c>
      <c r="I13" s="47">
        <v>35</v>
      </c>
      <c r="J13" s="48">
        <f t="shared" ref="J13:J24" si="0">$D$5</f>
        <v>20</v>
      </c>
      <c r="K13" s="48">
        <f>$I$41/$I$13</f>
        <v>2.5714285714285716</v>
      </c>
      <c r="L13" t="s">
        <v>226</v>
      </c>
    </row>
    <row r="14" spans="3:20" x14ac:dyDescent="0.25">
      <c r="H14" s="46" t="s">
        <v>79</v>
      </c>
      <c r="I14" s="47">
        <v>35</v>
      </c>
      <c r="J14" s="48">
        <f t="shared" si="0"/>
        <v>20</v>
      </c>
      <c r="K14" s="48">
        <f>$I$41/$I$13</f>
        <v>2.5714285714285716</v>
      </c>
    </row>
    <row r="15" spans="3:20" x14ac:dyDescent="0.25">
      <c r="H15" s="46" t="s">
        <v>80</v>
      </c>
      <c r="I15" s="47">
        <v>35</v>
      </c>
      <c r="J15" s="48">
        <f t="shared" si="0"/>
        <v>20</v>
      </c>
      <c r="K15" s="48">
        <f>$I$41/$I$13</f>
        <v>2.5714285714285716</v>
      </c>
    </row>
    <row r="16" spans="3:20" x14ac:dyDescent="0.25">
      <c r="H16" s="46" t="s">
        <v>80</v>
      </c>
      <c r="I16" s="47">
        <v>35</v>
      </c>
      <c r="J16" s="48">
        <f t="shared" si="0"/>
        <v>20</v>
      </c>
      <c r="K16" s="48">
        <f>$I$41/$I$13</f>
        <v>2.5714285714285716</v>
      </c>
    </row>
    <row r="17" spans="8:12" x14ac:dyDescent="0.25">
      <c r="H17" s="46" t="s">
        <v>135</v>
      </c>
      <c r="I17" s="47">
        <v>40</v>
      </c>
      <c r="J17" s="48">
        <f t="shared" si="0"/>
        <v>20</v>
      </c>
      <c r="K17" s="48">
        <f>$I$41/$I$13</f>
        <v>2.5714285714285716</v>
      </c>
    </row>
    <row r="18" spans="8:12" x14ac:dyDescent="0.25">
      <c r="H18" s="49" t="s">
        <v>87</v>
      </c>
      <c r="I18" s="50">
        <v>50</v>
      </c>
      <c r="J18" s="51">
        <f t="shared" si="0"/>
        <v>20</v>
      </c>
      <c r="K18" s="51">
        <f t="shared" ref="K18:K23" si="1">$I$41/$I$18</f>
        <v>1.8</v>
      </c>
      <c r="L18" t="s">
        <v>227</v>
      </c>
    </row>
    <row r="19" spans="8:12" x14ac:dyDescent="0.25">
      <c r="H19" s="49" t="s">
        <v>87</v>
      </c>
      <c r="I19" s="50">
        <v>50</v>
      </c>
      <c r="J19" s="51">
        <f t="shared" si="0"/>
        <v>20</v>
      </c>
      <c r="K19" s="51">
        <f t="shared" si="1"/>
        <v>1.8</v>
      </c>
    </row>
    <row r="20" spans="8:12" x14ac:dyDescent="0.25">
      <c r="H20" s="49" t="s">
        <v>92</v>
      </c>
      <c r="I20" s="50">
        <v>50</v>
      </c>
      <c r="J20" s="51">
        <f t="shared" si="0"/>
        <v>20</v>
      </c>
      <c r="K20" s="51">
        <f t="shared" si="1"/>
        <v>1.8</v>
      </c>
    </row>
    <row r="21" spans="8:12" x14ac:dyDescent="0.25">
      <c r="H21" s="49" t="s">
        <v>92</v>
      </c>
      <c r="I21" s="50">
        <v>50</v>
      </c>
      <c r="J21" s="51">
        <f t="shared" si="0"/>
        <v>20</v>
      </c>
      <c r="K21" s="51">
        <f t="shared" si="1"/>
        <v>1.8</v>
      </c>
    </row>
    <row r="22" spans="8:12" x14ac:dyDescent="0.25">
      <c r="H22" s="49" t="s">
        <v>93</v>
      </c>
      <c r="I22" s="50">
        <v>50</v>
      </c>
      <c r="J22" s="51">
        <f t="shared" si="0"/>
        <v>20</v>
      </c>
      <c r="K22" s="51">
        <f t="shared" si="1"/>
        <v>1.8</v>
      </c>
    </row>
    <row r="23" spans="8:12" x14ac:dyDescent="0.25">
      <c r="H23" s="49" t="s">
        <v>93</v>
      </c>
      <c r="I23" s="50">
        <v>50</v>
      </c>
      <c r="J23" s="51">
        <f t="shared" si="0"/>
        <v>20</v>
      </c>
      <c r="K23" s="51">
        <f t="shared" si="1"/>
        <v>1.8</v>
      </c>
    </row>
    <row r="24" spans="8:12" x14ac:dyDescent="0.25">
      <c r="H24" s="52" t="s">
        <v>85</v>
      </c>
      <c r="I24" s="53">
        <v>60</v>
      </c>
      <c r="J24" s="54">
        <f t="shared" si="0"/>
        <v>20</v>
      </c>
      <c r="K24" s="54">
        <f>$I$41/$I$24</f>
        <v>1.5</v>
      </c>
      <c r="L24" t="s">
        <v>228</v>
      </c>
    </row>
    <row r="25" spans="8:12" x14ac:dyDescent="0.25">
      <c r="H25" s="52" t="s">
        <v>100</v>
      </c>
      <c r="I25" s="53">
        <v>60</v>
      </c>
      <c r="J25" s="54">
        <f t="shared" ref="J25:J31" si="2">$D$5</f>
        <v>20</v>
      </c>
      <c r="K25" s="54">
        <f t="shared" ref="K25:K31" si="3">$I$41/$I$24</f>
        <v>1.5</v>
      </c>
    </row>
    <row r="26" spans="8:12" x14ac:dyDescent="0.25">
      <c r="H26" s="52" t="s">
        <v>101</v>
      </c>
      <c r="I26" s="53">
        <v>60</v>
      </c>
      <c r="J26" s="54">
        <f t="shared" si="2"/>
        <v>20</v>
      </c>
      <c r="K26" s="54">
        <f t="shared" si="3"/>
        <v>1.5</v>
      </c>
    </row>
    <row r="27" spans="8:12" x14ac:dyDescent="0.25">
      <c r="H27" s="52" t="s">
        <v>101</v>
      </c>
      <c r="I27" s="53">
        <v>60</v>
      </c>
      <c r="J27" s="54">
        <f t="shared" si="2"/>
        <v>20</v>
      </c>
      <c r="K27" s="54">
        <f t="shared" si="3"/>
        <v>1.5</v>
      </c>
    </row>
    <row r="28" spans="8:12" x14ac:dyDescent="0.25">
      <c r="H28" s="52" t="s">
        <v>101</v>
      </c>
      <c r="I28" s="53">
        <v>60</v>
      </c>
      <c r="J28" s="54">
        <f t="shared" si="2"/>
        <v>20</v>
      </c>
      <c r="K28" s="54">
        <f t="shared" si="3"/>
        <v>1.5</v>
      </c>
    </row>
    <row r="29" spans="8:12" x14ac:dyDescent="0.25">
      <c r="H29" s="52" t="s">
        <v>89</v>
      </c>
      <c r="I29" s="53">
        <v>60</v>
      </c>
      <c r="J29" s="54">
        <f t="shared" si="2"/>
        <v>20</v>
      </c>
      <c r="K29" s="54">
        <f t="shared" si="3"/>
        <v>1.5</v>
      </c>
    </row>
    <row r="30" spans="8:12" x14ac:dyDescent="0.25">
      <c r="H30" s="52" t="s">
        <v>89</v>
      </c>
      <c r="I30" s="53">
        <v>60</v>
      </c>
      <c r="J30" s="54">
        <f t="shared" si="2"/>
        <v>20</v>
      </c>
      <c r="K30" s="54">
        <f t="shared" si="3"/>
        <v>1.5</v>
      </c>
    </row>
    <row r="31" spans="8:12" x14ac:dyDescent="0.25">
      <c r="H31" s="52" t="s">
        <v>89</v>
      </c>
      <c r="I31" s="53">
        <v>60</v>
      </c>
      <c r="J31" s="54">
        <f t="shared" si="2"/>
        <v>20</v>
      </c>
      <c r="K31" s="54">
        <f t="shared" si="3"/>
        <v>1.5</v>
      </c>
    </row>
    <row r="32" spans="8:12" x14ac:dyDescent="0.25">
      <c r="H32" s="55" t="s">
        <v>90</v>
      </c>
      <c r="I32" s="56">
        <v>70</v>
      </c>
      <c r="J32" s="57">
        <f>$D$5</f>
        <v>20</v>
      </c>
      <c r="K32" s="57">
        <f>$I$41/$I$32</f>
        <v>1.2857142857142858</v>
      </c>
      <c r="L32" t="s">
        <v>229</v>
      </c>
    </row>
    <row r="33" spans="8:11" x14ac:dyDescent="0.25">
      <c r="H33" s="55" t="s">
        <v>128</v>
      </c>
      <c r="I33" s="56">
        <v>70</v>
      </c>
      <c r="J33" s="57">
        <f t="shared" ref="J33:J40" si="4">$D$5</f>
        <v>20</v>
      </c>
      <c r="K33" s="57">
        <f t="shared" ref="K33:K40" si="5">$I$41/$I$32</f>
        <v>1.2857142857142858</v>
      </c>
    </row>
    <row r="34" spans="8:11" x14ac:dyDescent="0.25">
      <c r="H34" s="55" t="s">
        <v>127</v>
      </c>
      <c r="I34" s="56">
        <v>75</v>
      </c>
      <c r="J34" s="57">
        <f t="shared" si="4"/>
        <v>20</v>
      </c>
      <c r="K34" s="57">
        <f t="shared" si="5"/>
        <v>1.2857142857142858</v>
      </c>
    </row>
    <row r="35" spans="8:11" x14ac:dyDescent="0.25">
      <c r="H35" s="55" t="s">
        <v>126</v>
      </c>
      <c r="I35" s="56">
        <v>75</v>
      </c>
      <c r="J35" s="57">
        <f t="shared" si="4"/>
        <v>20</v>
      </c>
      <c r="K35" s="57">
        <f t="shared" si="5"/>
        <v>1.2857142857142858</v>
      </c>
    </row>
    <row r="36" spans="8:11" x14ac:dyDescent="0.25">
      <c r="H36" s="55" t="s">
        <v>125</v>
      </c>
      <c r="I36" s="56">
        <v>75</v>
      </c>
      <c r="J36" s="57">
        <f t="shared" si="4"/>
        <v>20</v>
      </c>
      <c r="K36" s="57">
        <f t="shared" si="5"/>
        <v>1.2857142857142858</v>
      </c>
    </row>
    <row r="37" spans="8:11" x14ac:dyDescent="0.25">
      <c r="H37" s="55" t="s">
        <v>124</v>
      </c>
      <c r="I37" s="56">
        <v>80</v>
      </c>
      <c r="J37" s="57">
        <f t="shared" si="4"/>
        <v>20</v>
      </c>
      <c r="K37" s="57">
        <f t="shared" si="5"/>
        <v>1.2857142857142858</v>
      </c>
    </row>
    <row r="38" spans="8:11" x14ac:dyDescent="0.25">
      <c r="H38" s="55" t="s">
        <v>83</v>
      </c>
      <c r="I38" s="56">
        <v>80</v>
      </c>
      <c r="J38" s="57">
        <f t="shared" si="4"/>
        <v>20</v>
      </c>
      <c r="K38" s="57">
        <f t="shared" si="5"/>
        <v>1.2857142857142858</v>
      </c>
    </row>
    <row r="39" spans="8:11" x14ac:dyDescent="0.25">
      <c r="H39" s="55" t="s">
        <v>102</v>
      </c>
      <c r="I39" s="56">
        <v>80</v>
      </c>
      <c r="J39" s="57">
        <f t="shared" si="4"/>
        <v>20</v>
      </c>
      <c r="K39" s="57">
        <f t="shared" si="5"/>
        <v>1.2857142857142858</v>
      </c>
    </row>
    <row r="40" spans="8:11" x14ac:dyDescent="0.25">
      <c r="H40" s="55" t="s">
        <v>88</v>
      </c>
      <c r="I40" s="56">
        <v>85</v>
      </c>
      <c r="J40" s="57">
        <f t="shared" si="4"/>
        <v>20</v>
      </c>
      <c r="K40" s="57">
        <f t="shared" si="5"/>
        <v>1.2857142857142858</v>
      </c>
    </row>
    <row r="41" spans="8:11" x14ac:dyDescent="0.25">
      <c r="H41" s="63" t="s">
        <v>118</v>
      </c>
      <c r="I41" s="64">
        <v>90</v>
      </c>
      <c r="J41" s="65">
        <f>$D$5</f>
        <v>20</v>
      </c>
      <c r="K41" s="65">
        <v>1</v>
      </c>
    </row>
    <row r="42" spans="8:11" x14ac:dyDescent="0.25">
      <c r="H42" s="63" t="s">
        <v>134</v>
      </c>
      <c r="I42" s="64">
        <v>90</v>
      </c>
      <c r="J42" s="65">
        <f t="shared" ref="J42:J51" si="6">$D$5</f>
        <v>20</v>
      </c>
      <c r="K42" s="65">
        <v>1</v>
      </c>
    </row>
    <row r="43" spans="8:11" x14ac:dyDescent="0.25">
      <c r="H43" s="63" t="s">
        <v>211</v>
      </c>
      <c r="I43" s="64">
        <v>90</v>
      </c>
      <c r="J43" s="65">
        <f t="shared" si="6"/>
        <v>20</v>
      </c>
      <c r="K43" s="65">
        <v>1</v>
      </c>
    </row>
    <row r="44" spans="8:11" x14ac:dyDescent="0.25">
      <c r="H44" s="63" t="s">
        <v>103</v>
      </c>
      <c r="I44" s="64">
        <v>90</v>
      </c>
      <c r="J44" s="65">
        <f t="shared" si="6"/>
        <v>20</v>
      </c>
      <c r="K44" s="65">
        <v>1</v>
      </c>
    </row>
    <row r="45" spans="8:11" x14ac:dyDescent="0.25">
      <c r="H45" s="63" t="s">
        <v>114</v>
      </c>
      <c r="I45" s="64">
        <v>90</v>
      </c>
      <c r="J45" s="65">
        <f t="shared" si="6"/>
        <v>20</v>
      </c>
      <c r="K45" s="65">
        <v>1</v>
      </c>
    </row>
    <row r="46" spans="8:11" x14ac:dyDescent="0.25">
      <c r="H46" s="63" t="s">
        <v>115</v>
      </c>
      <c r="I46" s="64">
        <v>90</v>
      </c>
      <c r="J46" s="65">
        <f t="shared" si="6"/>
        <v>20</v>
      </c>
      <c r="K46" s="65">
        <v>1</v>
      </c>
    </row>
    <row r="47" spans="8:11" x14ac:dyDescent="0.25">
      <c r="H47" s="63" t="s">
        <v>116</v>
      </c>
      <c r="I47" s="64">
        <v>90</v>
      </c>
      <c r="J47" s="65">
        <f t="shared" si="6"/>
        <v>20</v>
      </c>
      <c r="K47" s="65">
        <v>1</v>
      </c>
    </row>
    <row r="48" spans="8:11" x14ac:dyDescent="0.25">
      <c r="H48" s="63" t="s">
        <v>117</v>
      </c>
      <c r="I48" s="64">
        <v>90</v>
      </c>
      <c r="J48" s="65">
        <f t="shared" si="6"/>
        <v>20</v>
      </c>
      <c r="K48" s="65">
        <v>1</v>
      </c>
    </row>
    <row r="49" spans="8:11" x14ac:dyDescent="0.25">
      <c r="H49" s="63" t="s">
        <v>91</v>
      </c>
      <c r="I49" s="64">
        <v>90</v>
      </c>
      <c r="J49" s="65">
        <f t="shared" si="6"/>
        <v>20</v>
      </c>
      <c r="K49" s="65">
        <v>1</v>
      </c>
    </row>
    <row r="50" spans="8:11" x14ac:dyDescent="0.25">
      <c r="H50" s="63" t="s">
        <v>133</v>
      </c>
      <c r="I50" s="64">
        <v>100</v>
      </c>
      <c r="J50" s="65">
        <f t="shared" si="6"/>
        <v>20</v>
      </c>
      <c r="K50" s="65">
        <v>1</v>
      </c>
    </row>
    <row r="51" spans="8:11" x14ac:dyDescent="0.25">
      <c r="H51" s="58" t="s">
        <v>132</v>
      </c>
      <c r="I51" s="59">
        <v>100</v>
      </c>
      <c r="J51" s="60">
        <f t="shared" si="6"/>
        <v>20</v>
      </c>
      <c r="K51" s="60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Entities</vt:lpstr>
      <vt:lpstr>Dragons</vt:lpstr>
      <vt:lpstr>Progression</vt:lpstr>
      <vt:lpstr>DATA_DRAGONS_CONTENT</vt:lpstr>
      <vt:lpstr>DATA_SCENES_UNITY</vt:lpstr>
      <vt:lpstr>Entities FPS</vt:lpstr>
    </vt:vector>
  </TitlesOfParts>
  <Company>UBISOFT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Camacho</dc:creator>
  <cp:lastModifiedBy>Jose Camacho</cp:lastModifiedBy>
  <dcterms:created xsi:type="dcterms:W3CDTF">2017-03-02T15:19:08Z</dcterms:created>
  <dcterms:modified xsi:type="dcterms:W3CDTF">2017-05-03T14:06:17Z</dcterms:modified>
</cp:coreProperties>
</file>