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drawings/drawing8.xml" ContentType="application/vnd.openxmlformats-officedocument.drawing+xml"/>
  <Override PartName="/xl/tables/table22.xml" ContentType="application/vnd.openxmlformats-officedocument.spreadsheetml.table+xml"/>
  <Override PartName="/xl/drawings/drawing9.xml" ContentType="application/vnd.openxmlformats-officedocument.drawing+xml"/>
  <Override PartName="/xl/tables/table2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Offers Simulator" sheetId="74" r:id="rId14"/>
    <sheet name="Offers Simulator DATA" sheetId="75" r:id="rId15"/>
    <sheet name="Soft Currency" sheetId="22" r:id="rId16"/>
    <sheet name="Event Keys" sheetId="73" r:id="rId17"/>
    <sheet name="Timers" sheetId="29" r:id="rId18"/>
    <sheet name="Benchmark stores" sheetId="16" r:id="rId1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80" i="74"/>
  <c r="F65" i="74"/>
  <c r="F54" i="74"/>
  <c r="F61" i="74"/>
  <c r="F59" i="74"/>
  <c r="F22" i="74"/>
  <c r="G84" i="74"/>
  <c r="G28" i="74"/>
  <c r="G33" i="74"/>
  <c r="G48" i="74"/>
  <c r="G67" i="74"/>
  <c r="G49" i="74"/>
  <c r="F56" i="74"/>
  <c r="F58" i="74"/>
  <c r="G76" i="74"/>
  <c r="F74" i="74"/>
  <c r="G87" i="74"/>
  <c r="F31" i="74"/>
  <c r="G55" i="74"/>
  <c r="F82" i="74"/>
  <c r="G80" i="74"/>
  <c r="F57" i="74"/>
  <c r="G77" i="74"/>
  <c r="G21" i="74"/>
  <c r="G71" i="74"/>
  <c r="F77" i="74"/>
  <c r="F39" i="74"/>
  <c r="F33" i="74"/>
  <c r="F78" i="74"/>
  <c r="F36" i="74"/>
  <c r="F41" i="74"/>
  <c r="G30" i="74"/>
  <c r="G65" i="74"/>
  <c r="G23" i="74"/>
  <c r="G15" i="74"/>
  <c r="G19" i="74"/>
  <c r="G78" i="74"/>
  <c r="F69" i="74"/>
  <c r="F14" i="74"/>
  <c r="G32" i="74"/>
  <c r="G66" i="74"/>
  <c r="G61" i="74"/>
  <c r="F38" i="74"/>
  <c r="G52" i="74"/>
  <c r="G82" i="74"/>
  <c r="G45" i="74"/>
  <c r="G47" i="74"/>
  <c r="G60" i="74"/>
  <c r="G74" i="74"/>
  <c r="F21" i="74"/>
  <c r="F17" i="74"/>
  <c r="G70" i="74"/>
  <c r="F28" i="74"/>
  <c r="F84" i="74"/>
  <c r="F40" i="74"/>
  <c r="F62" i="74"/>
  <c r="F76" i="74"/>
  <c r="F23" i="74"/>
  <c r="F43" i="74"/>
  <c r="F24" i="74"/>
  <c r="F71" i="74"/>
  <c r="G81" i="74"/>
  <c r="G39" i="74"/>
  <c r="G29" i="74"/>
  <c r="G54" i="74"/>
  <c r="G44" i="74"/>
  <c r="G43" i="74"/>
  <c r="F18" i="74"/>
  <c r="F29" i="74"/>
  <c r="F67" i="74"/>
  <c r="G34" i="74"/>
  <c r="G36" i="74"/>
  <c r="G41" i="74"/>
  <c r="G38" i="74"/>
  <c r="G58" i="74"/>
  <c r="F49" i="74"/>
  <c r="G50" i="74"/>
  <c r="F44" i="74"/>
  <c r="F26" i="74"/>
  <c r="G42" i="74"/>
  <c r="F16" i="74"/>
  <c r="F37" i="74"/>
  <c r="G73" i="74"/>
  <c r="F48" i="74"/>
  <c r="G46" i="74"/>
  <c r="G85" i="74"/>
  <c r="F75" i="74"/>
  <c r="G86" i="74"/>
  <c r="F20" i="74"/>
  <c r="F51" i="74"/>
  <c r="F55" i="74"/>
  <c r="F66" i="74"/>
  <c r="F15" i="74"/>
  <c r="F79" i="74"/>
  <c r="G40" i="74"/>
  <c r="G17" i="74"/>
  <c r="G57" i="74"/>
  <c r="G83" i="74"/>
  <c r="G26" i="74"/>
  <c r="G24" i="74"/>
  <c r="G53" i="74"/>
  <c r="G14" i="74"/>
  <c r="F45" i="74"/>
  <c r="F52" i="74"/>
  <c r="F30" i="74"/>
  <c r="F73" i="74"/>
  <c r="G20" i="74"/>
  <c r="G56" i="74"/>
  <c r="F85" i="74"/>
  <c r="G25" i="74"/>
  <c r="F46" i="74"/>
  <c r="F81" i="74"/>
  <c r="F35" i="74"/>
  <c r="F50" i="74"/>
  <c r="G79" i="74"/>
  <c r="F87" i="74"/>
  <c r="G35" i="74"/>
  <c r="G27" i="74"/>
  <c r="F53" i="74"/>
  <c r="F42" i="74"/>
  <c r="G62" i="74"/>
  <c r="F64" i="74"/>
  <c r="F70" i="74"/>
  <c r="F47" i="74"/>
  <c r="F83" i="74"/>
  <c r="F63" i="74"/>
  <c r="F27" i="74"/>
  <c r="G18" i="74"/>
  <c r="G69" i="74"/>
  <c r="G75" i="74"/>
  <c r="G68" i="74"/>
  <c r="G16" i="74"/>
  <c r="G72" i="74"/>
  <c r="F68" i="74"/>
  <c r="F86" i="74"/>
  <c r="G51" i="74"/>
  <c r="F19" i="74"/>
  <c r="F34" i="74"/>
  <c r="G64" i="74"/>
  <c r="F32" i="74"/>
  <c r="G63" i="74"/>
  <c r="F25" i="74"/>
  <c r="G22" i="74"/>
  <c r="G59" i="74"/>
  <c r="F72" i="74"/>
  <c r="F60" i="74"/>
  <c r="G31" i="74"/>
  <c r="G37" i="74"/>
  <c r="J14" i="74" l="1"/>
  <c r="J71" i="74"/>
  <c r="K71" i="74" s="1"/>
  <c r="J41" i="74"/>
  <c r="K41" i="74" s="1"/>
  <c r="J22" i="74"/>
  <c r="J42" i="74"/>
  <c r="J17" i="74"/>
  <c r="J50" i="74"/>
  <c r="J81" i="74"/>
  <c r="J49" i="74"/>
  <c r="K49" i="74" s="1"/>
  <c r="J86" i="74"/>
  <c r="K86" i="74" s="1"/>
  <c r="J27" i="74"/>
  <c r="K27" i="74" s="1"/>
  <c r="J79" i="74"/>
  <c r="K79" i="74" s="1"/>
  <c r="J58" i="74"/>
  <c r="J24" i="74"/>
  <c r="K24" i="74" s="1"/>
  <c r="J36" i="74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K14" i="74"/>
  <c r="K22" i="74"/>
  <c r="K42" i="74"/>
  <c r="K17" i="74"/>
  <c r="K50" i="74"/>
  <c r="K81" i="74"/>
  <c r="K58" i="74"/>
  <c r="K36" i="74"/>
  <c r="K67" i="74"/>
  <c r="K29" i="74"/>
  <c r="AD34" i="75" l="1"/>
  <c r="O89" i="15" l="1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88" i="15"/>
  <c r="O87" i="15"/>
  <c r="O86" i="15"/>
  <c r="O85" i="15"/>
  <c r="N87" i="15"/>
  <c r="N86" i="15"/>
  <c r="N85" i="15"/>
  <c r="O84" i="15"/>
  <c r="O83" i="15"/>
  <c r="N84" i="15"/>
  <c r="N83" i="15"/>
  <c r="O82" i="15"/>
  <c r="N82" i="15"/>
  <c r="N81" i="15"/>
  <c r="O81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88" i="15"/>
  <c r="J87" i="15"/>
  <c r="J86" i="15"/>
  <c r="J85" i="15"/>
  <c r="J84" i="15"/>
  <c r="J83" i="15"/>
  <c r="K87" i="15"/>
  <c r="K86" i="15"/>
  <c r="K85" i="15"/>
  <c r="K84" i="15"/>
  <c r="K83" i="15"/>
  <c r="K82" i="15"/>
  <c r="J82" i="15"/>
  <c r="K81" i="15"/>
  <c r="J81" i="15"/>
  <c r="C82" i="15"/>
  <c r="D100" i="15"/>
  <c r="D101" i="15"/>
  <c r="D102" i="15"/>
  <c r="D103" i="15"/>
  <c r="D104" i="15"/>
  <c r="D99" i="15"/>
  <c r="C100" i="15"/>
  <c r="C101" i="15"/>
  <c r="C102" i="15"/>
  <c r="C103" i="15"/>
  <c r="C104" i="15"/>
  <c r="C99" i="15"/>
  <c r="N28" i="15"/>
  <c r="N27" i="15"/>
  <c r="N26" i="15"/>
  <c r="N25" i="15"/>
  <c r="N24" i="15"/>
  <c r="C10" i="15" l="1"/>
  <c r="C9" i="15"/>
  <c r="N9" i="4"/>
  <c r="C84" i="15" l="1"/>
  <c r="F40" i="15"/>
  <c r="K3" i="15"/>
  <c r="K2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E35" i="15"/>
  <c r="L31" i="32" l="1"/>
  <c r="K31" i="32"/>
  <c r="J31" i="32"/>
  <c r="B18" i="15" l="1"/>
  <c r="C18" i="15"/>
  <c r="N23" i="15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B26" i="15"/>
  <c r="L7" i="15"/>
  <c r="L8" i="15"/>
  <c r="L6" i="15"/>
  <c r="C81" i="15"/>
  <c r="N22" i="15"/>
  <c r="C98" i="15" s="1"/>
  <c r="N21" i="15"/>
  <c r="C97" i="15" s="1"/>
  <c r="N20" i="15"/>
  <c r="C96" i="15" s="1"/>
  <c r="N19" i="15"/>
  <c r="C95" i="15" s="1"/>
  <c r="N18" i="15"/>
  <c r="C94" i="15" s="1"/>
  <c r="N17" i="15"/>
  <c r="C93" i="15" s="1"/>
  <c r="N16" i="15"/>
  <c r="C92" i="15" s="1"/>
  <c r="N15" i="15"/>
  <c r="C91" i="15" s="1"/>
  <c r="N14" i="15"/>
  <c r="C90" i="15" s="1"/>
  <c r="N13" i="15"/>
  <c r="C89" i="15" s="1"/>
  <c r="N12" i="15"/>
  <c r="C88" i="15" s="1"/>
  <c r="B31" i="15" l="1"/>
  <c r="B23" i="15" s="1"/>
  <c r="O25" i="15" l="1"/>
  <c r="O28" i="15"/>
  <c r="O26" i="15"/>
  <c r="O27" i="15"/>
  <c r="O24" i="15"/>
  <c r="F41" i="15"/>
  <c r="D84" i="15" s="1"/>
  <c r="L3" i="15"/>
  <c r="L2" i="15"/>
  <c r="O23" i="15"/>
  <c r="E36" i="15"/>
  <c r="N12" i="4"/>
  <c r="O13" i="15"/>
  <c r="D89" i="15" s="1"/>
  <c r="O12" i="15"/>
  <c r="D88" i="15" s="1"/>
  <c r="O14" i="15"/>
  <c r="D90" i="15" s="1"/>
  <c r="O22" i="15"/>
  <c r="D98" i="15" s="1"/>
  <c r="O18" i="15"/>
  <c r="D94" i="15" s="1"/>
  <c r="O17" i="15"/>
  <c r="D93" i="15" s="1"/>
  <c r="O15" i="15"/>
  <c r="D91" i="15" s="1"/>
  <c r="M7" i="15"/>
  <c r="O21" i="15"/>
  <c r="D97" i="15" s="1"/>
  <c r="M8" i="15"/>
  <c r="O20" i="15"/>
  <c r="D96" i="15" s="1"/>
  <c r="M6" i="15"/>
  <c r="O19" i="15"/>
  <c r="D95" i="15" s="1"/>
  <c r="O16" i="15"/>
  <c r="D92" i="15" s="1"/>
  <c r="B55" i="15"/>
  <c r="C87" i="15" s="1"/>
  <c r="B50" i="15"/>
  <c r="C86" i="15" s="1"/>
  <c r="B45" i="15"/>
  <c r="C85" i="15"/>
  <c r="B40" i="15"/>
  <c r="C83" i="15" s="1"/>
  <c r="D82" i="15"/>
  <c r="C107" i="15" l="1"/>
  <c r="B109" i="15" s="1"/>
  <c r="B28" i="15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7" i="15" s="1"/>
  <c r="B51" i="15" l="1"/>
  <c r="D86" i="15" s="1"/>
  <c r="B46" i="15"/>
  <c r="D85" i="15" s="1"/>
  <c r="B41" i="15"/>
  <c r="D83" i="15" s="1"/>
  <c r="D81" i="15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D10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<sst xmlns="http://schemas.openxmlformats.org/spreadsheetml/2006/main" count="3600" uniqueCount="596">
  <si>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</si>
  <si>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</si>
  <si>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</si>
  <si>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</si>
  <si>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</si>
  <si>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</si>
  <si>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</si>
  <si>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</si>
  <si>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</si>
  <si>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</si>
  <si>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</si>
  <si>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</si>
  <si>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</si>
  <si>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</si>
  <si>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</si>
  <si>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</si>
  <si>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</si>
  <si>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</si>
  <si>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</si>
  <si>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</si>
  <si>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</si>
  <si>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</si>
  <si>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</si>
  <si>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</si>
  <si>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</si>
  <si>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</si>
  <si>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</si>
  <si>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</si>
  <si>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</si>
  <si>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</si>
  <si>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</si>
  <si>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</si>
  <si>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</si>
  <si>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</si>
  <si>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</si>
  <si>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</si>
  <si>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</si>
  <si>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</si>
  <si>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</si>
  <si>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</si>
  <si>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</si>
  <si>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</si>
  <si>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</si>
  <si>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</si>
  <si>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</si>
  <si>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</si>
  <si>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</si>
  <si>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</si>
  <si>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</si>
  <si>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</si>
  <si>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</si>
  <si>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</si>
  <si>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</si>
  <si>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</si>
  <si>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</si>
  <si>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</si>
  <si>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</si>
  <si>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</si>
  <si>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</si>
  <si>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</si>
  <si>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</si>
  <si>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</si>
  <si>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</si>
  <si>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</si>
  <si>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</si>
  <si>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</si>
  <si>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</si>
  <si>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</si>
  <si>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</si>
  <si>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</si>
  <si>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</si>
  <si>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</si>
  <si>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</si>
  <si>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</si>
  <si>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</si>
  <si>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</si>
  <si>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</si>
  <si>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</si>
  <si>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</si>
  <si>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</si>
  <si>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</si>
  <si>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</si>
  <si>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</si>
  <si>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</si>
  <si>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</si>
  <si>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</si>
  <si>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</si>
  <si>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</si>
  <si>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</si>
  <si>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</si>
  <si>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</si>
  <si>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</si>
  <si>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</si>
  <si>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</si>
  <si>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</si>
  <si>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</si>
  <si>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</si>
  <si>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</si>
  <si>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</si>
  <si>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</si>
  <si>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</si>
  <si>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</si>
  <si>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</si>
  <si>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</si>
  <si>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</si>
  <si>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</si>
  <si>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</si>
  <si>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</si>
  <si>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</si>
  <si>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</si>
  <si>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</si>
  <si>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</si>
  <si>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</si>
  <si>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</si>
  <si>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</si>
  <si>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</si>
  <si>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</si>
  <si>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</si>
  <si>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</si>
  <si>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</si>
  <si>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</si>
  <si>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</si>
  <si>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</si>
  <si>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</si>
  <si>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</si>
  <si>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</si>
  <si>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</si>
  <si>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</si>
  <si>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</si>
  <si>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</si>
  <si>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</si>
  <si>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</si>
  <si>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</si>
  <si>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</si>
  <si>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</si>
  <si>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</si>
  <si>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</si>
  <si>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</si>
  <si>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</si>
  <si>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</si>
  <si>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</si>
  <si>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</si>
  <si>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</si>
  <si>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</si>
  <si>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</si>
  <si>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</si>
  <si>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</si>
  <si>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</si>
  <si>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</si>
  <si>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</si>
  <si>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</si>
  <si>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</si>
  <si>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</si>
  <si>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</si>
  <si>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</si>
  <si>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</si>
  <si>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</si>
  <si>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</si>
  <si>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</si>
  <si>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</si>
  <si>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</si>
  <si>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</si>
  <si>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</si>
  <si>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</si>
  <si>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</si>
  <si>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</si>
  <si>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</si>
  <si>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</si>
  <si>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</si>
  <si>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</si>
  <si>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</si>
  <si>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</si>
  <si>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</si>
  <si>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</si>
  <si>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</si>
  <si>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</si>
  <si>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</si>
  <si>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</si>
  <si>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</si>
  <si>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</si>
  <si>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</si>
  <si>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</si>
  <si>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</si>
  <si>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</si>
  <si>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</si>
  <si>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</si>
  <si>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</si>
  <si>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</si>
  <si>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</si>
  <si>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</si>
  <si>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</si>
  <si>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</si>
  <si>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</si>
  <si>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</si>
  <si>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</si>
  <si>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</si>
  <si>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</si>
  <si>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</si>
  <si>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</si>
  <si>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</si>
  <si>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</si>
  <si>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</si>
  <si>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</si>
  <si>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</si>
  <si>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</si>
  <si>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</si>
  <si>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</si>
  <si>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</si>
  <si>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</si>
  <si>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</si>
  <si>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</si>
  <si>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</si>
  <si>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</si>
  <si>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</si>
  <si>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</si>
  <si>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</si>
  <si>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</si>
  <si>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</si>
  <si>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</si>
  <si>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</si>
  <si>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</si>
  <si>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</si>
  <si>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</si>
  <si>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</si>
  <si>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</si>
  <si>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</si>
  <si>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</si>
  <si>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</si>
  <si>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</si>
  <si>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</si>
  <si>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</si>
  <si>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</si>
  <si>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</si>
  <si>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</si>
  <si>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</si>
  <si>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</si>
  <si>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</si>
  <si>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</si>
  <si>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</si>
  <si>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</si>
  <si>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</si>
  <si>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</si>
  <si>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</si>
  <si>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</si>
  <si>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</si>
  <si>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</si>
  <si>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</si>
  <si>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</si>
  <si>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</si>
  <si>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</si>
  <si>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</si>
  <si>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</si>
  <si>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</si>
  <si>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</si>
  <si>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</si>
  <si>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</si>
  <si>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</si>
  <si>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</si>
  <si>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</si>
  <si>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</si>
  <si>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</si>
  <si>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</si>
  <si>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</si>
  <si>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</si>
  <si>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</si>
  <si>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</si>
  <si>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</si>
  <si>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</si>
  <si>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</si>
  <si>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</si>
  <si>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</si>
  <si>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</si>
  <si>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</si>
  <si>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</si>
  <si>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</si>
  <si>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</si>
  <si>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</si>
  <si>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</si>
  <si>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</si>
  <si>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</si>
  <si>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</si>
  <si>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</si>
  <si>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</si>
  <si>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</si>
  <si>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</si>
  <si>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 xml:space="preserve">  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</si>
  <si>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</si>
  <si>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</si>
  <si>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</si>
  <si>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</si>
  <si>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</si>
  <si>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</si>
  <si>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</si>
  <si>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</si>
  <si>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</si>
  <si>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</si>
  <si>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</si>
  <si>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</si>
  <si>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</si>
  <si>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</si>
  <si>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</si>
  <si>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</si>
  <si>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Equivalences (what can I get for 1$)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</si>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</sst>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</fills>
  <borders count="45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9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5" borderId="24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165" fontId="0" fillId="6" borderId="0" xfId="2" applyNumberFormat="1" applyFont="1" applyFill="1" applyBorder="1" applyAlignment="1">
      <alignment horizontal="center" vertical="center"/>
    </xf>
    <xf numFmtId="165" fontId="0" fillId="6" borderId="34" xfId="2" applyNumberFormat="1" applyFont="1" applyFill="1" applyBorder="1" applyAlignment="1">
      <alignment horizontal="center" vertical="center"/>
    </xf>
    <xf numFmtId="0" fontId="0" fillId="32" borderId="35" xfId="0" applyFill="1" applyBorder="1" applyAlignment="1">
      <alignment horizontal="center" vertical="center"/>
    </xf>
    <xf numFmtId="165" fontId="0" fillId="6" borderId="35" xfId="2" applyNumberFormat="1" applyFont="1" applyFill="1" applyBorder="1" applyAlignment="1">
      <alignment horizontal="center" vertical="center"/>
    </xf>
    <xf numFmtId="165" fontId="0" fillId="6" borderId="20" xfId="2" applyNumberFormat="1" applyFont="1" applyFill="1" applyBorder="1" applyAlignment="1">
      <alignment horizontal="center" vertical="center"/>
    </xf>
    <xf numFmtId="0" fontId="0" fillId="29" borderId="23" xfId="0" applyFill="1" applyBorder="1"/>
    <xf numFmtId="0" fontId="12" fillId="25" borderId="36" xfId="0" applyFont="1" applyFill="1" applyBorder="1" applyAlignment="1">
      <alignment textRotation="45"/>
    </xf>
    <xf numFmtId="0" fontId="12" fillId="25" borderId="35" xfId="0" applyFont="1" applyFill="1" applyBorder="1" applyAlignment="1">
      <alignment textRotation="45"/>
    </xf>
    <xf numFmtId="0" fontId="12" fillId="25" borderId="23" xfId="0" applyFont="1" applyFill="1" applyBorder="1" applyAlignment="1">
      <alignment textRotation="45"/>
    </xf>
    <xf numFmtId="0" fontId="12" fillId="35" borderId="35" xfId="0" applyFont="1" applyFill="1" applyBorder="1" applyAlignment="1">
      <alignment textRotation="45"/>
    </xf>
    <xf numFmtId="0" fontId="12" fillId="35" borderId="30" xfId="0" applyFont="1" applyFill="1" applyBorder="1" applyAlignment="1">
      <alignment textRotation="45"/>
    </xf>
    <xf numFmtId="0" fontId="12" fillId="36" borderId="30" xfId="0" applyFont="1" applyFill="1" applyBorder="1" applyAlignment="1">
      <alignment textRotation="45"/>
    </xf>
    <xf numFmtId="0" fontId="12" fillId="37" borderId="30" xfId="0" applyFont="1" applyFill="1" applyBorder="1" applyAlignment="1">
      <alignment textRotation="45"/>
    </xf>
    <xf numFmtId="0" fontId="12" fillId="38" borderId="30" xfId="0" applyFont="1" applyFill="1" applyBorder="1" applyAlignment="1">
      <alignment textRotation="45"/>
    </xf>
    <xf numFmtId="0" fontId="12" fillId="31" borderId="30" xfId="0" applyFont="1" applyFill="1" applyBorder="1" applyAlignment="1">
      <alignment textRotation="45" wrapText="1"/>
    </xf>
    <xf numFmtId="0" fontId="12" fillId="31" borderId="30" xfId="0" applyFont="1" applyFill="1" applyBorder="1" applyAlignment="1">
      <alignment textRotation="45"/>
    </xf>
    <xf numFmtId="0" fontId="12" fillId="39" borderId="30" xfId="0" applyFont="1" applyFill="1" applyBorder="1" applyAlignment="1">
      <alignment textRotation="45" wrapText="1"/>
    </xf>
    <xf numFmtId="0" fontId="12" fillId="11" borderId="30" xfId="0" applyFont="1" applyFill="1" applyBorder="1" applyAlignment="1">
      <alignment textRotation="45"/>
    </xf>
    <xf numFmtId="0" fontId="12" fillId="40" borderId="20" xfId="0" applyFont="1" applyFill="1" applyBorder="1" applyAlignment="1">
      <alignment textRotation="45"/>
    </xf>
    <xf numFmtId="0" fontId="12" fillId="40" borderId="30" xfId="0" applyFont="1" applyFill="1" applyBorder="1" applyAlignment="1">
      <alignment textRotation="45"/>
    </xf>
    <xf numFmtId="0" fontId="2" fillId="41" borderId="23" xfId="0" applyFont="1" applyFill="1" applyBorder="1" applyAlignment="1">
      <alignment horizontal="center" vertical="center"/>
    </xf>
    <xf numFmtId="0" fontId="2" fillId="41" borderId="23" xfId="0" applyFont="1" applyFill="1" applyBorder="1" applyAlignment="1">
      <alignment horizontal="left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2" borderId="23" xfId="0" applyNumberFormat="1" applyFont="1" applyFill="1" applyBorder="1" applyAlignment="1">
      <alignment horizontal="center" vertical="center"/>
    </xf>
    <xf numFmtId="0" fontId="13" fillId="43" borderId="23" xfId="0" applyNumberFormat="1" applyFont="1" applyFill="1" applyBorder="1" applyAlignment="1">
      <alignment horizontal="center" vertical="center"/>
    </xf>
    <xf numFmtId="0" fontId="13" fillId="44" borderId="23" xfId="0" applyNumberFormat="1" applyFont="1" applyFill="1" applyBorder="1" applyAlignment="1">
      <alignment horizontal="center" vertical="center"/>
    </xf>
    <xf numFmtId="0" fontId="13" fillId="45" borderId="23" xfId="0" applyNumberFormat="1" applyFont="1" applyFill="1" applyBorder="1" applyAlignment="1">
      <alignment horizontal="center" vertical="center"/>
    </xf>
    <xf numFmtId="0" fontId="13" fillId="15" borderId="23" xfId="0" applyFont="1" applyFill="1" applyBorder="1" applyAlignment="1">
      <alignment horizontal="right" vertical="center"/>
    </xf>
    <xf numFmtId="2" fontId="13" fillId="15" borderId="23" xfId="0" applyNumberFormat="1" applyFont="1" applyFill="1" applyBorder="1" applyAlignment="1">
      <alignment horizontal="right" vertical="center"/>
    </xf>
    <xf numFmtId="0" fontId="13" fillId="15" borderId="23" xfId="0" applyNumberFormat="1" applyFont="1" applyFill="1" applyBorder="1" applyAlignment="1">
      <alignment horizontal="right" vertical="center"/>
    </xf>
    <xf numFmtId="0" fontId="13" fillId="15" borderId="23" xfId="0" applyFont="1" applyFill="1" applyBorder="1" applyAlignment="1">
      <alignment horizontal="left" vertical="center"/>
    </xf>
    <xf numFmtId="0" fontId="13" fillId="15" borderId="23" xfId="0" applyFont="1" applyFill="1" applyBorder="1" applyAlignment="1">
      <alignment horizontal="center" vertical="center"/>
    </xf>
    <xf numFmtId="0" fontId="13" fillId="46" borderId="23" xfId="0" applyFont="1" applyFill="1" applyBorder="1" applyAlignment="1">
      <alignment horizontal="center"/>
    </xf>
    <xf numFmtId="0" fontId="13" fillId="13" borderId="23" xfId="0" applyFont="1" applyFill="1" applyBorder="1" applyAlignment="1">
      <alignment horizontal="center"/>
    </xf>
    <xf numFmtId="0" fontId="14" fillId="47" borderId="23" xfId="0" applyNumberFormat="1" applyFont="1" applyFill="1" applyBorder="1" applyAlignment="1">
      <alignment horizontal="center"/>
    </xf>
    <xf numFmtId="49" fontId="14" fillId="47" borderId="23" xfId="0" applyNumberFormat="1" applyFont="1" applyFill="1" applyBorder="1" applyAlignment="1">
      <alignment horizontal="center"/>
    </xf>
    <xf numFmtId="0" fontId="14" fillId="47" borderId="23" xfId="0" quotePrefix="1" applyNumberFormat="1" applyFont="1" applyFill="1" applyBorder="1" applyAlignment="1">
      <alignment horizontal="center"/>
    </xf>
    <xf numFmtId="0" fontId="2" fillId="41" borderId="37" xfId="0" applyFont="1" applyFill="1" applyBorder="1" applyAlignment="1">
      <alignment horizontal="center" vertical="center"/>
    </xf>
    <xf numFmtId="0" fontId="2" fillId="41" borderId="37" xfId="0" applyFont="1" applyFill="1" applyBorder="1" applyAlignment="1">
      <alignment horizontal="left" vertical="center"/>
    </xf>
    <xf numFmtId="0" fontId="13" fillId="42" borderId="37" xfId="0" applyNumberFormat="1" applyFont="1" applyFill="1" applyBorder="1" applyAlignment="1">
      <alignment horizontal="center" vertical="center"/>
    </xf>
    <xf numFmtId="0" fontId="13" fillId="43" borderId="37" xfId="0" applyNumberFormat="1" applyFont="1" applyFill="1" applyBorder="1" applyAlignment="1">
      <alignment horizontal="center" vertical="center"/>
    </xf>
    <xf numFmtId="0" fontId="13" fillId="44" borderId="37" xfId="0" applyNumberFormat="1" applyFont="1" applyFill="1" applyBorder="1" applyAlignment="1">
      <alignment horizontal="center" vertical="center"/>
    </xf>
    <xf numFmtId="0" fontId="13" fillId="45" borderId="37" xfId="0" applyNumberFormat="1" applyFont="1" applyFill="1" applyBorder="1" applyAlignment="1">
      <alignment horizontal="center" vertical="center"/>
    </xf>
    <xf numFmtId="0" fontId="13" fillId="15" borderId="37" xfId="0" applyFont="1" applyFill="1" applyBorder="1" applyAlignment="1">
      <alignment horizontal="right" vertical="center"/>
    </xf>
    <xf numFmtId="2" fontId="13" fillId="15" borderId="37" xfId="0" applyNumberFormat="1" applyFont="1" applyFill="1" applyBorder="1" applyAlignment="1">
      <alignment horizontal="right" vertical="center"/>
    </xf>
    <xf numFmtId="0" fontId="13" fillId="15" borderId="37" xfId="0" applyNumberFormat="1" applyFont="1" applyFill="1" applyBorder="1" applyAlignment="1">
      <alignment horizontal="right" vertical="center"/>
    </xf>
    <xf numFmtId="0" fontId="13" fillId="15" borderId="37" xfId="0" applyFont="1" applyFill="1" applyBorder="1" applyAlignment="1">
      <alignment horizontal="left" vertical="center"/>
    </xf>
    <xf numFmtId="0" fontId="13" fillId="15" borderId="37" xfId="0" applyFont="1" applyFill="1" applyBorder="1" applyAlignment="1">
      <alignment horizontal="center" vertical="center"/>
    </xf>
    <xf numFmtId="0" fontId="13" fillId="46" borderId="37" xfId="0" applyFont="1" applyFill="1" applyBorder="1" applyAlignment="1">
      <alignment horizontal="center"/>
    </xf>
    <xf numFmtId="0" fontId="13" fillId="13" borderId="37" xfId="0" applyFont="1" applyFill="1" applyBorder="1" applyAlignment="1">
      <alignment horizontal="center"/>
    </xf>
    <xf numFmtId="0" fontId="14" fillId="47" borderId="37" xfId="0" applyNumberFormat="1" applyFont="1" applyFill="1" applyBorder="1" applyAlignment="1">
      <alignment horizontal="center"/>
    </xf>
    <xf numFmtId="49" fontId="14" fillId="47" borderId="37" xfId="0" applyNumberFormat="1" applyFont="1" applyFill="1" applyBorder="1" applyAlignment="1">
      <alignment horizontal="center"/>
    </xf>
    <xf numFmtId="0" fontId="2" fillId="41" borderId="20" xfId="0" applyFont="1" applyFill="1" applyBorder="1" applyAlignment="1">
      <alignment horizontal="center" vertical="center"/>
    </xf>
    <xf numFmtId="0" fontId="2" fillId="41" borderId="20" xfId="0" applyFont="1" applyFill="1" applyBorder="1" applyAlignment="1">
      <alignment horizontal="left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45" borderId="20" xfId="0" applyNumberFormat="1" applyFont="1" applyFill="1" applyBorder="1" applyAlignment="1">
      <alignment horizontal="center" vertical="center"/>
    </xf>
    <xf numFmtId="0" fontId="13" fillId="15" borderId="20" xfId="0" applyFont="1" applyFill="1" applyBorder="1" applyAlignment="1">
      <alignment horizontal="right" vertical="center"/>
    </xf>
    <xf numFmtId="2" fontId="13" fillId="15" borderId="20" xfId="0" applyNumberFormat="1" applyFont="1" applyFill="1" applyBorder="1" applyAlignment="1">
      <alignment horizontal="right" vertical="center"/>
    </xf>
    <xf numFmtId="0" fontId="13" fillId="15" borderId="20" xfId="0" applyNumberFormat="1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left" vertical="center"/>
    </xf>
    <xf numFmtId="0" fontId="13" fillId="15" borderId="20" xfId="0" applyFont="1" applyFill="1" applyBorder="1" applyAlignment="1">
      <alignment horizontal="center" vertical="center"/>
    </xf>
    <xf numFmtId="0" fontId="13" fillId="46" borderId="20" xfId="0" applyFont="1" applyFill="1" applyBorder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4" fillId="47" borderId="20" xfId="0" applyNumberFormat="1" applyFont="1" applyFill="1" applyBorder="1" applyAlignment="1">
      <alignment horizontal="center"/>
    </xf>
    <xf numFmtId="49" fontId="14" fillId="47" borderId="20" xfId="0" applyNumberFormat="1" applyFont="1" applyFill="1" applyBorder="1" applyAlignment="1">
      <alignment horizontal="center"/>
    </xf>
    <xf numFmtId="0" fontId="2" fillId="41" borderId="38" xfId="0" applyFont="1" applyFill="1" applyBorder="1" applyAlignment="1">
      <alignment horizontal="center" vertical="center"/>
    </xf>
    <xf numFmtId="0" fontId="2" fillId="41" borderId="38" xfId="0" applyFont="1" applyFill="1" applyBorder="1" applyAlignment="1">
      <alignment horizontal="left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45" borderId="38" xfId="0" applyNumberFormat="1" applyFont="1" applyFill="1" applyBorder="1" applyAlignment="1">
      <alignment horizontal="center" vertical="center"/>
    </xf>
    <xf numFmtId="0" fontId="13" fillId="15" borderId="38" xfId="0" applyFont="1" applyFill="1" applyBorder="1" applyAlignment="1">
      <alignment horizontal="right" vertical="center"/>
    </xf>
    <xf numFmtId="2" fontId="13" fillId="15" borderId="38" xfId="0" applyNumberFormat="1" applyFont="1" applyFill="1" applyBorder="1" applyAlignment="1">
      <alignment horizontal="right" vertical="center"/>
    </xf>
    <xf numFmtId="0" fontId="13" fillId="15" borderId="38" xfId="0" applyNumberFormat="1" applyFont="1" applyFill="1" applyBorder="1" applyAlignment="1">
      <alignment horizontal="right" vertical="center"/>
    </xf>
    <xf numFmtId="0" fontId="13" fillId="15" borderId="38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center" vertical="center"/>
    </xf>
    <xf numFmtId="0" fontId="13" fillId="46" borderId="38" xfId="0" applyFont="1" applyFill="1" applyBorder="1" applyAlignment="1">
      <alignment horizontal="center"/>
    </xf>
    <xf numFmtId="0" fontId="13" fillId="13" borderId="38" xfId="0" applyFont="1" applyFill="1" applyBorder="1" applyAlignment="1">
      <alignment horizontal="center"/>
    </xf>
    <xf numFmtId="0" fontId="14" fillId="47" borderId="38" xfId="0" applyNumberFormat="1" applyFont="1" applyFill="1" applyBorder="1" applyAlignment="1">
      <alignment horizontal="center"/>
    </xf>
    <xf numFmtId="49" fontId="14" fillId="47" borderId="38" xfId="0" applyNumberFormat="1" applyFont="1" applyFill="1" applyBorder="1" applyAlignment="1">
      <alignment horizontal="center"/>
    </xf>
    <xf numFmtId="0" fontId="2" fillId="41" borderId="21" xfId="0" applyFont="1" applyFill="1" applyBorder="1" applyAlignment="1">
      <alignment horizontal="center" vertical="center"/>
    </xf>
    <xf numFmtId="0" fontId="2" fillId="41" borderId="21" xfId="0" applyFont="1" applyFill="1" applyBorder="1" applyAlignment="1">
      <alignment horizontal="left" vertical="center"/>
    </xf>
    <xf numFmtId="0" fontId="13" fillId="42" borderId="21" xfId="0" applyNumberFormat="1" applyFont="1" applyFill="1" applyBorder="1" applyAlignment="1">
      <alignment horizontal="center" vertical="center"/>
    </xf>
    <xf numFmtId="0" fontId="13" fillId="43" borderId="21" xfId="0" applyNumberFormat="1" applyFont="1" applyFill="1" applyBorder="1" applyAlignment="1">
      <alignment horizontal="center" vertical="center"/>
    </xf>
    <xf numFmtId="0" fontId="13" fillId="44" borderId="21" xfId="0" applyNumberFormat="1" applyFont="1" applyFill="1" applyBorder="1" applyAlignment="1">
      <alignment horizontal="center" vertical="center"/>
    </xf>
    <xf numFmtId="0" fontId="13" fillId="45" borderId="21" xfId="0" applyNumberFormat="1" applyFont="1" applyFill="1" applyBorder="1" applyAlignment="1">
      <alignment horizontal="center" vertical="center"/>
    </xf>
    <xf numFmtId="2" fontId="13" fillId="15" borderId="21" xfId="0" applyNumberFormat="1" applyFont="1" applyFill="1" applyBorder="1" applyAlignment="1">
      <alignment horizontal="right" vertical="center"/>
    </xf>
    <xf numFmtId="0" fontId="13" fillId="15" borderId="21" xfId="0" applyNumberFormat="1" applyFont="1" applyFill="1" applyBorder="1" applyAlignment="1">
      <alignment horizontal="right" vertical="center"/>
    </xf>
    <xf numFmtId="0" fontId="13" fillId="15" borderId="21" xfId="0" applyFont="1" applyFill="1" applyBorder="1" applyAlignment="1">
      <alignment horizontal="left" vertical="center"/>
    </xf>
    <xf numFmtId="0" fontId="13" fillId="15" borderId="21" xfId="0" applyFont="1" applyFill="1" applyBorder="1" applyAlignment="1">
      <alignment horizontal="center" vertical="center"/>
    </xf>
    <xf numFmtId="0" fontId="13" fillId="46" borderId="21" xfId="0" applyFont="1" applyFill="1" applyBorder="1" applyAlignment="1">
      <alignment horizontal="center"/>
    </xf>
    <xf numFmtId="0" fontId="13" fillId="13" borderId="21" xfId="0" applyFont="1" applyFill="1" applyBorder="1" applyAlignment="1">
      <alignment horizontal="center"/>
    </xf>
    <xf numFmtId="0" fontId="14" fillId="47" borderId="21" xfId="0" applyNumberFormat="1" applyFont="1" applyFill="1" applyBorder="1" applyAlignment="1">
      <alignment horizontal="center"/>
    </xf>
    <xf numFmtId="49" fontId="14" fillId="47" borderId="21" xfId="0" applyNumberFormat="1" applyFont="1" applyFill="1" applyBorder="1" applyAlignment="1">
      <alignment horizontal="center"/>
    </xf>
    <xf numFmtId="0" fontId="2" fillId="41" borderId="39" xfId="0" applyFont="1" applyFill="1" applyBorder="1" applyAlignment="1">
      <alignment horizontal="center" vertical="center"/>
    </xf>
    <xf numFmtId="0" fontId="2" fillId="41" borderId="39" xfId="0" applyFont="1" applyFill="1" applyBorder="1" applyAlignment="1">
      <alignment horizontal="left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0" fontId="13" fillId="45" borderId="39" xfId="0" applyNumberFormat="1" applyFont="1" applyFill="1" applyBorder="1" applyAlignment="1">
      <alignment horizontal="center" vertical="center"/>
    </xf>
    <xf numFmtId="2" fontId="13" fillId="15" borderId="39" xfId="0" applyNumberFormat="1" applyFont="1" applyFill="1" applyBorder="1" applyAlignment="1">
      <alignment horizontal="right" vertical="center"/>
    </xf>
    <xf numFmtId="0" fontId="13" fillId="15" borderId="39" xfId="0" applyNumberFormat="1" applyFont="1" applyFill="1" applyBorder="1" applyAlignment="1">
      <alignment horizontal="right" vertical="center"/>
    </xf>
    <xf numFmtId="0" fontId="13" fillId="15" borderId="39" xfId="0" applyFont="1" applyFill="1" applyBorder="1" applyAlignment="1">
      <alignment horizontal="left" vertical="center"/>
    </xf>
    <xf numFmtId="0" fontId="13" fillId="15" borderId="39" xfId="0" applyFont="1" applyFill="1" applyBorder="1" applyAlignment="1">
      <alignment horizontal="center" vertical="center"/>
    </xf>
    <xf numFmtId="0" fontId="13" fillId="46" borderId="39" xfId="0" applyFont="1" applyFill="1" applyBorder="1" applyAlignment="1">
      <alignment horizontal="center"/>
    </xf>
    <xf numFmtId="0" fontId="13" fillId="13" borderId="39" xfId="0" applyFont="1" applyFill="1" applyBorder="1" applyAlignment="1">
      <alignment horizontal="center"/>
    </xf>
    <xf numFmtId="0" fontId="14" fillId="47" borderId="39" xfId="0" applyNumberFormat="1" applyFont="1" applyFill="1" applyBorder="1" applyAlignment="1">
      <alignment horizontal="center"/>
    </xf>
    <xf numFmtId="49" fontId="14" fillId="47" borderId="39" xfId="0" applyNumberFormat="1" applyFont="1" applyFill="1" applyBorder="1" applyAlignment="1">
      <alignment horizontal="center"/>
    </xf>
    <xf numFmtId="0" fontId="13" fillId="15" borderId="34" xfId="0" applyFont="1" applyFill="1" applyBorder="1" applyAlignment="1">
      <alignment horizontal="right" vertical="center"/>
    </xf>
    <xf numFmtId="0" fontId="13" fillId="15" borderId="40" xfId="0" applyNumberFormat="1" applyFont="1" applyFill="1" applyBorder="1" applyAlignment="1">
      <alignment horizontal="right" vertical="center"/>
    </xf>
    <xf numFmtId="0" fontId="2" fillId="41" borderId="41" xfId="0" applyFont="1" applyFill="1" applyBorder="1" applyAlignment="1">
      <alignment horizontal="center" vertical="center"/>
    </xf>
    <xf numFmtId="0" fontId="2" fillId="41" borderId="41" xfId="0" applyFont="1" applyFill="1" applyBorder="1" applyAlignment="1">
      <alignment horizontal="left" vertical="center"/>
    </xf>
    <xf numFmtId="0" fontId="13" fillId="42" borderId="41" xfId="0" applyNumberFormat="1" applyFont="1" applyFill="1" applyBorder="1" applyAlignment="1">
      <alignment horizontal="center" vertical="center"/>
    </xf>
    <xf numFmtId="0" fontId="13" fillId="43" borderId="41" xfId="0" applyNumberFormat="1" applyFont="1" applyFill="1" applyBorder="1" applyAlignment="1">
      <alignment horizontal="center" vertical="center"/>
    </xf>
    <xf numFmtId="0" fontId="13" fillId="44" borderId="41" xfId="0" applyNumberFormat="1" applyFont="1" applyFill="1" applyBorder="1" applyAlignment="1">
      <alignment horizontal="center" vertical="center"/>
    </xf>
    <xf numFmtId="0" fontId="13" fillId="45" borderId="41" xfId="0" applyNumberFormat="1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right" vertical="center"/>
    </xf>
    <xf numFmtId="2" fontId="13" fillId="15" borderId="41" xfId="0" applyNumberFormat="1" applyFont="1" applyFill="1" applyBorder="1" applyAlignment="1">
      <alignment horizontal="right" vertical="center"/>
    </xf>
    <xf numFmtId="0" fontId="13" fillId="15" borderId="41" xfId="0" applyNumberFormat="1" applyFont="1" applyFill="1" applyBorder="1" applyAlignment="1">
      <alignment horizontal="right" vertical="center"/>
    </xf>
    <xf numFmtId="0" fontId="13" fillId="15" borderId="41" xfId="0" applyFont="1" applyFill="1" applyBorder="1" applyAlignment="1">
      <alignment horizontal="left" vertical="center"/>
    </xf>
    <xf numFmtId="0" fontId="13" fillId="15" borderId="41" xfId="0" applyFont="1" applyFill="1" applyBorder="1" applyAlignment="1">
      <alignment horizontal="center" vertical="center"/>
    </xf>
    <xf numFmtId="0" fontId="13" fillId="46" borderId="41" xfId="0" applyFont="1" applyFill="1" applyBorder="1" applyAlignment="1">
      <alignment horizontal="center"/>
    </xf>
    <xf numFmtId="0" fontId="13" fillId="13" borderId="41" xfId="0" applyFont="1" applyFill="1" applyBorder="1" applyAlignment="1">
      <alignment horizontal="center"/>
    </xf>
    <xf numFmtId="0" fontId="14" fillId="47" borderId="41" xfId="0" applyNumberFormat="1" applyFont="1" applyFill="1" applyBorder="1" applyAlignment="1">
      <alignment horizontal="center"/>
    </xf>
    <xf numFmtId="49" fontId="14" fillId="47" borderId="41" xfId="0" applyNumberFormat="1" applyFont="1" applyFill="1" applyBorder="1" applyAlignment="1">
      <alignment horizontal="center"/>
    </xf>
    <xf numFmtId="0" fontId="2" fillId="41" borderId="42" xfId="0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left" vertical="center"/>
    </xf>
    <xf numFmtId="0" fontId="13" fillId="42" borderId="42" xfId="0" applyNumberFormat="1" applyFont="1" applyFill="1" applyBorder="1" applyAlignment="1">
      <alignment horizontal="center" vertical="center"/>
    </xf>
    <xf numFmtId="0" fontId="13" fillId="43" borderId="42" xfId="0" applyNumberFormat="1" applyFont="1" applyFill="1" applyBorder="1" applyAlignment="1">
      <alignment horizontal="center" vertical="center"/>
    </xf>
    <xf numFmtId="0" fontId="13" fillId="44" borderId="42" xfId="0" applyNumberFormat="1" applyFont="1" applyFill="1" applyBorder="1" applyAlignment="1">
      <alignment horizontal="center" vertical="center"/>
    </xf>
    <xf numFmtId="0" fontId="13" fillId="45" borderId="42" xfId="0" applyNumberFormat="1" applyFont="1" applyFill="1" applyBorder="1" applyAlignment="1">
      <alignment horizontal="center" vertical="center"/>
    </xf>
    <xf numFmtId="2" fontId="13" fillId="15" borderId="42" xfId="0" applyNumberFormat="1" applyFont="1" applyFill="1" applyBorder="1" applyAlignment="1">
      <alignment horizontal="right" vertical="center"/>
    </xf>
    <xf numFmtId="0" fontId="13" fillId="15" borderId="42" xfId="0" applyFont="1" applyFill="1" applyBorder="1" applyAlignment="1">
      <alignment horizontal="left" vertical="center"/>
    </xf>
    <xf numFmtId="0" fontId="13" fillId="15" borderId="42" xfId="0" applyFont="1" applyFill="1" applyBorder="1" applyAlignment="1">
      <alignment horizontal="center" vertical="center"/>
    </xf>
    <xf numFmtId="0" fontId="13" fillId="46" borderId="42" xfId="0" applyFont="1" applyFill="1" applyBorder="1" applyAlignment="1">
      <alignment horizontal="center"/>
    </xf>
    <xf numFmtId="0" fontId="13" fillId="13" borderId="42" xfId="0" applyFont="1" applyFill="1" applyBorder="1" applyAlignment="1">
      <alignment horizontal="center"/>
    </xf>
    <xf numFmtId="0" fontId="14" fillId="47" borderId="42" xfId="0" applyNumberFormat="1" applyFont="1" applyFill="1" applyBorder="1" applyAlignment="1">
      <alignment horizontal="center"/>
    </xf>
    <xf numFmtId="49" fontId="14" fillId="47" borderId="42" xfId="0" applyNumberFormat="1" applyFont="1" applyFill="1" applyBorder="1" applyAlignment="1">
      <alignment horizontal="center"/>
    </xf>
    <xf numFmtId="0" fontId="2" fillId="41" borderId="40" xfId="0" applyFont="1" applyFill="1" applyBorder="1" applyAlignment="1">
      <alignment horizontal="left" vertical="center"/>
    </xf>
    <xf numFmtId="0" fontId="13" fillId="15" borderId="39" xfId="0" applyFont="1" applyFill="1" applyBorder="1" applyAlignment="1">
      <alignment horizontal="right" vertical="center"/>
    </xf>
    <xf numFmtId="0" fontId="13" fillId="15" borderId="21" xfId="0" applyFont="1" applyFill="1" applyBorder="1" applyAlignment="1">
      <alignment horizontal="right" vertical="center"/>
    </xf>
    <xf numFmtId="0" fontId="13" fillId="44" borderId="23" xfId="0" quotePrefix="1" applyNumberFormat="1" applyFont="1" applyFill="1" applyBorder="1" applyAlignment="1">
      <alignment horizontal="center" vertical="center"/>
    </xf>
    <xf numFmtId="0" fontId="13" fillId="13" borderId="23" xfId="0" quotePrefix="1" applyFont="1" applyFill="1" applyBorder="1" applyAlignment="1">
      <alignment horizontal="center"/>
    </xf>
    <xf numFmtId="0" fontId="13" fillId="43" borderId="23" xfId="0" quotePrefix="1" applyNumberFormat="1" applyFont="1" applyFill="1" applyBorder="1" applyAlignment="1">
      <alignment horizontal="center" vertical="center"/>
    </xf>
    <xf numFmtId="0" fontId="13" fillId="15" borderId="42" xfId="0" applyFont="1" applyFill="1" applyBorder="1" applyAlignment="1">
      <alignment horizontal="right" vertical="center"/>
    </xf>
    <xf numFmtId="0" fontId="2" fillId="41" borderId="34" xfId="0" applyFont="1" applyFill="1" applyBorder="1" applyAlignment="1">
      <alignment horizontal="left" vertical="center"/>
    </xf>
    <xf numFmtId="0" fontId="14" fillId="47" borderId="20" xfId="0" quotePrefix="1" applyNumberFormat="1" applyFont="1" applyFill="1" applyBorder="1" applyAlignment="1">
      <alignment horizont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2" fillId="41" borderId="43" xfId="0" applyFont="1" applyFill="1" applyBorder="1" applyAlignment="1">
      <alignment horizontal="center" vertical="center"/>
    </xf>
    <xf numFmtId="0" fontId="2" fillId="41" borderId="43" xfId="0" applyFont="1" applyFill="1" applyBorder="1" applyAlignment="1">
      <alignment horizontal="left" vertical="center"/>
    </xf>
    <xf numFmtId="0" fontId="13" fillId="42" borderId="43" xfId="0" applyNumberFormat="1" applyFont="1" applyFill="1" applyBorder="1" applyAlignment="1">
      <alignment horizontal="center" vertical="center"/>
    </xf>
    <xf numFmtId="0" fontId="13" fillId="43" borderId="43" xfId="0" applyNumberFormat="1" applyFont="1" applyFill="1" applyBorder="1" applyAlignment="1">
      <alignment horizontal="center" vertical="center"/>
    </xf>
    <xf numFmtId="0" fontId="13" fillId="44" borderId="43" xfId="0" applyNumberFormat="1" applyFont="1" applyFill="1" applyBorder="1" applyAlignment="1">
      <alignment horizontal="center" vertical="center"/>
    </xf>
    <xf numFmtId="0" fontId="13" fillId="44" borderId="43" xfId="0" quotePrefix="1" applyNumberFormat="1" applyFont="1" applyFill="1" applyBorder="1" applyAlignment="1">
      <alignment horizontal="center" vertical="center"/>
    </xf>
    <xf numFmtId="0" fontId="13" fillId="45" borderId="43" xfId="0" applyNumberFormat="1" applyFont="1" applyFill="1" applyBorder="1" applyAlignment="1">
      <alignment horizontal="center" vertical="center"/>
    </xf>
    <xf numFmtId="0" fontId="13" fillId="15" borderId="43" xfId="0" applyFont="1" applyFill="1" applyBorder="1" applyAlignment="1">
      <alignment horizontal="right" vertical="center"/>
    </xf>
    <xf numFmtId="2" fontId="13" fillId="15" borderId="43" xfId="0" applyNumberFormat="1" applyFont="1" applyFill="1" applyBorder="1" applyAlignment="1">
      <alignment horizontal="right" vertical="center"/>
    </xf>
    <xf numFmtId="0" fontId="13" fillId="15" borderId="43" xfId="0" applyNumberFormat="1" applyFont="1" applyFill="1" applyBorder="1" applyAlignment="1">
      <alignment horizontal="right" vertical="center"/>
    </xf>
    <xf numFmtId="0" fontId="13" fillId="15" borderId="43" xfId="0" applyFont="1" applyFill="1" applyBorder="1" applyAlignment="1">
      <alignment horizontal="left" vertical="center"/>
    </xf>
    <xf numFmtId="0" fontId="13" fillId="15" borderId="43" xfId="0" applyFont="1" applyFill="1" applyBorder="1" applyAlignment="1">
      <alignment horizontal="center" vertical="center"/>
    </xf>
    <xf numFmtId="0" fontId="13" fillId="46" borderId="43" xfId="0" applyFont="1" applyFill="1" applyBorder="1" applyAlignment="1">
      <alignment horizontal="center"/>
    </xf>
    <xf numFmtId="0" fontId="13" fillId="13" borderId="43" xfId="0" applyFont="1" applyFill="1" applyBorder="1" applyAlignment="1">
      <alignment horizontal="center"/>
    </xf>
    <xf numFmtId="0" fontId="14" fillId="47" borderId="43" xfId="0" applyNumberFormat="1" applyFont="1" applyFill="1" applyBorder="1" applyAlignment="1">
      <alignment horizontal="center"/>
    </xf>
    <xf numFmtId="49" fontId="14" fillId="47" borderId="43" xfId="0" applyNumberFormat="1" applyFont="1" applyFill="1" applyBorder="1" applyAlignment="1">
      <alignment horizontal="center"/>
    </xf>
    <xf numFmtId="0" fontId="13" fillId="45" borderId="23" xfId="0" quotePrefix="1" applyNumberFormat="1" applyFont="1" applyFill="1" applyBorder="1" applyAlignment="1">
      <alignment horizontal="center" vertical="center"/>
    </xf>
    <xf numFmtId="0" fontId="0" fillId="41" borderId="23" xfId="0" applyFont="1" applyFill="1" applyBorder="1" applyAlignment="1">
      <alignment horizontal="left" vertical="center"/>
    </xf>
    <xf numFmtId="0" fontId="0" fillId="0" borderId="36" xfId="0" applyBorder="1"/>
    <xf numFmtId="0" fontId="6" fillId="41" borderId="23" xfId="0" applyFont="1" applyFill="1" applyBorder="1" applyAlignment="1">
      <alignment horizontal="left" vertical="center"/>
    </xf>
    <xf numFmtId="0" fontId="0" fillId="0" borderId="20" xfId="0" applyBorder="1"/>
    <xf numFmtId="0" fontId="6" fillId="0" borderId="30" xfId="0" applyFont="1" applyBorder="1"/>
    <xf numFmtId="0" fontId="15" fillId="0" borderId="18" xfId="0" applyFont="1" applyBorder="1"/>
    <xf numFmtId="0" fontId="15" fillId="0" borderId="23" xfId="0" applyFont="1" applyBorder="1"/>
    <xf numFmtId="0" fontId="6" fillId="41" borderId="19" xfId="0" applyFont="1" applyFill="1" applyBorder="1" applyAlignment="1">
      <alignment horizontal="left" vertical="center"/>
    </xf>
    <xf numFmtId="0" fontId="15" fillId="0" borderId="44" xfId="0" applyFont="1" applyBorder="1"/>
    <xf numFmtId="0" fontId="15" fillId="0" borderId="21" xfId="0" applyFont="1" applyBorder="1"/>
    <xf numFmtId="0" fontId="0" fillId="41" borderId="21" xfId="0" applyFont="1" applyFill="1" applyBorder="1" applyAlignment="1">
      <alignment horizontal="left" vertical="center"/>
    </xf>
    <xf numFmtId="0" fontId="6" fillId="41" borderId="26" xfId="0" applyFont="1" applyFill="1" applyBorder="1" applyAlignment="1">
      <alignment horizontal="left" vertical="center"/>
    </xf>
    <xf numFmtId="0" fontId="13" fillId="44" borderId="21" xfId="0" quotePrefix="1" applyNumberFormat="1" applyFont="1" applyFill="1" applyBorder="1" applyAlignment="1">
      <alignment horizontal="center" vertical="center"/>
    </xf>
    <xf numFmtId="0" fontId="11" fillId="15" borderId="23" xfId="0" applyNumberFormat="1" applyFont="1" applyFill="1" applyBorder="1" applyAlignment="1">
      <alignment horizontal="right" vertical="center"/>
    </xf>
    <xf numFmtId="0" fontId="14" fillId="47" borderId="34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8" xfId="0" quotePrefix="1" applyFont="1" applyBorder="1"/>
    <xf numFmtId="0" fontId="6" fillId="0" borderId="20" xfId="0" applyFont="1" applyBorder="1"/>
    <xf numFmtId="0" fontId="6" fillId="41" borderId="21" xfId="0" applyFont="1" applyFill="1" applyBorder="1" applyAlignment="1">
      <alignment horizontal="left" vertical="center"/>
    </xf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7" borderId="23" xfId="0" applyFill="1" applyBorder="1" applyAlignment="1">
      <alignment horizontal="center"/>
    </xf>
    <xf numFmtId="0" fontId="0" fillId="27" borderId="23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29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228" dataDxfId="227">
  <autoFilter ref="A58:T71"/>
  <tableColumns count="20">
    <tableColumn id="1" name="Dragon ID / Step XP per Level" dataDxfId="226"/>
    <tableColumn id="2" name="1" dataDxfId="225">
      <calculatedColumnFormula>IF(OFFSET(F30,$A59,0)="","",ROUND(SUM(OFFSET($F30:F30,$A59,0)),0))</calculatedColumnFormula>
    </tableColumn>
    <tableColumn id="3" name="2" dataDxfId="224">
      <calculatedColumnFormula>IF(OFFSET(G30,$A59,0)="","",ROUND(SUM(OFFSET($F30:G30,$A59,0)),0))</calculatedColumnFormula>
    </tableColumn>
    <tableColumn id="4" name="3" dataDxfId="223">
      <calculatedColumnFormula>IF(OFFSET(H30,$A59,0)="","",ROUND(SUM(OFFSET($F30:H30,$A59,0)),0))</calculatedColumnFormula>
    </tableColumn>
    <tableColumn id="5" name="4" dataDxfId="222">
      <calculatedColumnFormula>IF(OFFSET(I30,$A59,0)="","",ROUND(SUM(OFFSET($F30:I30,$A59,0)),0))</calculatedColumnFormula>
    </tableColumn>
    <tableColumn id="6" name="5" dataDxfId="221">
      <calculatedColumnFormula>IF(OFFSET(J30,$A59,0)="","",ROUND(SUM(OFFSET($F30:J30,$A59,0)),0))</calculatedColumnFormula>
    </tableColumn>
    <tableColumn id="7" name="6" dataDxfId="220">
      <calculatedColumnFormula>IF(OFFSET(K30,$A59,0)="","",ROUND(SUM(OFFSET($F30:K30,$A59,0)),0))</calculatedColumnFormula>
    </tableColumn>
    <tableColumn id="8" name="7" dataDxfId="219">
      <calculatedColumnFormula>IF(OFFSET(L30,$A59,0)="","",ROUND(SUM(OFFSET($F30:L30,$A59,0)),0))</calculatedColumnFormula>
    </tableColumn>
    <tableColumn id="9" name="8" dataDxfId="218">
      <calculatedColumnFormula>IF(OFFSET(M30,$A59,0)="","",ROUND(SUM(OFFSET($F30:M30,$A59,0)),0))</calculatedColumnFormula>
    </tableColumn>
    <tableColumn id="10" name="9" dataDxfId="217">
      <calculatedColumnFormula>IF(OFFSET(N30,$A59,0)="","",ROUND(SUM(OFFSET($F30:N30,$A59,0)),0))</calculatedColumnFormula>
    </tableColumn>
    <tableColumn id="11" name="10" dataDxfId="216">
      <calculatedColumnFormula>IF(OFFSET(O30,$A59,0)="","",ROUND(SUM(OFFSET($F30:O30,$A59,0)),0))</calculatedColumnFormula>
    </tableColumn>
    <tableColumn id="12" name="11" dataDxfId="215">
      <calculatedColumnFormula>IF(OFFSET(P30,$A59,0)="","",ROUND(SUM(OFFSET($F30:P30,$A59,0)),0))</calculatedColumnFormula>
    </tableColumn>
    <tableColumn id="13" name="12" dataDxfId="214">
      <calculatedColumnFormula>IF(OFFSET(Q30,$A59,0)="","",ROUND(SUM(OFFSET($F30:Q30,$A59,0)),0))</calculatedColumnFormula>
    </tableColumn>
    <tableColumn id="14" name="13" dataDxfId="213">
      <calculatedColumnFormula>IF(OFFSET(R30,$A59,0)="","",ROUND(SUM(OFFSET($F30:R30,$A59,0)),0))</calculatedColumnFormula>
    </tableColumn>
    <tableColumn id="15" name="14" dataDxfId="212">
      <calculatedColumnFormula>IF(OFFSET(S30,$A59,0)="","",ROUND(SUM(OFFSET($F30:S30,$A59,0)),0))</calculatedColumnFormula>
    </tableColumn>
    <tableColumn id="16" name="15" dataDxfId="211">
      <calculatedColumnFormula>IF(OFFSET(T30,$A59,0)="","",ROUND(SUM(OFFSET($F30:T30,$A59,0)),0))</calculatedColumnFormula>
    </tableColumn>
    <tableColumn id="17" name="16" dataDxfId="210">
      <calculatedColumnFormula>IF(OFFSET(U30,$A59,0)="","",ROUND(SUM(OFFSET($F30:U30,$A59,0)),0))</calculatedColumnFormula>
    </tableColumn>
    <tableColumn id="18" name="17" dataDxfId="209">
      <calculatedColumnFormula>IF(OFFSET(V30,$A59,0)="","",ROUND(SUM(OFFSET($F30:V30,$A59,0)),0))</calculatedColumnFormula>
    </tableColumn>
    <tableColumn id="19" name="18" dataDxfId="208">
      <calculatedColumnFormula>IF(OFFSET(W30,$A59,0)="","",ROUND(SUM(OFFSET($F30:W30,$A59,0)),0))</calculatedColumnFormula>
    </tableColumn>
    <tableColumn id="20" name="19" dataDxfId="207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206" dataDxfId="205">
  <autoFilter ref="A74:C87"/>
  <tableColumns count="3">
    <tableColumn id="1" name="Dragon ID" dataDxfId="204"/>
    <tableColumn id="2" name="AVG_XP/min" dataDxfId="203">
      <calculatedColumnFormula>ROUND(AVERAGE(D11:D11),0)</calculatedColumnFormula>
    </tableColumn>
    <tableColumn id="3" name="AVG_TIME_TO_MAX_LEVEL" dataDxfId="202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201" dataDxfId="200">
  <autoFilter ref="A8:C211"/>
  <tableColumns count="3">
    <tableColumn id="1" name="Global Level" dataDxfId="199"/>
    <tableColumn id="2" name="Dragon ID" dataDxfId="198">
      <calculatedColumnFormula>IF(Table99[[#This Row],[Global Level]]-10&lt;0,1,LEFT(Table99[[#This Row],[Global Level]])+1)</calculatedColumnFormula>
    </tableColumn>
    <tableColumn id="3" name="Level" dataDxfId="197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96" dataDxfId="195">
  <autoFilter ref="A8:B21"/>
  <tableColumns count="2">
    <tableColumn id="1" name="Dragon ID" dataDxfId="194"/>
    <tableColumn id="2" name="Wanted score per run" dataDxfId="193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92" dataDxfId="191">
  <autoFilter ref="E4:J17"/>
  <tableColumns count="6">
    <tableColumn id="1" name="Dragon" dataDxfId="190"/>
    <tableColumn id="2" name="Reward Multiplier" dataDxfId="189"/>
    <tableColumn id="6" name="Easy Mission Reward" dataDxfId="188">
      <calculatedColumnFormula>missionsDragonRelativeMetrics[[#This Row],[Reward Multiplier]]*$C$5</calculatedColumnFormula>
    </tableColumn>
    <tableColumn id="7" name="Medium Mission Reward" dataDxfId="187">
      <calculatedColumnFormula>missionsDragonRelativeMetrics[[#This Row],[Reward Multiplier]]*$C$6</calculatedColumnFormula>
    </tableColumn>
    <tableColumn id="3" name="Hard Mission Reward" dataDxfId="186">
      <calculatedColumnFormula>missionsDragonRelativeMetrics[[#This Row],[Reward Multiplier]]*$C$7</calculatedColumnFormula>
    </tableColumn>
    <tableColumn id="4" name="Max. Nb. Missions" dataDxfId="185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84" dataDxfId="183">
  <autoFilter ref="A4:C7"/>
  <tableColumns count="3">
    <tableColumn id="6" name="Difficulty" dataDxfId="182"/>
    <tableColumn id="1" name="Mission Level" dataDxfId="181" totalsRowDxfId="180"/>
    <tableColumn id="2" name="Max Reward" dataDxfId="179" totalsRowDxfId="178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77" dataDxfId="176" tableBorderDxfId="175">
  <autoFilter ref="A12:B25"/>
  <tableColumns count="2">
    <tableColumn id="1" name="Dragon" dataDxfId="174"/>
    <tableColumn id="2" name="QuantityModifier" dataDxfId="17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72" headerRowBorderDxfId="171" tableBorderDxfId="170">
  <autoFilter ref="B33:L62"/>
  <tableColumns count="11">
    <tableColumn id="1" name="MISSION TYPE"/>
    <tableColumn id="2" name="PARAM"/>
    <tableColumn id="3" name="HAS SINGLE RUN"/>
    <tableColumn id="4" name="OBJ. BASE. QU. MIN" dataDxfId="169"/>
    <tableColumn id="5" name="OBJ. BASE. QU. MAX" dataDxfId="168"/>
    <tableColumn id="6" name="OBJ. QU. RANGE" dataDxfId="167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66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65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164" dataDxfId="163">
  <autoFilter ref="A6:C19"/>
  <tableColumns count="3">
    <tableColumn id="1" name="Dragon ID / Level" dataDxfId="162"/>
    <tableColumn id="2" name="Max level" dataDxfId="161"/>
    <tableColumn id="24" name="Expected AVG time (mn)" dataDxfId="16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159" dataDxfId="158">
  <autoFilter ref="A11:C31"/>
  <tableColumns count="3">
    <tableColumn id="1" name="Time (min)" dataDxfId="157"/>
    <tableColumn id="2" name="Survival Bonus (%)" dataDxfId="156" dataCellStyle="Percent">
      <calculatedColumnFormula>ROUND($B$9*POWER(Table96[[#This Row],[Time (min)]],$B$10),2)</calculatedColumnFormula>
    </tableColumn>
    <tableColumn id="3" name="Column1" dataDxfId="15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154">
  <autoFilter ref="A9:F10"/>
  <tableColumns count="6">
    <tableColumn id="1" name="Step" dataDxfId="153"/>
    <tableColumn id="2" name="Cost Ad" dataDxfId="152"/>
    <tableColumn id="3" name="Cost HC" dataDxfId="151"/>
    <tableColumn id="6" name="Run SC Bonus" dataDxfId="150"/>
    <tableColumn id="7" name="Run duration Bonus" dataDxfId="149"/>
    <tableColumn id="4" name="Timer" dataDxfId="148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147" dataDxfId="146">
  <autoFilter ref="A5:B11"/>
  <tableColumns count="2">
    <tableColumn id="1" name="Revive in a row" dataDxfId="145"/>
    <tableColumn id="2" name="Cost HC" dataDxfId="144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143" dataDxfId="142">
  <autoFilter ref="A8:V21"/>
  <tableColumns count="22">
    <tableColumn id="1" name="Dragon ID / Level" dataDxfId="141"/>
    <tableColumn id="22" name="Max level" dataDxfId="140">
      <calculatedColumnFormula>HLOOKUP(Table10[[#This Row],[Dragon ID / Level]],Table86[],2,FALSE)</calculatedColumnFormula>
    </tableColumn>
    <tableColumn id="2" name="1" dataDxfId="139">
      <calculatedColumnFormula>_xlfn.IFNA(ROUND(HLOOKUP('Link table'!B4,'Progression - Gold rate'!$B$4:$GV$5,2,FALSE),0),"")</calculatedColumnFormula>
    </tableColumn>
    <tableColumn id="3" name="2" dataDxfId="138">
      <calculatedColumnFormula>_xlfn.IFNA(ROUND(HLOOKUP('Link table'!C4,'Progression - Gold rate'!$B$4:$GV$5,2,FALSE),0),"")</calculatedColumnFormula>
    </tableColumn>
    <tableColumn id="4" name="3" dataDxfId="137">
      <calculatedColumnFormula>_xlfn.IFNA(ROUND(HLOOKUP('Link table'!D4,'Progression - Gold rate'!$B$4:$GV$5,2,FALSE),0),"")</calculatedColumnFormula>
    </tableColumn>
    <tableColumn id="5" name="4" dataDxfId="136">
      <calculatedColumnFormula>_xlfn.IFNA(ROUND(HLOOKUP('Link table'!E4,'Progression - Gold rate'!$B$4:$GV$5,2,FALSE),0),"")</calculatedColumnFormula>
    </tableColumn>
    <tableColumn id="6" name="5" dataDxfId="135">
      <calculatedColumnFormula>_xlfn.IFNA(ROUND(HLOOKUP('Link table'!F4,'Progression - Gold rate'!$B$4:$GV$5,2,FALSE),0),"")</calculatedColumnFormula>
    </tableColumn>
    <tableColumn id="7" name="6" dataDxfId="134">
      <calculatedColumnFormula>_xlfn.IFNA(ROUND(HLOOKUP('Link table'!G4,'Progression - Gold rate'!$B$4:$GV$5,2,FALSE),0),"")</calculatedColumnFormula>
    </tableColumn>
    <tableColumn id="8" name="7" dataDxfId="133">
      <calculatedColumnFormula>_xlfn.IFNA(ROUND(HLOOKUP('Link table'!H4,'Progression - Gold rate'!$B$4:$GV$5,2,FALSE),0),"")</calculatedColumnFormula>
    </tableColumn>
    <tableColumn id="9" name="8" dataDxfId="132">
      <calculatedColumnFormula>_xlfn.IFNA(ROUND(HLOOKUP('Link table'!I4,'Progression - Gold rate'!$B$4:$GV$5,2,FALSE),0),"")</calculatedColumnFormula>
    </tableColumn>
    <tableColumn id="10" name="9" dataDxfId="131">
      <calculatedColumnFormula>_xlfn.IFNA(ROUND(HLOOKUP('Link table'!J4,'Progression - Gold rate'!$B$4:$GV$5,2,FALSE),0),"")</calculatedColumnFormula>
    </tableColumn>
    <tableColumn id="11" name="10" dataDxfId="130">
      <calculatedColumnFormula>_xlfn.IFNA(ROUND(HLOOKUP('Link table'!K4,'Progression - Gold rate'!$B$4:$GV$5,2,FALSE),0),"")</calculatedColumnFormula>
    </tableColumn>
    <tableColumn id="12" name="11" dataDxfId="129">
      <calculatedColumnFormula>_xlfn.IFNA(ROUND(HLOOKUP('Link table'!L4,'Progression - Gold rate'!$B$4:$GV$5,2,FALSE),0),"")</calculatedColumnFormula>
    </tableColumn>
    <tableColumn id="13" name="12" dataDxfId="128">
      <calculatedColumnFormula>_xlfn.IFNA(ROUND(HLOOKUP('Link table'!M4,'Progression - Gold rate'!$B$4:$GV$5,2,FALSE),0),"")</calculatedColumnFormula>
    </tableColumn>
    <tableColumn id="14" name="13" dataDxfId="127">
      <calculatedColumnFormula>_xlfn.IFNA(ROUND(HLOOKUP('Link table'!N4,'Progression - Gold rate'!$B$4:$GV$5,2,FALSE),0),"")</calculatedColumnFormula>
    </tableColumn>
    <tableColumn id="15" name="14" dataDxfId="126">
      <calculatedColumnFormula>_xlfn.IFNA(ROUND(HLOOKUP('Link table'!O4,'Progression - Gold rate'!$B$4:$GV$5,2,FALSE),0),"")</calculatedColumnFormula>
    </tableColumn>
    <tableColumn id="16" name="15" dataDxfId="125">
      <calculatedColumnFormula>_xlfn.IFNA(ROUND(HLOOKUP('Link table'!P4,'Progression - Gold rate'!$B$4:$GV$5,2,FALSE),0),"")</calculatedColumnFormula>
    </tableColumn>
    <tableColumn id="17" name="16" dataDxfId="124">
      <calculatedColumnFormula>_xlfn.IFNA(ROUND(HLOOKUP('Link table'!Q4,'Progression - Gold rate'!$B$4:$GV$5,2,FALSE),0),"")</calculatedColumnFormula>
    </tableColumn>
    <tableColumn id="18" name="17" dataDxfId="123">
      <calculatedColumnFormula>_xlfn.IFNA(ROUND(HLOOKUP('Link table'!R4,'Progression - Gold rate'!$B$4:$GV$5,2,FALSE),0),"")</calculatedColumnFormula>
    </tableColumn>
    <tableColumn id="19" name="18" dataDxfId="122">
      <calculatedColumnFormula>_xlfn.IFNA(ROUND(HLOOKUP('Link table'!S4,'Progression - Gold rate'!$B$4:$GV$5,2,FALSE),0),"")</calculatedColumnFormula>
    </tableColumn>
    <tableColumn id="20" name="19" dataDxfId="121">
      <calculatedColumnFormula>_xlfn.IFNA(ROUND(HLOOKUP('Link table'!T4,'Progression - Gold rate'!$B$4:$GV$5,2,FALSE),0),"")</calculatedColumnFormula>
    </tableColumn>
    <tableColumn id="21" name="20" dataDxfId="120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119" dataDxfId="118">
  <autoFilter ref="A3:U16"/>
  <tableColumns count="21">
    <tableColumn id="1" name="Dragon ID / Level" dataDxfId="117"/>
    <tableColumn id="2" name="1" dataDxfId="116"/>
    <tableColumn id="3" name="2" dataDxfId="115"/>
    <tableColumn id="4" name="3" dataDxfId="114"/>
    <tableColumn id="5" name="4" dataDxfId="113"/>
    <tableColumn id="6" name="5" dataDxfId="112"/>
    <tableColumn id="7" name="6" dataDxfId="111"/>
    <tableColumn id="8" name="7" dataDxfId="110"/>
    <tableColumn id="9" name="8" dataDxfId="109"/>
    <tableColumn id="10" name="9" dataDxfId="108"/>
    <tableColumn id="11" name="10" dataDxfId="107"/>
    <tableColumn id="12" name="11" dataDxfId="106"/>
    <tableColumn id="13" name="12" dataDxfId="105"/>
    <tableColumn id="14" name="13" dataDxfId="104"/>
    <tableColumn id="15" name="14" dataDxfId="103"/>
    <tableColumn id="16" name="15" dataDxfId="102"/>
    <tableColumn id="17" name="16" dataDxfId="101"/>
    <tableColumn id="18" name="17" dataDxfId="100"/>
    <tableColumn id="19" name="18" dataDxfId="99"/>
    <tableColumn id="20" name="19" dataDxfId="98"/>
    <tableColumn id="21" name="20" dataDxfId="97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96" dataDxfId="95">
  <autoFilter ref="A5:C18"/>
  <tableColumns count="3">
    <tableColumn id="1" name="Dragon ID / Level" dataDxfId="94"/>
    <tableColumn id="22" name="Max level" dataDxfId="93">
      <calculatedColumnFormula>HLOOKUP(Table1037[[#This Row],[Dragon ID / Level]],Table86[],2,FALSE)</calculatedColumnFormula>
    </tableColumn>
    <tableColumn id="2" name="hc/min" dataDxfId="92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91" dataDxfId="90">
  <autoFilter ref="A25:C31"/>
  <tableColumns count="3">
    <tableColumn id="1" name="Price" dataDxfId="89"/>
    <tableColumn id="2" name="HC earned" dataDxfId="88">
      <calculatedColumnFormula>ROUND(Table47[[#This Row],[Price]]*$B$22+Table47[[#This Row],[Price]]*$B$22*Table47[[#This Row],[Discount]],0)</calculatedColumnFormula>
    </tableColumn>
    <tableColumn id="3" name="Discount" dataDxfId="8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86" dataDxfId="85">
  <autoFilter ref="A67:B76"/>
  <tableColumns count="2">
    <tableColumn id="1" name="Pig eaten" dataDxfId="84"/>
    <tableColumn id="2" name="Proba that a pig will spawn" dataDxfId="83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6" name="Table6" displayName="Table6" ref="E13:K87" totalsRowShown="0" headerRowDxfId="81" headerRowBorderDxfId="80" tableBorderDxfId="79" totalsRowBorderDxfId="78">
  <autoFilter ref="E13:K87"/>
  <sortState ref="E14:K87">
    <sortCondition ref="K13:K87"/>
  </sortState>
  <tableColumns count="7">
    <tableColumn id="7" name="DRAGON NOT OWNED" dataDxfId="77"/>
    <tableColumn id="1" name="PAYER TYPE" dataDxfId="76">
      <calculatedColumnFormula>INDIRECT(ADDRESS(22+MATCH(H14,offerPacksDefinitions['[sku']],0),35,1,1,"Offers Simulator DATA"))</calculatedColumnFormula>
    </tableColumn>
    <tableColumn id="2" name="ACTIVATED" dataDxfId="75">
      <calculatedColumnFormula>INDIRECT(ADDRESS(22+MATCH(H14,offerPacksDefinitions['[sku']],0),7,1,1,"Offers Simulator DATA"))</calculatedColumnFormula>
    </tableColumn>
    <tableColumn id="3" name="SKU" dataDxfId="74"/>
    <tableColumn id="8" name="ACTIVATED DRAGON NOT OWNED" dataDxfId="73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72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71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" name="offerPacksDefinitions" displayName="offerPacksDefinitions" ref="C22:AZ96" totalsRowShown="0" headerRowDxfId="68" headerRowBorderDxfId="67" tableBorderDxfId="66">
  <autoFilter ref="C22:AZ96"/>
  <sortState ref="C23:AZ96">
    <sortCondition ref="D22:D96"/>
  </sortState>
  <tableColumns count="50">
    <tableColumn id="1" name="{offerPacksDefinitions}" dataDxfId="65"/>
    <tableColumn id="2" name="[sku]" dataDxfId="64"/>
    <tableColumn id="45" name="[uniqueId]" dataDxfId="63"/>
    <tableColumn id="49" name="[type]" dataDxfId="62"/>
    <tableColumn id="3" name="[enabled]" dataDxfId="61"/>
    <tableColumn id="39" name="[purchaseLimit]" dataDxfId="60"/>
    <tableColumn id="38" name="[item1Featured]" dataDxfId="59"/>
    <tableColumn id="4" name="[item1Type]" dataDxfId="58"/>
    <tableColumn id="37" name="[item1Amount]" dataDxfId="57"/>
    <tableColumn id="40" name="[item1Sku]" dataDxfId="56"/>
    <tableColumn id="5" name="[item2Type]" dataDxfId="55"/>
    <tableColumn id="41" name="[item2Amount]" dataDxfId="54"/>
    <tableColumn id="42" name="[item2Sku]" dataDxfId="53"/>
    <tableColumn id="6" name="[item3Type]" dataDxfId="52"/>
    <tableColumn id="43" name="[item3Amount]" dataDxfId="51"/>
    <tableColumn id="44" name="[item3Sku]" dataDxfId="50"/>
    <tableColumn id="7" name="[order]" dataDxfId="49"/>
    <tableColumn id="8" name="[refPrice]" dataDxfId="48"/>
    <tableColumn id="9" name="[discount]" dataDxfId="47"/>
    <tableColumn id="10" name="[iapSku]" dataDxfId="46"/>
    <tableColumn id="11" name="[tidName]" dataDxfId="45"/>
    <tableColumn id="12" name="[featured]" dataDxfId="44"/>
    <tableColumn id="13" name="[maxViews]" dataDxfId="43"/>
    <tableColumn id="14" name="[zone]" dataDxfId="42"/>
    <tableColumn id="15" name="[frequency]" dataDxfId="41"/>
    <tableColumn id="16" name="[startDate]" dataDxfId="40"/>
    <tableColumn id="17" name="[endDate]" dataDxfId="39"/>
    <tableColumn id="46" name="[durationMinutes]" dataDxfId="38"/>
    <tableColumn id="18" name="[minAppVersion]" dataDxfId="37"/>
    <tableColumn id="19" name="[countriesAllowed]" dataDxfId="36"/>
    <tableColumn id="20" name="[countriesExcluded]" dataDxfId="35"/>
    <tableColumn id="21" name="[gamesPlayed]" dataDxfId="34"/>
    <tableColumn id="22" name="[payerType]" dataDxfId="33"/>
    <tableColumn id="23" name="[minSpent]" dataDxfId="32"/>
    <tableColumn id="50" name="[maxSpent]" dataDxfId="31"/>
    <tableColumn id="47" name="[minNumberOfPurchases]" dataDxfId="30"/>
    <tableColumn id="48" name="[minutesSinceLastPurchase]" dataDxfId="29"/>
    <tableColumn id="24" name="[dragonUnlocked]" dataDxfId="28"/>
    <tableColumn id="25" name="[dragonOwned]" dataDxfId="27"/>
    <tableColumn id="26" name="[dragonNotOwned]" dataDxfId="26"/>
    <tableColumn id="27" name="[scBalanceRange]" dataDxfId="25"/>
    <tableColumn id="28" name="[hcBalanceRange]" dataDxfId="24"/>
    <tableColumn id="29" name="[openedEggs]" dataDxfId="23"/>
    <tableColumn id="30" name="[petsOwnedCount]" dataDxfId="22"/>
    <tableColumn id="31" name="[petsOwned]" dataDxfId="21"/>
    <tableColumn id="32" name="[petsNotOwned]" dataDxfId="20"/>
    <tableColumn id="33" name="[progressionRange]" dataDxfId="19"/>
    <tableColumn id="34" name="[skinsUnlocked]" dataDxfId="18"/>
    <tableColumn id="35" name="[skinsOwned]" dataDxfId="17"/>
    <tableColumn id="36" name="[skinsNotOwned]" dataDxf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in)" dataDxfId="8"/>
    <tableColumn id="2" name="HC" dataDxfId="7">
      <calculatedColumnFormula>IF(ROUND(HCtoSkipTimers[[#This Row],[Equivalence (min)]]*$F$3+$G$3,0)=0,1,ROUND(HCtoSkipTimers[[#This Row],[Equivalence (min)]]*$F$3+$G$3,0))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129</v>
      </c>
      <c r="M5" t="s">
        <v>197</v>
      </c>
      <c r="N5" t="s">
        <v>271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168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73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2</v>
      </c>
      <c r="D11">
        <f>D10/'Hard currency'!$B$22</f>
        <v>3.5</v>
      </c>
      <c r="E11">
        <f>E10/'Hard currency'!$B$22</f>
        <v>4</v>
      </c>
      <c r="F11">
        <f>F10/'Hard currency'!$B$22</f>
        <v>5</v>
      </c>
      <c r="G11">
        <f>G10/'Hard currency'!$B$22</f>
        <v>8</v>
      </c>
      <c r="H11">
        <f>H10/'Hard currency'!$B$22</f>
        <v>10</v>
      </c>
      <c r="I11">
        <f>I10/'Hard currency'!$B$22</f>
        <v>14</v>
      </c>
      <c r="J11">
        <f>J10/'Hard currency'!$B$22</f>
        <v>17.5</v>
      </c>
      <c r="K11">
        <f>K10/'Hard currency'!$B$22</f>
        <v>35</v>
      </c>
      <c r="L11">
        <f>L10/'Hard currency'!$B$22</f>
        <v>40</v>
      </c>
      <c r="M11">
        <f>M10/'Hard currency'!$B$22</f>
        <v>45</v>
      </c>
      <c r="N11">
        <f>N10/'Hard currency'!$B$22</f>
        <v>55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1.3333333333333333</v>
      </c>
      <c r="D12" s="135">
        <f>D10/'Hard currency'!$B$23</f>
        <v>2.3333333333333335</v>
      </c>
      <c r="E12" s="135">
        <f>E10/'Hard currency'!$B$23</f>
        <v>2.6666666666666665</v>
      </c>
      <c r="F12" s="135">
        <f>F10/'Hard currency'!$B$23</f>
        <v>3.3333333333333335</v>
      </c>
      <c r="G12" s="135">
        <f>G10/'Hard currency'!$B$23</f>
        <v>5.333333333333333</v>
      </c>
      <c r="H12" s="135">
        <f>H10/'Hard currency'!$B$23</f>
        <v>6.666666666666667</v>
      </c>
      <c r="I12" s="135">
        <f>I10/'Hard currency'!$B$23</f>
        <v>9.3333333333333339</v>
      </c>
      <c r="J12" s="135">
        <f>J10/'Hard currency'!$B$23</f>
        <v>11.666666666666666</v>
      </c>
      <c r="K12" s="135">
        <f>K10/'Hard currency'!$B$23</f>
        <v>23.333333333333332</v>
      </c>
      <c r="L12" s="135">
        <f>L10/'Hard currency'!$B$23</f>
        <v>26.666666666666668</v>
      </c>
      <c r="M12" s="135">
        <f>M10/'Hard currency'!$B$23</f>
        <v>30</v>
      </c>
      <c r="N12" s="135">
        <f>N10/'Hard currency'!$B$23</f>
        <v>36.666666666666664</v>
      </c>
    </row>
    <row r="13" spans="1:14" x14ac:dyDescent="0.25">
      <c r="A13" t="s">
        <v>112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T57" sqref="T5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87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150</v>
      </c>
      <c r="I2" s="66"/>
      <c r="J2" s="66"/>
      <c r="L2" s="102" t="s">
        <v>126</v>
      </c>
      <c r="M2" s="102" t="s">
        <v>127</v>
      </c>
      <c r="O2" s="122" t="s">
        <v>155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106</v>
      </c>
      <c r="H9" s="390" t="s">
        <v>278</v>
      </c>
      <c r="I9" s="390"/>
      <c r="J9" s="390"/>
      <c r="L9" s="390" t="s">
        <v>281</v>
      </c>
      <c r="M9" s="390"/>
    </row>
    <row r="10" spans="1:15" x14ac:dyDescent="0.25">
      <c r="A10" s="7" t="s">
        <v>46</v>
      </c>
      <c r="B10" s="7" t="s">
        <v>47</v>
      </c>
      <c r="C10" s="73" t="s">
        <v>149</v>
      </c>
      <c r="D10" s="73" t="s">
        <v>154</v>
      </c>
      <c r="E10" s="73" t="s">
        <v>153</v>
      </c>
      <c r="G10" t="s">
        <v>282</v>
      </c>
      <c r="H10" s="73" t="s">
        <v>279</v>
      </c>
      <c r="I10" s="73" t="s">
        <v>277</v>
      </c>
      <c r="J10" s="73" t="s">
        <v>280</v>
      </c>
      <c r="L10" s="73" t="s">
        <v>279</v>
      </c>
      <c r="M10" s="73" t="s">
        <v>277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2">
        <v>6</v>
      </c>
      <c r="I11" s="184">
        <f ca="1">H59</f>
        <v>14192</v>
      </c>
      <c r="J11" s="183">
        <f ca="1">ROUND(I11/H11,0)</f>
        <v>2365</v>
      </c>
      <c r="L11" s="169">
        <v>4</v>
      </c>
      <c r="M11" s="183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2"/>
      <c r="I12" s="184"/>
      <c r="J12" s="183"/>
      <c r="L12" s="169"/>
      <c r="M12" s="183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2"/>
      <c r="I13" s="184"/>
      <c r="J13" s="183"/>
      <c r="L13" s="169"/>
      <c r="M13" s="183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2"/>
      <c r="I14" s="184"/>
      <c r="J14" s="183"/>
      <c r="L14" s="169"/>
      <c r="M14" s="183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2"/>
      <c r="I15" s="184"/>
      <c r="J15" s="183"/>
      <c r="L15" s="169"/>
      <c r="M15" s="183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2"/>
      <c r="I16" s="184"/>
      <c r="J16" s="183"/>
      <c r="L16" s="169"/>
      <c r="M16" s="183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2"/>
      <c r="I17" s="184"/>
      <c r="J17" s="183"/>
      <c r="L17" s="169"/>
      <c r="M17" s="183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2"/>
      <c r="I18" s="184"/>
      <c r="J18" s="183"/>
      <c r="L18" s="169"/>
      <c r="M18" s="183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2"/>
      <c r="I19" s="184"/>
      <c r="J19" s="183"/>
      <c r="L19" s="169"/>
      <c r="M19" s="183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2"/>
      <c r="I20" s="184"/>
      <c r="J20" s="183"/>
      <c r="L20" s="169"/>
      <c r="M20" s="183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2"/>
      <c r="I21" s="184"/>
      <c r="J21" s="183"/>
      <c r="L21" s="169"/>
      <c r="M21" s="183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2"/>
      <c r="I22" s="184"/>
      <c r="J22" s="183"/>
      <c r="L22" s="169"/>
      <c r="M22" s="183"/>
    </row>
    <row r="23" spans="1:25" x14ac:dyDescent="0.25">
      <c r="A23" s="172">
        <v>13</v>
      </c>
      <c r="B23" s="173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2"/>
      <c r="I23" s="184"/>
      <c r="J23" s="183"/>
      <c r="L23" s="169"/>
      <c r="M23" s="183"/>
    </row>
    <row r="25" spans="1:25" ht="18.75" x14ac:dyDescent="0.25">
      <c r="A25" s="124" t="s">
        <v>228</v>
      </c>
      <c r="B25" s="125"/>
      <c r="C25" s="125"/>
      <c r="D25" t="s">
        <v>284</v>
      </c>
    </row>
    <row r="26" spans="1:25" x14ac:dyDescent="0.25">
      <c r="A26" s="1"/>
      <c r="B26" s="1"/>
      <c r="C26" s="110" t="s">
        <v>123</v>
      </c>
      <c r="D26" s="110" t="s">
        <v>283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118</v>
      </c>
      <c r="B29" s="110" t="s">
        <v>119</v>
      </c>
      <c r="C29" s="110" t="s">
        <v>120</v>
      </c>
      <c r="D29" s="110" t="s">
        <v>121</v>
      </c>
      <c r="E29" s="110" t="s">
        <v>122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4">
        <v>13</v>
      </c>
      <c r="B54" s="174">
        <v>0</v>
      </c>
      <c r="C54" s="174">
        <f>ROUND(IF(B54=0,0,$C$27*POWER(A54,$C$28)),0)</f>
        <v>0</v>
      </c>
      <c r="D54" s="174"/>
      <c r="E54" s="174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4">
        <v>13</v>
      </c>
      <c r="B55" s="174">
        <v>19</v>
      </c>
      <c r="C55" s="174">
        <f>ROUND(IF(B55=0,0,$C$27*POWER(A55,$C$28)),0)</f>
        <v>86854</v>
      </c>
      <c r="D55" s="174">
        <f t="array" ref="D55:E55">LINEST(C54:C55,B54:B55,TRUE,FALSE)</f>
        <v>4571.2631578947367</v>
      </c>
      <c r="E55" s="174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227</v>
      </c>
    </row>
    <row r="58" spans="1:25" x14ac:dyDescent="0.25">
      <c r="A58" s="1" t="s">
        <v>124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128</v>
      </c>
      <c r="B73" s="109"/>
    </row>
    <row r="74" spans="1:21" x14ac:dyDescent="0.25">
      <c r="A74" s="7" t="s">
        <v>16</v>
      </c>
      <c r="B74" s="7" t="s">
        <v>151</v>
      </c>
      <c r="C74" s="7" t="s">
        <v>125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152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107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105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C27" sqref="C27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100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101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272</v>
      </c>
    </row>
    <row r="20" spans="1:2" x14ac:dyDescent="0.25">
      <c r="A20" s="1">
        <v>12</v>
      </c>
      <c r="B20" s="10" t="s">
        <v>272</v>
      </c>
    </row>
    <row r="21" spans="1:2" x14ac:dyDescent="0.25">
      <c r="A21" s="1">
        <v>13</v>
      </c>
      <c r="B21" s="10" t="s">
        <v>272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180</v>
      </c>
    </row>
    <row r="4" spans="1:10" x14ac:dyDescent="0.25">
      <c r="A4" s="1" t="s">
        <v>99</v>
      </c>
      <c r="B4" s="1" t="s">
        <v>3</v>
      </c>
      <c r="C4" s="1" t="s">
        <v>55</v>
      </c>
      <c r="E4" s="1" t="s">
        <v>4</v>
      </c>
      <c r="F4" s="1" t="s">
        <v>167</v>
      </c>
      <c r="G4" s="1" t="s">
        <v>95</v>
      </c>
      <c r="H4" s="1" t="s">
        <v>96</v>
      </c>
      <c r="I4" s="1" t="s">
        <v>97</v>
      </c>
      <c r="J4" s="1" t="s">
        <v>91</v>
      </c>
    </row>
    <row r="5" spans="1:10" x14ac:dyDescent="0.25">
      <c r="A5" s="1" t="s">
        <v>92</v>
      </c>
      <c r="B5" s="1">
        <v>1</v>
      </c>
      <c r="C5" s="145">
        <v>200</v>
      </c>
      <c r="E5" s="147" t="s">
        <v>133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93</v>
      </c>
      <c r="B6" s="1">
        <v>2</v>
      </c>
      <c r="C6" s="145">
        <v>300</v>
      </c>
      <c r="E6" s="147" t="s">
        <v>134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94</v>
      </c>
      <c r="B7" s="1">
        <v>3</v>
      </c>
      <c r="C7" s="145">
        <v>600</v>
      </c>
      <c r="E7" s="147" t="s">
        <v>135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136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137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138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139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190</v>
      </c>
      <c r="E12" s="147" t="s">
        <v>140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133</v>
      </c>
      <c r="B13" s="149">
        <v>0.1</v>
      </c>
      <c r="E13" s="147" t="s">
        <v>195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134</v>
      </c>
      <c r="B14" s="149">
        <v>0.7</v>
      </c>
      <c r="E14" s="147" t="s">
        <v>141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135</v>
      </c>
      <c r="B15" s="149">
        <v>1</v>
      </c>
      <c r="E15" s="147" t="s">
        <v>142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136</v>
      </c>
      <c r="B16" s="149">
        <v>1.5</v>
      </c>
      <c r="E16" s="147" t="s">
        <v>196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137</v>
      </c>
      <c r="B17" s="149">
        <v>2</v>
      </c>
      <c r="E17" s="177" t="s">
        <v>273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138</v>
      </c>
      <c r="B18" s="149">
        <v>2.5</v>
      </c>
    </row>
    <row r="19" spans="1:12" x14ac:dyDescent="0.25">
      <c r="A19" s="147" t="s">
        <v>139</v>
      </c>
      <c r="B19" s="149">
        <v>3</v>
      </c>
      <c r="C19" s="1"/>
    </row>
    <row r="20" spans="1:12" x14ac:dyDescent="0.25">
      <c r="A20" s="147" t="s">
        <v>140</v>
      </c>
      <c r="B20" s="149">
        <v>4</v>
      </c>
      <c r="C20" s="1"/>
      <c r="D20" s="1"/>
      <c r="E20" s="143" t="s">
        <v>179</v>
      </c>
    </row>
    <row r="21" spans="1:12" x14ac:dyDescent="0.25">
      <c r="A21" s="147" t="s">
        <v>195</v>
      </c>
      <c r="B21" s="149">
        <v>4.5</v>
      </c>
      <c r="D21" s="1"/>
    </row>
    <row r="22" spans="1:12" x14ac:dyDescent="0.25">
      <c r="A22" s="147" t="s">
        <v>141</v>
      </c>
      <c r="B22" s="149">
        <v>5</v>
      </c>
      <c r="E22" s="132" t="s">
        <v>143</v>
      </c>
      <c r="F22" s="133" t="s">
        <v>132</v>
      </c>
      <c r="G22" s="133" t="s">
        <v>132</v>
      </c>
      <c r="H22" s="133" t="s">
        <v>132</v>
      </c>
      <c r="I22" s="129" t="s">
        <v>144</v>
      </c>
    </row>
    <row r="23" spans="1:12" x14ac:dyDescent="0.25">
      <c r="A23" s="147" t="s">
        <v>142</v>
      </c>
      <c r="B23" s="154">
        <v>7</v>
      </c>
      <c r="E23" s="144" t="s">
        <v>137</v>
      </c>
      <c r="F23" s="131" t="s">
        <v>156</v>
      </c>
      <c r="G23" s="131" t="s">
        <v>157</v>
      </c>
      <c r="H23" s="131" t="s">
        <v>158</v>
      </c>
      <c r="I23" s="145" t="b">
        <v>0</v>
      </c>
    </row>
    <row r="24" spans="1:12" x14ac:dyDescent="0.25">
      <c r="A24" s="147" t="s">
        <v>196</v>
      </c>
      <c r="B24" s="154">
        <v>7.5</v>
      </c>
      <c r="E24" s="132" t="s">
        <v>145</v>
      </c>
      <c r="F24" s="133" t="s">
        <v>146</v>
      </c>
      <c r="G24" s="133" t="s">
        <v>146</v>
      </c>
      <c r="H24" s="133" t="s">
        <v>146</v>
      </c>
      <c r="I24" s="129" t="s">
        <v>147</v>
      </c>
    </row>
    <row r="25" spans="1:12" x14ac:dyDescent="0.25">
      <c r="A25" s="175" t="s">
        <v>273</v>
      </c>
      <c r="B25" s="176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191</v>
      </c>
      <c r="B27" s="7" t="s">
        <v>190</v>
      </c>
      <c r="E27" s="132" t="s">
        <v>148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391" t="s">
        <v>187</v>
      </c>
      <c r="H32" s="391"/>
      <c r="I32" s="392" t="s">
        <v>188</v>
      </c>
      <c r="J32" s="393"/>
      <c r="K32" s="394" t="s">
        <v>189</v>
      </c>
      <c r="L32" s="395"/>
    </row>
    <row r="33" spans="2:12" x14ac:dyDescent="0.25">
      <c r="B33" s="161" t="s">
        <v>181</v>
      </c>
      <c r="C33" s="161" t="s">
        <v>182</v>
      </c>
      <c r="D33" s="161" t="s">
        <v>192</v>
      </c>
      <c r="E33" s="161" t="s">
        <v>185</v>
      </c>
      <c r="F33" s="161" t="s">
        <v>186</v>
      </c>
      <c r="G33" s="162" t="s">
        <v>193</v>
      </c>
      <c r="H33" s="163" t="s">
        <v>194</v>
      </c>
      <c r="I33" s="162" t="s">
        <v>225</v>
      </c>
      <c r="J33" s="163" t="s">
        <v>231</v>
      </c>
      <c r="K33" s="162" t="s">
        <v>232</v>
      </c>
      <c r="L33" s="163" t="s">
        <v>226</v>
      </c>
    </row>
    <row r="34" spans="2:12" x14ac:dyDescent="0.25">
      <c r="B34" t="s">
        <v>0</v>
      </c>
      <c r="C34" t="s">
        <v>183</v>
      </c>
      <c r="D34" t="s">
        <v>184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198</v>
      </c>
      <c r="D35" t="s">
        <v>184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199</v>
      </c>
      <c r="C36" t="s">
        <v>200</v>
      </c>
      <c r="D36" t="s">
        <v>201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184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202</v>
      </c>
      <c r="C38" s="159" t="s">
        <v>203</v>
      </c>
      <c r="D38" t="s">
        <v>184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204</v>
      </c>
      <c r="C39" s="159" t="s">
        <v>203</v>
      </c>
      <c r="D39" t="s">
        <v>201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205</v>
      </c>
      <c r="C40" s="159" t="s">
        <v>203</v>
      </c>
      <c r="D40" t="s">
        <v>201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203</v>
      </c>
      <c r="D41" t="s">
        <v>184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206</v>
      </c>
      <c r="D42" t="s">
        <v>184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207</v>
      </c>
      <c r="D43" t="s">
        <v>184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208</v>
      </c>
      <c r="D44" t="s">
        <v>184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209</v>
      </c>
      <c r="D45" t="s">
        <v>184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210</v>
      </c>
      <c r="D46" t="s">
        <v>184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211</v>
      </c>
      <c r="D47" t="s">
        <v>184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212</v>
      </c>
      <c r="D48" t="s">
        <v>184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213</v>
      </c>
      <c r="D49" t="s">
        <v>184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214</v>
      </c>
      <c r="D50" t="s">
        <v>184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215</v>
      </c>
      <c r="C51" s="159" t="s">
        <v>203</v>
      </c>
      <c r="D51" t="s">
        <v>184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216</v>
      </c>
      <c r="C52" s="159" t="s">
        <v>203</v>
      </c>
      <c r="D52" t="s">
        <v>184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216</v>
      </c>
      <c r="C53" t="s">
        <v>217</v>
      </c>
      <c r="D53" t="s">
        <v>184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216</v>
      </c>
      <c r="C54" t="s">
        <v>218</v>
      </c>
      <c r="D54" t="s">
        <v>184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216</v>
      </c>
      <c r="C55" t="s">
        <v>207</v>
      </c>
      <c r="D55" t="s">
        <v>184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219</v>
      </c>
      <c r="D56" t="s">
        <v>201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216</v>
      </c>
      <c r="C57" t="s">
        <v>220</v>
      </c>
      <c r="D57" t="s">
        <v>184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216</v>
      </c>
      <c r="C58" t="s">
        <v>183</v>
      </c>
      <c r="D58" t="s">
        <v>184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221</v>
      </c>
      <c r="D59" t="s">
        <v>184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216</v>
      </c>
      <c r="C60" t="s">
        <v>222</v>
      </c>
      <c r="D60" t="s">
        <v>184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199</v>
      </c>
      <c r="C61" t="s">
        <v>223</v>
      </c>
      <c r="D61" t="s">
        <v>201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224</v>
      </c>
      <c r="D62" t="s">
        <v>184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E13" sqref="E13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98</v>
      </c>
      <c r="C3" s="7" t="s">
        <v>130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90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2">
        <v>13</v>
      </c>
      <c r="B19" s="173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102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85</v>
      </c>
      <c r="B9" s="5">
        <v>0.2</v>
      </c>
    </row>
    <row r="10" spans="1:3" x14ac:dyDescent="0.25">
      <c r="A10" s="7" t="s">
        <v>86</v>
      </c>
      <c r="B10" s="5">
        <v>0.2</v>
      </c>
    </row>
    <row r="11" spans="1:3" x14ac:dyDescent="0.25">
      <c r="A11" s="1" t="s">
        <v>103</v>
      </c>
      <c r="B11" s="1" t="s">
        <v>104</v>
      </c>
      <c r="C11" s="1" t="s">
        <v>230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229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131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108</v>
      </c>
      <c r="B8" s="7"/>
      <c r="C8" s="7"/>
    </row>
    <row r="9" spans="1:6" x14ac:dyDescent="0.25">
      <c r="A9" t="s">
        <v>20</v>
      </c>
      <c r="B9" t="s">
        <v>169</v>
      </c>
      <c r="C9" t="s">
        <v>54</v>
      </c>
      <c r="D9" t="s">
        <v>109</v>
      </c>
      <c r="E9" t="s">
        <v>81</v>
      </c>
      <c r="F9" t="s">
        <v>170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110</v>
      </c>
      <c r="B1" s="52"/>
      <c r="C1" s="52"/>
      <c r="D1" s="52"/>
    </row>
    <row r="5" spans="1:4" x14ac:dyDescent="0.25">
      <c r="A5" s="1" t="s">
        <v>111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4" sqref="H24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116</v>
      </c>
      <c r="H1" s="43">
        <v>1</v>
      </c>
      <c r="I1" s="43">
        <v>143</v>
      </c>
      <c r="J1" s="43" t="s">
        <v>114</v>
      </c>
      <c r="K1" s="43" t="s">
        <v>115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89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117</v>
      </c>
      <c r="Y8" s="7" t="s">
        <v>117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8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9"/>
  <sheetViews>
    <sheetView tabSelected="1" topLeftCell="A10" workbookViewId="0">
      <selection activeCell="J36" sqref="J3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9" max="9" width="19.42578125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235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10</v>
      </c>
      <c r="K2" s="5">
        <f>ROUND(J2/$B$22,2)</f>
        <v>1</v>
      </c>
      <c r="L2" s="5">
        <f>ROUND(J2/$B$23,2)</f>
        <v>0.67</v>
      </c>
      <c r="M2" s="7" t="s">
        <v>256</v>
      </c>
      <c r="N2" t="s">
        <v>286</v>
      </c>
    </row>
    <row r="3" spans="1:16" x14ac:dyDescent="0.25">
      <c r="J3" s="169">
        <v>10</v>
      </c>
      <c r="K3" s="5">
        <f>ROUND(J3/$B$22,2)</f>
        <v>1</v>
      </c>
      <c r="L3" s="5">
        <f>ROUND(J3/$B$23,2)</f>
        <v>0.67</v>
      </c>
      <c r="M3" s="7" t="s">
        <v>256</v>
      </c>
      <c r="N3" t="s">
        <v>287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166</v>
      </c>
      <c r="J5" s="168" t="s">
        <v>236</v>
      </c>
      <c r="K5" s="168" t="s">
        <v>240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237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256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238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256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239</v>
      </c>
      <c r="K8" s="170">
        <v>80</v>
      </c>
      <c r="L8" s="5">
        <f t="shared" si="0"/>
        <v>8</v>
      </c>
      <c r="M8" s="5">
        <f t="shared" si="1"/>
        <v>5.33</v>
      </c>
      <c r="N8" s="7" t="s">
        <v>256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390" t="s">
        <v>257</v>
      </c>
      <c r="O10" s="390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244</v>
      </c>
      <c r="L11" s="168" t="s">
        <v>240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245</v>
      </c>
      <c r="K12" s="51">
        <f>'Dragons - Unlock'!C10</f>
        <v>20</v>
      </c>
      <c r="L12" s="170">
        <v>20</v>
      </c>
      <c r="N12" s="5">
        <f t="shared" ref="N12:N28" si="2">L12/$B$22</f>
        <v>2</v>
      </c>
      <c r="O12" s="5">
        <f t="shared" ref="O12:O28" si="3">ROUND(L12/$B$23,2)</f>
        <v>1.33</v>
      </c>
      <c r="P12" s="7" t="s">
        <v>256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248</v>
      </c>
      <c r="K13" s="51">
        <f>'Dragons - Unlock'!D10</f>
        <v>35</v>
      </c>
      <c r="L13" s="170">
        <v>35</v>
      </c>
      <c r="N13" s="8">
        <f t="shared" si="2"/>
        <v>3.5</v>
      </c>
      <c r="O13" s="8">
        <f t="shared" si="3"/>
        <v>2.33</v>
      </c>
      <c r="P13" s="7" t="s">
        <v>256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246</v>
      </c>
      <c r="K14" s="51">
        <f>'Dragons - Unlock'!E10</f>
        <v>40</v>
      </c>
      <c r="L14" s="170">
        <v>40</v>
      </c>
      <c r="N14" s="5">
        <f t="shared" si="2"/>
        <v>4</v>
      </c>
      <c r="O14" s="5">
        <f t="shared" si="3"/>
        <v>2.67</v>
      </c>
      <c r="P14" s="7" t="s">
        <v>256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247</v>
      </c>
      <c r="K15" s="51">
        <f>'Dragons - Unlock'!F10</f>
        <v>50</v>
      </c>
      <c r="L15" s="170">
        <v>50</v>
      </c>
      <c r="N15" s="8">
        <f t="shared" si="2"/>
        <v>5</v>
      </c>
      <c r="O15" s="8">
        <f t="shared" si="3"/>
        <v>3.33</v>
      </c>
      <c r="P15" s="7" t="s">
        <v>256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249</v>
      </c>
      <c r="K16" s="51">
        <f>'Dragons - Unlock'!G10</f>
        <v>80</v>
      </c>
      <c r="L16" s="170">
        <v>80</v>
      </c>
      <c r="N16" s="5">
        <f t="shared" si="2"/>
        <v>8</v>
      </c>
      <c r="O16" s="5">
        <f t="shared" si="3"/>
        <v>5.33</v>
      </c>
      <c r="P16" s="7" t="s">
        <v>256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250</v>
      </c>
      <c r="K17" s="51">
        <f>'Dragons - Unlock'!H10</f>
        <v>100</v>
      </c>
      <c r="L17" s="170">
        <v>100</v>
      </c>
      <c r="N17" s="8">
        <f t="shared" si="2"/>
        <v>10</v>
      </c>
      <c r="O17" s="8">
        <f t="shared" si="3"/>
        <v>6.67</v>
      </c>
      <c r="P17" s="7" t="s">
        <v>256</v>
      </c>
    </row>
    <row r="18" spans="1:16" x14ac:dyDescent="0.25">
      <c r="A18" s="1">
        <v>13</v>
      </c>
      <c r="B18" s="178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251</v>
      </c>
      <c r="K18" s="51">
        <f>'Dragons - Unlock'!I10</f>
        <v>140</v>
      </c>
      <c r="L18" s="170">
        <v>140</v>
      </c>
      <c r="N18" s="5">
        <f t="shared" si="2"/>
        <v>14</v>
      </c>
      <c r="O18" s="5">
        <f t="shared" si="3"/>
        <v>9.33</v>
      </c>
      <c r="P18" s="7" t="s">
        <v>256</v>
      </c>
    </row>
    <row r="19" spans="1:16" x14ac:dyDescent="0.25">
      <c r="J19" s="51" t="s">
        <v>252</v>
      </c>
      <c r="K19" s="51">
        <f>'Dragons - Unlock'!J10</f>
        <v>175</v>
      </c>
      <c r="L19" s="170">
        <v>175</v>
      </c>
      <c r="N19" s="8">
        <f t="shared" si="2"/>
        <v>17.5</v>
      </c>
      <c r="O19" s="8">
        <f t="shared" si="3"/>
        <v>11.67</v>
      </c>
      <c r="P19" s="7" t="s">
        <v>256</v>
      </c>
    </row>
    <row r="20" spans="1:16" ht="18.75" x14ac:dyDescent="0.3">
      <c r="A20" s="42" t="s">
        <v>233</v>
      </c>
      <c r="B20" s="63"/>
      <c r="C20" s="63"/>
      <c r="J20" s="51" t="s">
        <v>253</v>
      </c>
      <c r="K20" s="51">
        <f>'Dragons - Unlock'!K10</f>
        <v>350</v>
      </c>
      <c r="L20" s="170">
        <v>350</v>
      </c>
      <c r="N20" s="5">
        <f t="shared" si="2"/>
        <v>35</v>
      </c>
      <c r="O20" s="5">
        <f t="shared" si="3"/>
        <v>23.33</v>
      </c>
      <c r="P20" s="7" t="s">
        <v>256</v>
      </c>
    </row>
    <row r="21" spans="1:16" x14ac:dyDescent="0.25">
      <c r="J21" s="51" t="s">
        <v>254</v>
      </c>
      <c r="K21" s="51">
        <f>'Dragons - Unlock'!L10</f>
        <v>400</v>
      </c>
      <c r="L21" s="170">
        <v>400</v>
      </c>
      <c r="N21" s="8">
        <f t="shared" si="2"/>
        <v>40</v>
      </c>
      <c r="O21" s="8">
        <f t="shared" si="3"/>
        <v>26.67</v>
      </c>
      <c r="P21" s="7" t="s">
        <v>256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255</v>
      </c>
      <c r="K22" s="51">
        <f>'Dragons - Unlock'!M10</f>
        <v>450</v>
      </c>
      <c r="L22" s="170">
        <v>450</v>
      </c>
      <c r="N22" s="5">
        <f t="shared" si="2"/>
        <v>45</v>
      </c>
      <c r="O22" s="5">
        <f t="shared" si="3"/>
        <v>30</v>
      </c>
      <c r="P22" s="7" t="s">
        <v>256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274</v>
      </c>
      <c r="K23" s="51">
        <f>'Dragons - Unlock'!N10</f>
        <v>550</v>
      </c>
      <c r="L23" s="170">
        <v>550</v>
      </c>
      <c r="N23" s="8">
        <f t="shared" si="2"/>
        <v>55</v>
      </c>
      <c r="O23" s="8">
        <f t="shared" si="3"/>
        <v>36.67</v>
      </c>
      <c r="P23" s="7" t="s">
        <v>256</v>
      </c>
    </row>
    <row r="24" spans="1:16" x14ac:dyDescent="0.25">
      <c r="J24" s="51" t="s">
        <v>293</v>
      </c>
      <c r="K24" s="51">
        <v>100</v>
      </c>
      <c r="L24" s="170">
        <v>100</v>
      </c>
      <c r="N24" s="5">
        <f t="shared" si="2"/>
        <v>10</v>
      </c>
      <c r="O24" s="5">
        <f t="shared" si="3"/>
        <v>6.67</v>
      </c>
      <c r="P24" s="7" t="s">
        <v>256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  <c r="J25" s="51" t="s">
        <v>294</v>
      </c>
      <c r="K25" s="51">
        <v>100</v>
      </c>
      <c r="L25" s="170">
        <v>100</v>
      </c>
      <c r="N25" s="8">
        <f t="shared" si="2"/>
        <v>10</v>
      </c>
      <c r="O25" s="8">
        <f t="shared" si="3"/>
        <v>6.67</v>
      </c>
      <c r="P25" s="7" t="s">
        <v>256</v>
      </c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  <c r="J26" s="51" t="s">
        <v>295</v>
      </c>
      <c r="K26" s="51">
        <v>100</v>
      </c>
      <c r="L26" s="170">
        <v>100</v>
      </c>
      <c r="N26" s="5">
        <f t="shared" si="2"/>
        <v>10</v>
      </c>
      <c r="O26" s="5">
        <f t="shared" si="3"/>
        <v>6.67</v>
      </c>
      <c r="P26" s="7" t="s">
        <v>256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  <c r="J27" s="51" t="s">
        <v>296</v>
      </c>
      <c r="K27" s="51">
        <v>100</v>
      </c>
      <c r="L27" s="170">
        <v>100</v>
      </c>
      <c r="N27" s="8">
        <f t="shared" si="2"/>
        <v>10</v>
      </c>
      <c r="O27" s="8">
        <f t="shared" si="3"/>
        <v>6.67</v>
      </c>
      <c r="P27" s="7" t="s">
        <v>256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  <c r="J28" s="51" t="s">
        <v>297</v>
      </c>
      <c r="K28" s="51">
        <v>100</v>
      </c>
      <c r="L28" s="170">
        <v>100</v>
      </c>
      <c r="N28" s="5">
        <f t="shared" si="2"/>
        <v>10</v>
      </c>
      <c r="O28" s="5">
        <f t="shared" si="3"/>
        <v>6.67</v>
      </c>
      <c r="P28" s="7" t="s">
        <v>256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9" ht="18.75" x14ac:dyDescent="0.3">
      <c r="A33" s="42" t="s">
        <v>234</v>
      </c>
      <c r="B33" s="63"/>
      <c r="C33" s="63"/>
    </row>
    <row r="35" spans="1:9" x14ac:dyDescent="0.25">
      <c r="A35" s="7" t="s">
        <v>74</v>
      </c>
      <c r="B35" s="166">
        <v>6000</v>
      </c>
      <c r="C35" s="7" t="s">
        <v>76</v>
      </c>
      <c r="E35" s="179">
        <f>B35/B22</f>
        <v>600</v>
      </c>
      <c r="F35" s="180" t="s">
        <v>276</v>
      </c>
    </row>
    <row r="36" spans="1:9" x14ac:dyDescent="0.25">
      <c r="A36" s="7" t="s">
        <v>75</v>
      </c>
      <c r="B36" s="166">
        <v>15300</v>
      </c>
      <c r="C36" s="7" t="s">
        <v>76</v>
      </c>
      <c r="E36" s="181">
        <f>B36/B23</f>
        <v>1020</v>
      </c>
      <c r="F36" s="180" t="s">
        <v>276</v>
      </c>
    </row>
    <row r="38" spans="1:9" ht="18.75" x14ac:dyDescent="0.3">
      <c r="A38" s="42" t="s">
        <v>289</v>
      </c>
      <c r="B38" s="63"/>
      <c r="C38" s="63"/>
      <c r="E38" s="42" t="s">
        <v>290</v>
      </c>
      <c r="F38" s="63"/>
      <c r="G38" s="63"/>
    </row>
    <row r="39" spans="1:9" x14ac:dyDescent="0.25">
      <c r="I39" t="s">
        <v>285</v>
      </c>
    </row>
    <row r="40" spans="1:9" x14ac:dyDescent="0.25">
      <c r="A40" s="7" t="s">
        <v>74</v>
      </c>
      <c r="B40" s="5">
        <f>B22/J2</f>
        <v>1</v>
      </c>
      <c r="C40" s="7" t="s">
        <v>76</v>
      </c>
      <c r="E40" s="7" t="s">
        <v>74</v>
      </c>
      <c r="F40" s="5">
        <f>B22/J3</f>
        <v>1</v>
      </c>
      <c r="G40" s="7" t="s">
        <v>76</v>
      </c>
    </row>
    <row r="41" spans="1:9" x14ac:dyDescent="0.25">
      <c r="A41" s="7" t="s">
        <v>75</v>
      </c>
      <c r="B41" s="8">
        <f>ROUND(B23/J2,1)</f>
        <v>1.5</v>
      </c>
      <c r="C41" s="7" t="s">
        <v>76</v>
      </c>
      <c r="E41" s="7" t="s">
        <v>75</v>
      </c>
      <c r="F41" s="5">
        <f>B23/J3</f>
        <v>1.5</v>
      </c>
      <c r="G41" s="7" t="s">
        <v>76</v>
      </c>
    </row>
    <row r="43" spans="1:9" ht="18.75" x14ac:dyDescent="0.3">
      <c r="A43" s="42" t="s">
        <v>241</v>
      </c>
      <c r="B43" s="63"/>
      <c r="C43" s="63"/>
    </row>
    <row r="45" spans="1:9" x14ac:dyDescent="0.25">
      <c r="A45" s="7" t="s">
        <v>74</v>
      </c>
      <c r="B45" s="5">
        <f>B22/K6</f>
        <v>0.5</v>
      </c>
      <c r="C45" s="7" t="s">
        <v>76</v>
      </c>
    </row>
    <row r="46" spans="1:9" x14ac:dyDescent="0.25">
      <c r="A46" s="7" t="s">
        <v>75</v>
      </c>
      <c r="B46" s="8">
        <f>ROUND(B23/K6,1)</f>
        <v>0.8</v>
      </c>
      <c r="C46" s="7" t="s">
        <v>76</v>
      </c>
    </row>
    <row r="48" spans="1:9" ht="18.75" x14ac:dyDescent="0.3">
      <c r="A48" s="42" t="s">
        <v>242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243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159</v>
      </c>
      <c r="B58" s="63"/>
      <c r="C58" s="63"/>
    </row>
    <row r="59" spans="1:8" x14ac:dyDescent="0.25">
      <c r="A59" s="396" t="s">
        <v>162</v>
      </c>
      <c r="B59" s="396"/>
      <c r="C59" s="396"/>
    </row>
    <row r="60" spans="1:8" x14ac:dyDescent="0.25">
      <c r="A60" s="396"/>
      <c r="B60" s="396"/>
      <c r="C60" s="396"/>
    </row>
    <row r="61" spans="1:8" x14ac:dyDescent="0.25">
      <c r="A61" s="396"/>
      <c r="B61" s="396"/>
      <c r="C61" s="396"/>
    </row>
    <row r="62" spans="1:8" x14ac:dyDescent="0.25">
      <c r="A62" s="396"/>
      <c r="B62" s="396"/>
      <c r="C62" s="396"/>
      <c r="H62" t="s">
        <v>21</v>
      </c>
    </row>
    <row r="64" spans="1:8" x14ac:dyDescent="0.25">
      <c r="B64" s="7" t="s">
        <v>88</v>
      </c>
    </row>
    <row r="65" spans="1:16" x14ac:dyDescent="0.25">
      <c r="B65" s="5">
        <v>1.2</v>
      </c>
    </row>
    <row r="66" spans="1:16" x14ac:dyDescent="0.25">
      <c r="B66" s="5">
        <v>2.5</v>
      </c>
    </row>
    <row r="67" spans="1:16" x14ac:dyDescent="0.25">
      <c r="A67" s="1" t="s">
        <v>160</v>
      </c>
      <c r="B67" s="1" t="s">
        <v>161</v>
      </c>
    </row>
    <row r="68" spans="1:16" x14ac:dyDescent="0.25">
      <c r="A68" s="1">
        <v>1</v>
      </c>
      <c r="B68" s="1">
        <f>$B$65/(Table29[[#This Row],[Pig eaten]]*$B$66)</f>
        <v>0.48</v>
      </c>
    </row>
    <row r="69" spans="1:16" x14ac:dyDescent="0.25">
      <c r="A69" s="1">
        <v>2</v>
      </c>
      <c r="B69" s="1">
        <f>$B$65/(Table29[[#This Row],[Pig eaten]]*$B$66)</f>
        <v>0.24</v>
      </c>
    </row>
    <row r="70" spans="1:16" x14ac:dyDescent="0.25">
      <c r="A70" s="1">
        <v>3</v>
      </c>
      <c r="B70" s="1">
        <f>$B$65/(Table29[[#This Row],[Pig eaten]]*$B$66)</f>
        <v>0.16</v>
      </c>
    </row>
    <row r="71" spans="1:16" x14ac:dyDescent="0.25">
      <c r="A71" s="1">
        <v>4</v>
      </c>
      <c r="B71" s="1">
        <f>$B$65/(Table29[[#This Row],[Pig eaten]]*$B$66)</f>
        <v>0.12</v>
      </c>
    </row>
    <row r="72" spans="1:16" x14ac:dyDescent="0.25">
      <c r="A72" s="1">
        <v>5</v>
      </c>
      <c r="B72" s="1">
        <f>$B$65/(Table29[[#This Row],[Pig eaten]]*$B$66)</f>
        <v>9.6000000000000002E-2</v>
      </c>
    </row>
    <row r="73" spans="1:16" x14ac:dyDescent="0.25">
      <c r="A73" s="1">
        <v>6</v>
      </c>
      <c r="B73" s="1">
        <f>$B$65/(Table29[[#This Row],[Pig eaten]]*$B$66)</f>
        <v>0.08</v>
      </c>
    </row>
    <row r="74" spans="1:16" x14ac:dyDescent="0.25">
      <c r="A74" s="1">
        <v>7</v>
      </c>
      <c r="B74" s="1">
        <f>$B$65/(Table29[[#This Row],[Pig eaten]]*$B$66)</f>
        <v>6.8571428571428575E-2</v>
      </c>
    </row>
    <row r="75" spans="1:16" x14ac:dyDescent="0.25">
      <c r="A75" s="1">
        <v>8</v>
      </c>
      <c r="B75" s="1">
        <f>$B$65/(Table29[[#This Row],[Pig eaten]]*$B$66)</f>
        <v>0.06</v>
      </c>
    </row>
    <row r="76" spans="1:16" x14ac:dyDescent="0.25">
      <c r="A76" s="1">
        <v>9</v>
      </c>
      <c r="B76" s="1">
        <f>$B$65/(Table29[[#This Row],[Pig eaten]]*$B$66)</f>
        <v>5.333333333333333E-2</v>
      </c>
    </row>
    <row r="78" spans="1:16" ht="15.75" x14ac:dyDescent="0.25">
      <c r="A78" s="63" t="s">
        <v>171</v>
      </c>
      <c r="B78" s="63"/>
      <c r="C78" s="63"/>
      <c r="I78" s="63" t="s">
        <v>302</v>
      </c>
      <c r="J78" s="63"/>
      <c r="K78" s="63"/>
      <c r="M78" s="63" t="s">
        <v>305</v>
      </c>
      <c r="N78" s="63"/>
      <c r="O78" s="63"/>
      <c r="P78" s="63"/>
    </row>
    <row r="80" spans="1:16" x14ac:dyDescent="0.25">
      <c r="A80" s="187" t="s">
        <v>172</v>
      </c>
      <c r="B80" s="197" t="s">
        <v>173</v>
      </c>
      <c r="C80" s="197" t="s">
        <v>259</v>
      </c>
      <c r="D80" s="198" t="s">
        <v>260</v>
      </c>
      <c r="I80" s="187" t="s">
        <v>308</v>
      </c>
      <c r="J80" s="188" t="s">
        <v>303</v>
      </c>
      <c r="K80" s="189" t="s">
        <v>304</v>
      </c>
      <c r="M80" s="187" t="s">
        <v>308</v>
      </c>
      <c r="N80" s="188" t="s">
        <v>306</v>
      </c>
      <c r="O80" s="189" t="s">
        <v>307</v>
      </c>
    </row>
    <row r="81" spans="1:16" x14ac:dyDescent="0.25">
      <c r="A81" s="190" t="s">
        <v>52</v>
      </c>
      <c r="B81" s="199">
        <v>0</v>
      </c>
      <c r="C81" s="200">
        <f>B81/$B$22</f>
        <v>0</v>
      </c>
      <c r="D81" s="201">
        <f>B81/$B$23</f>
        <v>0</v>
      </c>
      <c r="I81" s="190" t="s">
        <v>52</v>
      </c>
      <c r="J81" s="185">
        <f>B22</f>
        <v>10</v>
      </c>
      <c r="K81" s="191">
        <f>B23</f>
        <v>15</v>
      </c>
      <c r="M81" s="190" t="s">
        <v>52</v>
      </c>
      <c r="N81" s="185">
        <f>ROUND(1/B22,3)</f>
        <v>0.1</v>
      </c>
      <c r="O81" s="191">
        <f>ROUND(1/B23,3)</f>
        <v>6.7000000000000004E-2</v>
      </c>
      <c r="P81" s="7" t="s">
        <v>256</v>
      </c>
    </row>
    <row r="82" spans="1:16" x14ac:dyDescent="0.25">
      <c r="A82" s="192" t="s">
        <v>113</v>
      </c>
      <c r="B82" s="202">
        <v>0</v>
      </c>
      <c r="C82" s="203">
        <f>(B82/B35)</f>
        <v>0</v>
      </c>
      <c r="D82" s="204">
        <f>(B82/B36)</f>
        <v>0</v>
      </c>
      <c r="I82" s="192" t="s">
        <v>113</v>
      </c>
      <c r="J82" s="186">
        <f>B35</f>
        <v>6000</v>
      </c>
      <c r="K82" s="193">
        <f>B36</f>
        <v>15300</v>
      </c>
      <c r="M82" s="192" t="s">
        <v>113</v>
      </c>
      <c r="N82" s="186">
        <f>ROUND(1/B35,5)</f>
        <v>1.7000000000000001E-4</v>
      </c>
      <c r="O82" s="193">
        <f>ROUND(1/B36,5)</f>
        <v>6.9999999999999994E-5</v>
      </c>
      <c r="P82" s="7" t="s">
        <v>256</v>
      </c>
    </row>
    <row r="83" spans="1:16" x14ac:dyDescent="0.25">
      <c r="A83" s="190" t="s">
        <v>288</v>
      </c>
      <c r="B83" s="199">
        <v>0</v>
      </c>
      <c r="C83" s="200">
        <f>B83/B40</f>
        <v>0</v>
      </c>
      <c r="D83" s="201">
        <f>B83/B41</f>
        <v>0</v>
      </c>
      <c r="I83" s="190" t="s">
        <v>288</v>
      </c>
      <c r="J83" s="185">
        <f>ROUND(B22/J2,1)</f>
        <v>1</v>
      </c>
      <c r="K83" s="191">
        <f>B23/J2</f>
        <v>1.5</v>
      </c>
      <c r="M83" s="190" t="s">
        <v>288</v>
      </c>
      <c r="N83" s="185">
        <f>K2</f>
        <v>1</v>
      </c>
      <c r="O83" s="191">
        <f>L2</f>
        <v>0.67</v>
      </c>
      <c r="P83" s="7" t="s">
        <v>256</v>
      </c>
    </row>
    <row r="84" spans="1:16" x14ac:dyDescent="0.25">
      <c r="A84" s="192" t="s">
        <v>291</v>
      </c>
      <c r="B84" s="202">
        <v>0</v>
      </c>
      <c r="C84" s="203">
        <f>B84/F40</f>
        <v>0</v>
      </c>
      <c r="D84" s="204">
        <f>B84/F41</f>
        <v>0</v>
      </c>
      <c r="I84" s="192" t="s">
        <v>291</v>
      </c>
      <c r="J84" s="186">
        <f>ROUND(B22/J3,1)</f>
        <v>1</v>
      </c>
      <c r="K84" s="193">
        <f>B23/J3</f>
        <v>1.5</v>
      </c>
      <c r="M84" s="192" t="s">
        <v>291</v>
      </c>
      <c r="N84" s="186">
        <f>K3</f>
        <v>1</v>
      </c>
      <c r="O84" s="193">
        <f>L3</f>
        <v>0.67</v>
      </c>
      <c r="P84" s="7" t="s">
        <v>256</v>
      </c>
    </row>
    <row r="85" spans="1:16" x14ac:dyDescent="0.25">
      <c r="A85" s="190" t="s">
        <v>174</v>
      </c>
      <c r="B85" s="199">
        <v>0</v>
      </c>
      <c r="C85" s="200">
        <f>B85/B45</f>
        <v>0</v>
      </c>
      <c r="D85" s="201">
        <f>B85/B46</f>
        <v>0</v>
      </c>
      <c r="I85" s="190" t="s">
        <v>174</v>
      </c>
      <c r="J85" s="185">
        <f>ROUND(B22/K6,1)</f>
        <v>0.5</v>
      </c>
      <c r="K85" s="191">
        <f>B23/K6</f>
        <v>0.75</v>
      </c>
      <c r="M85" s="190" t="s">
        <v>174</v>
      </c>
      <c r="N85" s="185">
        <f t="shared" ref="N85:O87" si="4">L6</f>
        <v>2</v>
      </c>
      <c r="O85" s="191">
        <f t="shared" si="4"/>
        <v>1.33</v>
      </c>
      <c r="P85" s="7" t="s">
        <v>256</v>
      </c>
    </row>
    <row r="86" spans="1:16" x14ac:dyDescent="0.25">
      <c r="A86" s="192" t="s">
        <v>175</v>
      </c>
      <c r="B86" s="202">
        <v>0</v>
      </c>
      <c r="C86" s="203">
        <f>B86/B50</f>
        <v>0</v>
      </c>
      <c r="D86" s="204">
        <f>B86/B51</f>
        <v>0</v>
      </c>
      <c r="I86" s="192" t="s">
        <v>175</v>
      </c>
      <c r="J86" s="186">
        <f>ROUND(B22/K7,1)</f>
        <v>0.3</v>
      </c>
      <c r="K86" s="193">
        <f>B23/K7</f>
        <v>0.375</v>
      </c>
      <c r="M86" s="192" t="s">
        <v>175</v>
      </c>
      <c r="N86" s="186">
        <f t="shared" si="4"/>
        <v>4</v>
      </c>
      <c r="O86" s="193">
        <f t="shared" si="4"/>
        <v>2.67</v>
      </c>
      <c r="P86" s="7" t="s">
        <v>256</v>
      </c>
    </row>
    <row r="87" spans="1:16" x14ac:dyDescent="0.25">
      <c r="A87" s="190" t="s">
        <v>176</v>
      </c>
      <c r="B87" s="199">
        <v>0</v>
      </c>
      <c r="C87" s="200">
        <f>B87/B55</f>
        <v>0</v>
      </c>
      <c r="D87" s="201">
        <f>B87/B56</f>
        <v>0</v>
      </c>
      <c r="I87" s="190" t="s">
        <v>176</v>
      </c>
      <c r="J87" s="185">
        <f>ROUND(B22/K8,1)</f>
        <v>0.1</v>
      </c>
      <c r="K87" s="191">
        <f>B23/K8</f>
        <v>0.1875</v>
      </c>
      <c r="M87" s="190" t="s">
        <v>176</v>
      </c>
      <c r="N87" s="185">
        <f t="shared" si="4"/>
        <v>8</v>
      </c>
      <c r="O87" s="191">
        <f t="shared" si="4"/>
        <v>5.33</v>
      </c>
      <c r="P87" s="7" t="s">
        <v>256</v>
      </c>
    </row>
    <row r="88" spans="1:16" x14ac:dyDescent="0.25">
      <c r="A88" s="192" t="s">
        <v>258</v>
      </c>
      <c r="B88" s="202">
        <v>0</v>
      </c>
      <c r="C88" s="203">
        <f t="shared" ref="C88:C98" si="5">N12*B88</f>
        <v>0</v>
      </c>
      <c r="D88" s="204">
        <f t="shared" ref="D88:D98" si="6">O12*B88</f>
        <v>0</v>
      </c>
      <c r="I88" s="192" t="s">
        <v>258</v>
      </c>
      <c r="J88" s="186">
        <f>ROUND($B$22/L12,3)</f>
        <v>0.5</v>
      </c>
      <c r="K88" s="193">
        <f t="shared" ref="K88:K104" si="7">ROUND($B$23/L12,3)</f>
        <v>0.75</v>
      </c>
      <c r="M88" s="192" t="s">
        <v>258</v>
      </c>
      <c r="N88" s="193">
        <f>N12</f>
        <v>2</v>
      </c>
      <c r="O88" s="193">
        <f>O12</f>
        <v>1.33</v>
      </c>
      <c r="P88" s="7" t="s">
        <v>256</v>
      </c>
    </row>
    <row r="89" spans="1:16" x14ac:dyDescent="0.25">
      <c r="A89" s="190" t="s">
        <v>261</v>
      </c>
      <c r="B89" s="199">
        <v>0</v>
      </c>
      <c r="C89" s="200">
        <f t="shared" si="5"/>
        <v>0</v>
      </c>
      <c r="D89" s="201">
        <f t="shared" si="6"/>
        <v>0</v>
      </c>
      <c r="I89" s="190" t="s">
        <v>261</v>
      </c>
      <c r="J89" s="185">
        <f t="shared" ref="J89:J104" si="8">ROUND($B$22/L13,3)</f>
        <v>0.28599999999999998</v>
      </c>
      <c r="K89" s="191">
        <f t="shared" si="7"/>
        <v>0.42899999999999999</v>
      </c>
      <c r="M89" s="190" t="s">
        <v>261</v>
      </c>
      <c r="N89" s="191">
        <f t="shared" ref="N89:O104" si="9">N13</f>
        <v>3.5</v>
      </c>
      <c r="O89" s="191">
        <f t="shared" si="9"/>
        <v>2.33</v>
      </c>
      <c r="P89" s="7" t="s">
        <v>256</v>
      </c>
    </row>
    <row r="90" spans="1:16" x14ac:dyDescent="0.25">
      <c r="A90" s="192" t="s">
        <v>262</v>
      </c>
      <c r="B90" s="202">
        <v>0</v>
      </c>
      <c r="C90" s="203">
        <f t="shared" si="5"/>
        <v>0</v>
      </c>
      <c r="D90" s="204">
        <f t="shared" si="6"/>
        <v>0</v>
      </c>
      <c r="I90" s="192" t="s">
        <v>262</v>
      </c>
      <c r="J90" s="186">
        <f t="shared" si="8"/>
        <v>0.25</v>
      </c>
      <c r="K90" s="193">
        <f t="shared" si="7"/>
        <v>0.375</v>
      </c>
      <c r="M90" s="192" t="s">
        <v>262</v>
      </c>
      <c r="N90" s="193">
        <f t="shared" si="9"/>
        <v>4</v>
      </c>
      <c r="O90" s="193">
        <f t="shared" si="9"/>
        <v>2.67</v>
      </c>
      <c r="P90" s="7" t="s">
        <v>256</v>
      </c>
    </row>
    <row r="91" spans="1:16" x14ac:dyDescent="0.25">
      <c r="A91" s="190" t="s">
        <v>263</v>
      </c>
      <c r="B91" s="199">
        <v>1</v>
      </c>
      <c r="C91" s="200">
        <f t="shared" si="5"/>
        <v>5</v>
      </c>
      <c r="D91" s="201">
        <f t="shared" si="6"/>
        <v>3.33</v>
      </c>
      <c r="I91" s="190" t="s">
        <v>263</v>
      </c>
      <c r="J91" s="185">
        <f t="shared" si="8"/>
        <v>0.2</v>
      </c>
      <c r="K91" s="191">
        <f t="shared" si="7"/>
        <v>0.3</v>
      </c>
      <c r="M91" s="190" t="s">
        <v>263</v>
      </c>
      <c r="N91" s="191">
        <f t="shared" si="9"/>
        <v>5</v>
      </c>
      <c r="O91" s="191">
        <f t="shared" si="9"/>
        <v>3.33</v>
      </c>
      <c r="P91" s="7" t="s">
        <v>256</v>
      </c>
    </row>
    <row r="92" spans="1:16" x14ac:dyDescent="0.25">
      <c r="A92" s="192" t="s">
        <v>264</v>
      </c>
      <c r="B92" s="202">
        <v>1</v>
      </c>
      <c r="C92" s="203">
        <f t="shared" si="5"/>
        <v>8</v>
      </c>
      <c r="D92" s="204">
        <f t="shared" si="6"/>
        <v>5.33</v>
      </c>
      <c r="I92" s="192" t="s">
        <v>264</v>
      </c>
      <c r="J92" s="186">
        <f t="shared" si="8"/>
        <v>0.125</v>
      </c>
      <c r="K92" s="193">
        <f t="shared" si="7"/>
        <v>0.188</v>
      </c>
      <c r="M92" s="192" t="s">
        <v>264</v>
      </c>
      <c r="N92" s="193">
        <f t="shared" si="9"/>
        <v>8</v>
      </c>
      <c r="O92" s="193">
        <f t="shared" si="9"/>
        <v>5.33</v>
      </c>
      <c r="P92" s="7" t="s">
        <v>256</v>
      </c>
    </row>
    <row r="93" spans="1:16" x14ac:dyDescent="0.25">
      <c r="A93" s="190" t="s">
        <v>265</v>
      </c>
      <c r="B93" s="199">
        <v>0</v>
      </c>
      <c r="C93" s="200">
        <f t="shared" si="5"/>
        <v>0</v>
      </c>
      <c r="D93" s="201">
        <f t="shared" si="6"/>
        <v>0</v>
      </c>
      <c r="I93" s="190" t="s">
        <v>265</v>
      </c>
      <c r="J93" s="185">
        <f t="shared" si="8"/>
        <v>0.1</v>
      </c>
      <c r="K93" s="191">
        <f t="shared" si="7"/>
        <v>0.15</v>
      </c>
      <c r="M93" s="190" t="s">
        <v>265</v>
      </c>
      <c r="N93" s="191">
        <f t="shared" si="9"/>
        <v>10</v>
      </c>
      <c r="O93" s="191">
        <f t="shared" si="9"/>
        <v>6.67</v>
      </c>
      <c r="P93" s="7" t="s">
        <v>256</v>
      </c>
    </row>
    <row r="94" spans="1:16" x14ac:dyDescent="0.25">
      <c r="A94" s="192" t="s">
        <v>266</v>
      </c>
      <c r="B94" s="202">
        <v>0</v>
      </c>
      <c r="C94" s="203">
        <f t="shared" si="5"/>
        <v>0</v>
      </c>
      <c r="D94" s="204">
        <f t="shared" si="6"/>
        <v>0</v>
      </c>
      <c r="I94" s="192" t="s">
        <v>266</v>
      </c>
      <c r="J94" s="186">
        <f t="shared" si="8"/>
        <v>7.0999999999999994E-2</v>
      </c>
      <c r="K94" s="193">
        <f t="shared" si="7"/>
        <v>0.107</v>
      </c>
      <c r="M94" s="192" t="s">
        <v>266</v>
      </c>
      <c r="N94" s="193">
        <f t="shared" si="9"/>
        <v>14</v>
      </c>
      <c r="O94" s="193">
        <f t="shared" si="9"/>
        <v>9.33</v>
      </c>
      <c r="P94" s="7" t="s">
        <v>256</v>
      </c>
    </row>
    <row r="95" spans="1:16" x14ac:dyDescent="0.25">
      <c r="A95" s="190" t="s">
        <v>267</v>
      </c>
      <c r="B95" s="199">
        <v>0</v>
      </c>
      <c r="C95" s="200">
        <f t="shared" si="5"/>
        <v>0</v>
      </c>
      <c r="D95" s="201">
        <f t="shared" si="6"/>
        <v>0</v>
      </c>
      <c r="I95" s="190" t="s">
        <v>267</v>
      </c>
      <c r="J95" s="185">
        <f t="shared" si="8"/>
        <v>5.7000000000000002E-2</v>
      </c>
      <c r="K95" s="191">
        <f t="shared" si="7"/>
        <v>8.5999999999999993E-2</v>
      </c>
      <c r="M95" s="190" t="s">
        <v>267</v>
      </c>
      <c r="N95" s="191">
        <f t="shared" si="9"/>
        <v>17.5</v>
      </c>
      <c r="O95" s="191">
        <f t="shared" si="9"/>
        <v>11.67</v>
      </c>
      <c r="P95" s="7" t="s">
        <v>256</v>
      </c>
    </row>
    <row r="96" spans="1:16" x14ac:dyDescent="0.25">
      <c r="A96" s="192" t="s">
        <v>268</v>
      </c>
      <c r="B96" s="202">
        <v>1</v>
      </c>
      <c r="C96" s="203">
        <f t="shared" si="5"/>
        <v>35</v>
      </c>
      <c r="D96" s="204">
        <f t="shared" si="6"/>
        <v>23.33</v>
      </c>
      <c r="I96" s="192" t="s">
        <v>268</v>
      </c>
      <c r="J96" s="186">
        <f t="shared" si="8"/>
        <v>2.9000000000000001E-2</v>
      </c>
      <c r="K96" s="193">
        <f t="shared" si="7"/>
        <v>4.2999999999999997E-2</v>
      </c>
      <c r="M96" s="192" t="s">
        <v>268</v>
      </c>
      <c r="N96" s="193">
        <f t="shared" si="9"/>
        <v>35</v>
      </c>
      <c r="O96" s="193">
        <f t="shared" si="9"/>
        <v>23.33</v>
      </c>
      <c r="P96" s="7" t="s">
        <v>256</v>
      </c>
    </row>
    <row r="97" spans="1:16" x14ac:dyDescent="0.25">
      <c r="A97" s="190" t="s">
        <v>269</v>
      </c>
      <c r="B97" s="199">
        <v>0</v>
      </c>
      <c r="C97" s="200">
        <f t="shared" si="5"/>
        <v>0</v>
      </c>
      <c r="D97" s="201">
        <f t="shared" si="6"/>
        <v>0</v>
      </c>
      <c r="I97" s="190" t="s">
        <v>269</v>
      </c>
      <c r="J97" s="185">
        <f t="shared" si="8"/>
        <v>2.5000000000000001E-2</v>
      </c>
      <c r="K97" s="191">
        <f t="shared" si="7"/>
        <v>3.7999999999999999E-2</v>
      </c>
      <c r="M97" s="190" t="s">
        <v>269</v>
      </c>
      <c r="N97" s="191">
        <f t="shared" si="9"/>
        <v>40</v>
      </c>
      <c r="O97" s="191">
        <f t="shared" si="9"/>
        <v>26.67</v>
      </c>
      <c r="P97" s="7" t="s">
        <v>256</v>
      </c>
    </row>
    <row r="98" spans="1:16" x14ac:dyDescent="0.25">
      <c r="A98" s="192" t="s">
        <v>270</v>
      </c>
      <c r="B98" s="202">
        <v>0</v>
      </c>
      <c r="C98" s="203">
        <f t="shared" si="5"/>
        <v>0</v>
      </c>
      <c r="D98" s="204">
        <f t="shared" si="6"/>
        <v>0</v>
      </c>
      <c r="I98" s="192" t="s">
        <v>270</v>
      </c>
      <c r="J98" s="186">
        <f t="shared" si="8"/>
        <v>2.1999999999999999E-2</v>
      </c>
      <c r="K98" s="193">
        <f t="shared" si="7"/>
        <v>3.3000000000000002E-2</v>
      </c>
      <c r="M98" s="192" t="s">
        <v>270</v>
      </c>
      <c r="N98" s="193">
        <f t="shared" si="9"/>
        <v>45</v>
      </c>
      <c r="O98" s="193">
        <f t="shared" si="9"/>
        <v>30</v>
      </c>
      <c r="P98" s="7" t="s">
        <v>256</v>
      </c>
    </row>
    <row r="99" spans="1:16" x14ac:dyDescent="0.25">
      <c r="A99" s="190" t="s">
        <v>275</v>
      </c>
      <c r="B99" s="199">
        <v>0</v>
      </c>
      <c r="C99" s="200">
        <f>N23*B99</f>
        <v>0</v>
      </c>
      <c r="D99" s="201">
        <f>O23*B99</f>
        <v>0</v>
      </c>
      <c r="I99" s="190" t="s">
        <v>275</v>
      </c>
      <c r="J99" s="185">
        <f t="shared" si="8"/>
        <v>1.7999999999999999E-2</v>
      </c>
      <c r="K99" s="191">
        <f t="shared" si="7"/>
        <v>2.7E-2</v>
      </c>
      <c r="M99" s="190" t="s">
        <v>275</v>
      </c>
      <c r="N99" s="191">
        <f t="shared" si="9"/>
        <v>55</v>
      </c>
      <c r="O99" s="191">
        <f t="shared" si="9"/>
        <v>36.67</v>
      </c>
      <c r="P99" s="7" t="s">
        <v>256</v>
      </c>
    </row>
    <row r="100" spans="1:16" x14ac:dyDescent="0.25">
      <c r="A100" s="192" t="s">
        <v>298</v>
      </c>
      <c r="B100" s="199">
        <v>0</v>
      </c>
      <c r="C100" s="203">
        <f t="shared" ref="C100:C104" si="10">N24*B100</f>
        <v>0</v>
      </c>
      <c r="D100" s="204">
        <f t="shared" ref="D100:D104" si="11">O24*B100</f>
        <v>0</v>
      </c>
      <c r="I100" s="192" t="s">
        <v>298</v>
      </c>
      <c r="J100" s="186">
        <f t="shared" si="8"/>
        <v>0.1</v>
      </c>
      <c r="K100" s="193">
        <f t="shared" si="7"/>
        <v>0.15</v>
      </c>
      <c r="M100" s="192" t="s">
        <v>298</v>
      </c>
      <c r="N100" s="193">
        <f t="shared" si="9"/>
        <v>10</v>
      </c>
      <c r="O100" s="193">
        <f t="shared" si="9"/>
        <v>6.67</v>
      </c>
      <c r="P100" s="7" t="s">
        <v>256</v>
      </c>
    </row>
    <row r="101" spans="1:16" x14ac:dyDescent="0.25">
      <c r="A101" s="190" t="s">
        <v>299</v>
      </c>
      <c r="B101" s="202">
        <v>0</v>
      </c>
      <c r="C101" s="200">
        <f t="shared" si="10"/>
        <v>0</v>
      </c>
      <c r="D101" s="201">
        <f t="shared" si="11"/>
        <v>0</v>
      </c>
      <c r="I101" s="190" t="s">
        <v>299</v>
      </c>
      <c r="J101" s="185">
        <f t="shared" si="8"/>
        <v>0.1</v>
      </c>
      <c r="K101" s="191">
        <f t="shared" si="7"/>
        <v>0.15</v>
      </c>
      <c r="M101" s="190" t="s">
        <v>299</v>
      </c>
      <c r="N101" s="191">
        <f t="shared" si="9"/>
        <v>10</v>
      </c>
      <c r="O101" s="191">
        <f t="shared" si="9"/>
        <v>6.67</v>
      </c>
      <c r="P101" s="7" t="s">
        <v>256</v>
      </c>
    </row>
    <row r="102" spans="1:16" x14ac:dyDescent="0.25">
      <c r="A102" s="192" t="s">
        <v>300</v>
      </c>
      <c r="B102" s="199">
        <v>0</v>
      </c>
      <c r="C102" s="203">
        <f t="shared" si="10"/>
        <v>0</v>
      </c>
      <c r="D102" s="204">
        <f t="shared" si="11"/>
        <v>0</v>
      </c>
      <c r="I102" s="192" t="s">
        <v>300</v>
      </c>
      <c r="J102" s="186">
        <f t="shared" si="8"/>
        <v>0.1</v>
      </c>
      <c r="K102" s="193">
        <f t="shared" si="7"/>
        <v>0.15</v>
      </c>
      <c r="M102" s="192" t="s">
        <v>300</v>
      </c>
      <c r="N102" s="193">
        <f t="shared" si="9"/>
        <v>10</v>
      </c>
      <c r="O102" s="193">
        <f t="shared" si="9"/>
        <v>6.67</v>
      </c>
      <c r="P102" s="7" t="s">
        <v>256</v>
      </c>
    </row>
    <row r="103" spans="1:16" x14ac:dyDescent="0.25">
      <c r="A103" s="190" t="s">
        <v>301</v>
      </c>
      <c r="B103" s="202">
        <v>0</v>
      </c>
      <c r="C103" s="200">
        <f t="shared" si="10"/>
        <v>0</v>
      </c>
      <c r="D103" s="201">
        <f t="shared" si="11"/>
        <v>0</v>
      </c>
      <c r="I103" s="190" t="s">
        <v>301</v>
      </c>
      <c r="J103" s="185">
        <f t="shared" si="8"/>
        <v>0.1</v>
      </c>
      <c r="K103" s="191">
        <f t="shared" si="7"/>
        <v>0.15</v>
      </c>
      <c r="M103" s="190" t="s">
        <v>301</v>
      </c>
      <c r="N103" s="191">
        <f t="shared" si="9"/>
        <v>10</v>
      </c>
      <c r="O103" s="191">
        <f t="shared" si="9"/>
        <v>6.67</v>
      </c>
      <c r="P103" s="7" t="s">
        <v>256</v>
      </c>
    </row>
    <row r="104" spans="1:16" x14ac:dyDescent="0.25">
      <c r="A104" s="194" t="s">
        <v>309</v>
      </c>
      <c r="B104" s="205">
        <v>0</v>
      </c>
      <c r="C104" s="206">
        <f t="shared" si="10"/>
        <v>0</v>
      </c>
      <c r="D104" s="207">
        <f t="shared" si="11"/>
        <v>0</v>
      </c>
      <c r="I104" s="194" t="s">
        <v>309</v>
      </c>
      <c r="J104" s="195">
        <f t="shared" si="8"/>
        <v>0.1</v>
      </c>
      <c r="K104" s="196">
        <f t="shared" si="7"/>
        <v>0.15</v>
      </c>
      <c r="M104" s="194" t="s">
        <v>309</v>
      </c>
      <c r="N104" s="196">
        <f t="shared" si="9"/>
        <v>10</v>
      </c>
      <c r="O104" s="196">
        <f t="shared" si="9"/>
        <v>6.67</v>
      </c>
      <c r="P104" s="7" t="s">
        <v>256</v>
      </c>
    </row>
    <row r="107" spans="1:16" x14ac:dyDescent="0.25">
      <c r="B107" s="7" t="s">
        <v>177</v>
      </c>
      <c r="C107" s="136">
        <f>ROUND(SUM(C81:C104),1)</f>
        <v>48</v>
      </c>
      <c r="D107" s="136">
        <f>ROUND(SUM(D81:D104),1)</f>
        <v>32</v>
      </c>
    </row>
    <row r="108" spans="1:16" x14ac:dyDescent="0.25">
      <c r="A108" s="139" t="s">
        <v>178</v>
      </c>
      <c r="B108" s="171">
        <v>20</v>
      </c>
      <c r="C108" s="140"/>
      <c r="D108" s="140"/>
    </row>
    <row r="109" spans="1:16" x14ac:dyDescent="0.25">
      <c r="A109" s="7" t="s">
        <v>59</v>
      </c>
      <c r="B109" s="138">
        <f>1-(B108/C107)</f>
        <v>0.58333333333333326</v>
      </c>
      <c r="C109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G6" sqref="G6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43" t="s">
        <v>310</v>
      </c>
    </row>
    <row r="5" spans="3:11" x14ac:dyDescent="0.25">
      <c r="C5" t="s">
        <v>311</v>
      </c>
    </row>
    <row r="6" spans="3:11" x14ac:dyDescent="0.25">
      <c r="C6" s="208" t="s">
        <v>386</v>
      </c>
    </row>
    <row r="9" spans="3:11" x14ac:dyDescent="0.25">
      <c r="C9" t="s">
        <v>586</v>
      </c>
    </row>
    <row r="10" spans="3:11" x14ac:dyDescent="0.25">
      <c r="C10" s="208" t="s">
        <v>593</v>
      </c>
    </row>
    <row r="12" spans="3:11" x14ac:dyDescent="0.25">
      <c r="E12" s="397" t="s">
        <v>584</v>
      </c>
      <c r="F12" s="397"/>
      <c r="G12" s="397"/>
      <c r="I12" s="398" t="s">
        <v>595</v>
      </c>
      <c r="J12" s="398"/>
    </row>
    <row r="13" spans="3:11" x14ac:dyDescent="0.25">
      <c r="E13" s="373" t="s">
        <v>585</v>
      </c>
      <c r="F13" s="371" t="s">
        <v>580</v>
      </c>
      <c r="G13" s="373" t="s">
        <v>579</v>
      </c>
      <c r="H13" s="388" t="s">
        <v>578</v>
      </c>
      <c r="I13" s="373" t="s">
        <v>594</v>
      </c>
      <c r="J13" s="373" t="s">
        <v>583</v>
      </c>
      <c r="K13" s="374" t="s">
        <v>581</v>
      </c>
    </row>
    <row r="14" spans="3:11" x14ac:dyDescent="0.25">
      <c r="E14" s="387" t="s">
        <v>203</v>
      </c>
      <c r="F14" s="375" t="str">
        <f ca="1">INDIRECT(ADDRESS(22+MATCH(H14,offerPacksDefinitions['[sku']],0),35,1,1,"Offers Simulator DATA"))</f>
        <v>payer</v>
      </c>
      <c r="G14" s="376" t="b">
        <f ca="1">INDIRECT(ADDRESS(22+MATCH(H14,offerPacksDefinitions['[sku']],0),7,1,1,"Offers Simulator DATA"))</f>
        <v>0</v>
      </c>
      <c r="H14" s="372" t="s">
        <v>363</v>
      </c>
      <c r="I1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75" t="s">
        <v>203</v>
      </c>
      <c r="F15" s="375" t="str">
        <f ca="1">INDIRECT(ADDRESS(22+MATCH(H15,offerPacksDefinitions['[sku']],0),35,1,1,"Offers Simulator DATA"))</f>
        <v>-</v>
      </c>
      <c r="G15" s="376" t="b">
        <f ca="1">INDIRECT(ADDRESS(22+MATCH(H15,offerPacksDefinitions['[sku']],0),7,1,1,"Offers Simulator DATA"))</f>
        <v>0</v>
      </c>
      <c r="H15" s="372" t="s">
        <v>422</v>
      </c>
      <c r="I1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75" t="s">
        <v>203</v>
      </c>
      <c r="F16" s="375" t="str">
        <f ca="1">INDIRECT(ADDRESS(22+MATCH(H16,offerPacksDefinitions['[sku']],0),35,1,1,"Offers Simulator DATA"))</f>
        <v>-</v>
      </c>
      <c r="G16" s="376" t="b">
        <f ca="1">INDIRECT(ADDRESS(22+MATCH(H16,offerPacksDefinitions['[sku']],0),7,1,1,"Offers Simulator DATA"))</f>
        <v>0</v>
      </c>
      <c r="H16" s="372" t="s">
        <v>466</v>
      </c>
      <c r="I1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75" t="s">
        <v>203</v>
      </c>
      <c r="F17" s="375" t="str">
        <f ca="1">INDIRECT(ADDRESS(22+MATCH(H17,offerPacksDefinitions['[sku']],0),35,1,1,"Offers Simulator DATA"))</f>
        <v>-</v>
      </c>
      <c r="G17" s="376" t="b">
        <f ca="1">INDIRECT(ADDRESS(22+MATCH(H17,offerPacksDefinitions['[sku']],0),7,1,1,"Offers Simulator DATA"))</f>
        <v>0</v>
      </c>
      <c r="H17" s="372" t="s">
        <v>418</v>
      </c>
      <c r="I1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75" t="s">
        <v>203</v>
      </c>
      <c r="F18" s="375" t="str">
        <f ca="1">INDIRECT(ADDRESS(22+MATCH(H18,offerPacksDefinitions['[sku']],0),35,1,1,"Offers Simulator DATA"))</f>
        <v>-</v>
      </c>
      <c r="G18" s="376" t="b">
        <f ca="1">INDIRECT(ADDRESS(22+MATCH(H18,offerPacksDefinitions['[sku']],0),7,1,1,"Offers Simulator DATA"))</f>
        <v>0</v>
      </c>
      <c r="H18" s="372" t="s">
        <v>424</v>
      </c>
      <c r="I1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75" t="s">
        <v>203</v>
      </c>
      <c r="F19" s="375" t="str">
        <f ca="1">INDIRECT(ADDRESS(22+MATCH(H19,offerPacksDefinitions['[sku']],0),35,1,1,"Offers Simulator DATA"))</f>
        <v>-</v>
      </c>
      <c r="G19" s="376" t="b">
        <f ca="1">INDIRECT(ADDRESS(22+MATCH(H19,offerPacksDefinitions['[sku']],0),7,1,1,"Offers Simulator DATA"))</f>
        <v>0</v>
      </c>
      <c r="H19" s="372" t="s">
        <v>451</v>
      </c>
      <c r="I1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75" t="s">
        <v>203</v>
      </c>
      <c r="F20" s="375" t="str">
        <f ca="1">INDIRECT(ADDRESS(22+MATCH(H20,offerPacksDefinitions['[sku']],0),35,1,1,"Offers Simulator DATA"))</f>
        <v>-</v>
      </c>
      <c r="G20" s="376" t="b">
        <f ca="1">INDIRECT(ADDRESS(22+MATCH(H20,offerPacksDefinitions['[sku']],0),7,1,1,"Offers Simulator DATA"))</f>
        <v>0</v>
      </c>
      <c r="H20" s="372" t="s">
        <v>456</v>
      </c>
      <c r="I2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75" t="s">
        <v>203</v>
      </c>
      <c r="F21" s="375" t="str">
        <f ca="1">INDIRECT(ADDRESS(22+MATCH(H21,offerPacksDefinitions['[sku']],0),35,1,1,"Offers Simulator DATA"))</f>
        <v>-</v>
      </c>
      <c r="G21" s="376" t="b">
        <f ca="1">INDIRECT(ADDRESS(22+MATCH(H21,offerPacksDefinitions['[sku']],0),7,1,1,"Offers Simulator DATA"))</f>
        <v>0</v>
      </c>
      <c r="H21" s="372" t="s">
        <v>426</v>
      </c>
      <c r="I2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75" t="s">
        <v>203</v>
      </c>
      <c r="F22" s="375" t="str">
        <f ca="1">INDIRECT(ADDRESS(22+MATCH(H22,offerPacksDefinitions['[sku']],0),35,1,1,"Offers Simulator DATA"))</f>
        <v>-</v>
      </c>
      <c r="G22" s="376" t="b">
        <f ca="1">INDIRECT(ADDRESS(22+MATCH(H22,offerPacksDefinitions['[sku']],0),7,1,1,"Offers Simulator DATA"))</f>
        <v>0</v>
      </c>
      <c r="H22" s="372" t="s">
        <v>420</v>
      </c>
      <c r="I2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75" t="s">
        <v>203</v>
      </c>
      <c r="F23" s="375" t="str">
        <f ca="1">INDIRECT(ADDRESS(22+MATCH(H23,offerPacksDefinitions['[sku']],0),35,1,1,"Offers Simulator DATA"))</f>
        <v>-</v>
      </c>
      <c r="G23" s="376" t="b">
        <f ca="1">INDIRECT(ADDRESS(22+MATCH(H23,offerPacksDefinitions['[sku']],0),7,1,1,"Offers Simulator DATA"))</f>
        <v>0</v>
      </c>
      <c r="H23" s="372" t="s">
        <v>429</v>
      </c>
      <c r="I2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75" t="s">
        <v>203</v>
      </c>
      <c r="F24" s="375" t="str">
        <f ca="1">INDIRECT(ADDRESS(22+MATCH(H24,offerPacksDefinitions['[sku']],0),35,1,1,"Offers Simulator DATA"))</f>
        <v>-</v>
      </c>
      <c r="G24" s="376" t="b">
        <f ca="1">INDIRECT(ADDRESS(22+MATCH(H24,offerPacksDefinitions['[sku']],0),7,1,1,"Offers Simulator DATA"))</f>
        <v>0</v>
      </c>
      <c r="H24" s="372" t="s">
        <v>436</v>
      </c>
      <c r="I2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75" t="s">
        <v>203</v>
      </c>
      <c r="F25" s="375" t="str">
        <f ca="1">INDIRECT(ADDRESS(22+MATCH(H25,offerPacksDefinitions['[sku']],0),35,1,1,"Offers Simulator DATA"))</f>
        <v>-</v>
      </c>
      <c r="G25" s="376" t="b">
        <f ca="1">INDIRECT(ADDRESS(22+MATCH(H25,offerPacksDefinitions['[sku']],0),7,1,1,"Offers Simulator DATA"))</f>
        <v>0</v>
      </c>
      <c r="H25" s="372" t="s">
        <v>470</v>
      </c>
      <c r="I2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75" t="s">
        <v>203</v>
      </c>
      <c r="F26" s="375" t="str">
        <f ca="1">INDIRECT(ADDRESS(22+MATCH(H26,offerPacksDefinitions['[sku']],0),35,1,1,"Offers Simulator DATA"))</f>
        <v>-</v>
      </c>
      <c r="G26" s="376" t="b">
        <f ca="1">INDIRECT(ADDRESS(22+MATCH(H26,offerPacksDefinitions['[sku']],0),7,1,1,"Offers Simulator DATA"))</f>
        <v>0</v>
      </c>
      <c r="H26" s="372" t="s">
        <v>432</v>
      </c>
      <c r="I2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75" t="s">
        <v>203</v>
      </c>
      <c r="F27" s="375" t="str">
        <f ca="1">INDIRECT(ADDRESS(22+MATCH(H27,offerPacksDefinitions['[sku']],0),35,1,1,"Offers Simulator DATA"))</f>
        <v>-</v>
      </c>
      <c r="G27" s="376" t="b">
        <f ca="1">INDIRECT(ADDRESS(22+MATCH(H27,offerPacksDefinitions['[sku']],0),7,1,1,"Offers Simulator DATA"))</f>
        <v>0</v>
      </c>
      <c r="H27" s="372" t="s">
        <v>438</v>
      </c>
      <c r="I2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75" t="s">
        <v>203</v>
      </c>
      <c r="F28" s="375" t="str">
        <f ca="1">INDIRECT(ADDRESS(22+MATCH(H28,offerPacksDefinitions['[sku']],0),35,1,1,"Offers Simulator DATA"))</f>
        <v>-</v>
      </c>
      <c r="G28" s="376" t="b">
        <f ca="1">INDIRECT(ADDRESS(22+MATCH(H28,offerPacksDefinitions['[sku']],0),7,1,1,"Offers Simulator DATA"))</f>
        <v>0</v>
      </c>
      <c r="H28" s="372" t="s">
        <v>460</v>
      </c>
      <c r="I2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75" t="s">
        <v>203</v>
      </c>
      <c r="F29" s="375" t="str">
        <f ca="1">INDIRECT(ADDRESS(22+MATCH(H29,offerPacksDefinitions['[sku']],0),35,1,1,"Offers Simulator DATA"))</f>
        <v>-</v>
      </c>
      <c r="G29" s="376" t="b">
        <f ca="1">INDIRECT(ADDRESS(22+MATCH(H29,offerPacksDefinitions['[sku']],0),7,1,1,"Offers Simulator DATA"))</f>
        <v>0</v>
      </c>
      <c r="H29" s="372" t="s">
        <v>463</v>
      </c>
      <c r="I2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75" t="s">
        <v>203</v>
      </c>
      <c r="F30" s="375" t="str">
        <f ca="1">INDIRECT(ADDRESS(22+MATCH(H30,offerPacksDefinitions['[sku']],0),35,1,1,"Offers Simulator DATA"))</f>
        <v>-</v>
      </c>
      <c r="G30" s="376" t="b">
        <f ca="1">INDIRECT(ADDRESS(22+MATCH(H30,offerPacksDefinitions['[sku']],0),7,1,1,"Offers Simulator DATA"))</f>
        <v>0</v>
      </c>
      <c r="H30" s="372" t="s">
        <v>440</v>
      </c>
      <c r="I3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75" t="s">
        <v>203</v>
      </c>
      <c r="F31" s="375" t="str">
        <f ca="1">INDIRECT(ADDRESS(22+MATCH(H31,offerPacksDefinitions['[sku']],0),35,1,1,"Offers Simulator DATA"))</f>
        <v>-</v>
      </c>
      <c r="G31" s="376" t="b">
        <f ca="1">INDIRECT(ADDRESS(22+MATCH(H31,offerPacksDefinitions['[sku']],0),7,1,1,"Offers Simulator DATA"))</f>
        <v>0</v>
      </c>
      <c r="H31" s="372" t="s">
        <v>434</v>
      </c>
      <c r="I3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75" t="s">
        <v>203</v>
      </c>
      <c r="F32" s="375" t="str">
        <f ca="1">INDIRECT(ADDRESS(22+MATCH(H32,offerPacksDefinitions['[sku']],0),35,1,1,"Offers Simulator DATA"))</f>
        <v>-</v>
      </c>
      <c r="G32" s="376" t="b">
        <f ca="1">INDIRECT(ADDRESS(22+MATCH(H32,offerPacksDefinitions['[sku']],0),7,1,1,"Offers Simulator DATA"))</f>
        <v>0</v>
      </c>
      <c r="H32" s="372" t="s">
        <v>442</v>
      </c>
      <c r="I3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75" t="s">
        <v>203</v>
      </c>
      <c r="F33" s="375">
        <f ca="1">INDIRECT(ADDRESS(22+MATCH(H33,offerPacksDefinitions['[sku']],0),35,1,1,"Offers Simulator DATA"))</f>
        <v>0</v>
      </c>
      <c r="G33" s="376" t="b">
        <f ca="1">INDIRECT(ADDRESS(22+MATCH(H33,offerPacksDefinitions['[sku']],0),7,1,1,"Offers Simulator DATA"))</f>
        <v>0</v>
      </c>
      <c r="H33" s="372" t="s">
        <v>387</v>
      </c>
      <c r="I3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75" t="s">
        <v>203</v>
      </c>
      <c r="F34" s="375" t="str">
        <f ca="1">INDIRECT(ADDRESS(22+MATCH(H34,offerPacksDefinitions['[sku']],0),35,1,1,"Offers Simulator DATA"))</f>
        <v>-</v>
      </c>
      <c r="G34" s="376" t="b">
        <f ca="1">INDIRECT(ADDRESS(22+MATCH(H34,offerPacksDefinitions['[sku']],0),7,1,1,"Offers Simulator DATA"))</f>
        <v>0</v>
      </c>
      <c r="H34" s="372" t="s">
        <v>394</v>
      </c>
      <c r="I3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75" t="s">
        <v>138</v>
      </c>
      <c r="F35" s="375" t="str">
        <f ca="1">INDIRECT(ADDRESS(22+MATCH(H35,offerPacksDefinitions['[sku']],0),35,1,1,"Offers Simulator DATA"))</f>
        <v>nonPayer</v>
      </c>
      <c r="G35" s="376" t="b">
        <f ca="1">INDIRECT(ADDRESS(22+MATCH(H35,offerPacksDefinitions['[sku']],0),7,1,1,"Offers Simulator DATA"))</f>
        <v>0</v>
      </c>
      <c r="H35" s="372" t="s">
        <v>382</v>
      </c>
      <c r="I3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75" t="s">
        <v>203</v>
      </c>
      <c r="F36" s="375" t="str">
        <f ca="1">INDIRECT(ADDRESS(22+MATCH(H36,offerPacksDefinitions['[sku']],0),35,1,1,"Offers Simulator DATA"))</f>
        <v>-</v>
      </c>
      <c r="G36" s="376" t="b">
        <f ca="1">INDIRECT(ADDRESS(22+MATCH(H36,offerPacksDefinitions['[sku']],0),7,1,1,"Offers Simulator DATA"))</f>
        <v>0</v>
      </c>
      <c r="H36" s="372" t="s">
        <v>402</v>
      </c>
      <c r="I3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75" t="s">
        <v>203</v>
      </c>
      <c r="F37" s="375" t="str">
        <f ca="1">INDIRECT(ADDRESS(22+MATCH(H37,offerPacksDefinitions['[sku']],0),35,1,1,"Offers Simulator DATA"))</f>
        <v>-</v>
      </c>
      <c r="G37" s="376" t="b">
        <f ca="1">INDIRECT(ADDRESS(22+MATCH(H37,offerPacksDefinitions['[sku']],0),7,1,1,"Offers Simulator DATA"))</f>
        <v>1</v>
      </c>
      <c r="H37" s="372" t="s">
        <v>542</v>
      </c>
      <c r="I3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75" t="s">
        <v>203</v>
      </c>
      <c r="F38" s="375" t="str">
        <f ca="1">INDIRECT(ADDRESS(22+MATCH(H38,offerPacksDefinitions['[sku']],0),35,1,1,"Offers Simulator DATA"))</f>
        <v>payer</v>
      </c>
      <c r="G38" s="376" t="b">
        <f ca="1">INDIRECT(ADDRESS(22+MATCH(H38,offerPacksDefinitions['[sku']],0),7,1,1,"Offers Simulator DATA"))</f>
        <v>0</v>
      </c>
      <c r="H38" s="372" t="s">
        <v>397</v>
      </c>
      <c r="I3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75" t="s">
        <v>203</v>
      </c>
      <c r="F39" s="375" t="str">
        <f ca="1">INDIRECT(ADDRESS(22+MATCH(H39,offerPacksDefinitions['[sku']],0),35,1,1,"Offers Simulator DATA"))</f>
        <v>-</v>
      </c>
      <c r="G39" s="376" t="b">
        <f ca="1">INDIRECT(ADDRESS(22+MATCH(H39,offerPacksDefinitions['[sku']],0),7,1,1,"Offers Simulator DATA"))</f>
        <v>1</v>
      </c>
      <c r="H39" s="372" t="s">
        <v>516</v>
      </c>
      <c r="I3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75" t="s">
        <v>139</v>
      </c>
      <c r="F40" s="375" t="str">
        <f ca="1">INDIRECT(ADDRESS(22+MATCH(H40,offerPacksDefinitions['[sku']],0),35,1,1,"Offers Simulator DATA"))</f>
        <v>-</v>
      </c>
      <c r="G40" s="376" t="b">
        <f ca="1">INDIRECT(ADDRESS(22+MATCH(H40,offerPacksDefinitions['[sku']],0),7,1,1,"Offers Simulator DATA"))</f>
        <v>0</v>
      </c>
      <c r="H40" s="372" t="s">
        <v>375</v>
      </c>
      <c r="I4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75" t="s">
        <v>203</v>
      </c>
      <c r="F41" s="375" t="str">
        <f ca="1">INDIRECT(ADDRESS(22+MATCH(H41,offerPacksDefinitions['[sku']],0),35,1,1,"Offers Simulator DATA"))</f>
        <v>-</v>
      </c>
      <c r="G41" s="376" t="b">
        <f ca="1">INDIRECT(ADDRESS(22+MATCH(H41,offerPacksDefinitions['[sku']],0),7,1,1,"Offers Simulator DATA"))</f>
        <v>0</v>
      </c>
      <c r="H41" s="372" t="s">
        <v>448</v>
      </c>
      <c r="I4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75" t="s">
        <v>203</v>
      </c>
      <c r="F42" s="375" t="str">
        <f ca="1">INDIRECT(ADDRESS(22+MATCH(H42,offerPacksDefinitions['[sku']],0),35,1,1,"Offers Simulator DATA"))</f>
        <v>-</v>
      </c>
      <c r="G42" s="376" t="b">
        <f ca="1">INDIRECT(ADDRESS(22+MATCH(H42,offerPacksDefinitions['[sku']],0),7,1,1,"Offers Simulator DATA"))</f>
        <v>0</v>
      </c>
      <c r="H42" s="372" t="s">
        <v>444</v>
      </c>
      <c r="I4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75" t="s">
        <v>203</v>
      </c>
      <c r="F43" s="375" t="str">
        <f ca="1">INDIRECT(ADDRESS(22+MATCH(H43,offerPacksDefinitions['[sku']],0),35,1,1,"Offers Simulator DATA"))</f>
        <v>payer</v>
      </c>
      <c r="G43" s="376" t="b">
        <f ca="1">INDIRECT(ADDRESS(22+MATCH(H43,offerPacksDefinitions['[sku']],0),7,1,1,"Offers Simulator DATA"))</f>
        <v>1</v>
      </c>
      <c r="H43" s="372" t="s">
        <v>568</v>
      </c>
      <c r="I4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75" t="s">
        <v>203</v>
      </c>
      <c r="F44" s="375" t="str">
        <f ca="1">INDIRECT(ADDRESS(22+MATCH(H44,offerPacksDefinitions['[sku']],0),35,1,1,"Offers Simulator DATA"))</f>
        <v>payer</v>
      </c>
      <c r="G44" s="376" t="b">
        <f ca="1">INDIRECT(ADDRESS(22+MATCH(H44,offerPacksDefinitions['[sku']],0),7,1,1,"Offers Simulator DATA"))</f>
        <v>1</v>
      </c>
      <c r="H44" s="372" t="s">
        <v>574</v>
      </c>
      <c r="I4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75" t="s">
        <v>203</v>
      </c>
      <c r="F45" s="375" t="str">
        <f ca="1">INDIRECT(ADDRESS(22+MATCH(H45,offerPacksDefinitions['[sku']],0),35,1,1,"Offers Simulator DATA"))</f>
        <v>payer</v>
      </c>
      <c r="G45" s="376" t="b">
        <f ca="1">INDIRECT(ADDRESS(22+MATCH(H45,offerPacksDefinitions['[sku']],0),7,1,1,"Offers Simulator DATA"))</f>
        <v>0</v>
      </c>
      <c r="H45" s="372" t="s">
        <v>514</v>
      </c>
      <c r="I4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75" t="s">
        <v>203</v>
      </c>
      <c r="F46" s="375" t="str">
        <f ca="1">INDIRECT(ADDRESS(22+MATCH(H46,offerPacksDefinitions['[sku']],0),35,1,1,"Offers Simulator DATA"))</f>
        <v>payer</v>
      </c>
      <c r="G46" s="376" t="b">
        <f ca="1">INDIRECT(ADDRESS(22+MATCH(H46,offerPacksDefinitions['[sku']],0),7,1,1,"Offers Simulator DATA"))</f>
        <v>1</v>
      </c>
      <c r="H46" s="372" t="s">
        <v>576</v>
      </c>
      <c r="I4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75" t="s">
        <v>203</v>
      </c>
      <c r="F47" s="375" t="str">
        <f ca="1">INDIRECT(ADDRESS(22+MATCH(H47,offerPacksDefinitions['[sku']],0),35,1,1,"Offers Simulator DATA"))</f>
        <v>payer</v>
      </c>
      <c r="G47" s="376" t="b">
        <f ca="1">INDIRECT(ADDRESS(22+MATCH(H47,offerPacksDefinitions['[sku']],0),7,1,1,"Offers Simulator DATA"))</f>
        <v>0</v>
      </c>
      <c r="H47" s="372" t="s">
        <v>502</v>
      </c>
      <c r="I4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75" t="s">
        <v>203</v>
      </c>
      <c r="F48" s="375" t="str">
        <f ca="1">INDIRECT(ADDRESS(22+MATCH(H48,offerPacksDefinitions['[sku']],0),35,1,1,"Offers Simulator DATA"))</f>
        <v>payer</v>
      </c>
      <c r="G48" s="376" t="b">
        <f ca="1">INDIRECT(ADDRESS(22+MATCH(H48,offerPacksDefinitions['[sku']],0),7,1,1,"Offers Simulator DATA"))</f>
        <v>1</v>
      </c>
      <c r="H48" s="372" t="s">
        <v>570</v>
      </c>
      <c r="I4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75" t="s">
        <v>203</v>
      </c>
      <c r="F49" s="375" t="str">
        <f ca="1">INDIRECT(ADDRESS(22+MATCH(H49,offerPacksDefinitions['[sku']],0),35,1,1,"Offers Simulator DATA"))</f>
        <v>payer</v>
      </c>
      <c r="G49" s="376" t="b">
        <f ca="1">INDIRECT(ADDRESS(22+MATCH(H49,offerPacksDefinitions['[sku']],0),7,1,1,"Offers Simulator DATA"))</f>
        <v>0</v>
      </c>
      <c r="H49" s="372" t="s">
        <v>504</v>
      </c>
      <c r="I4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75" t="s">
        <v>203</v>
      </c>
      <c r="F50" s="375" t="str">
        <f ca="1">INDIRECT(ADDRESS(22+MATCH(H50,offerPacksDefinitions['[sku']],0),35,1,1,"Offers Simulator DATA"))</f>
        <v>payer</v>
      </c>
      <c r="G50" s="376" t="b">
        <f ca="1">INDIRECT(ADDRESS(22+MATCH(H50,offerPacksDefinitions['[sku']],0),7,1,1,"Offers Simulator DATA"))</f>
        <v>0</v>
      </c>
      <c r="H50" s="372" t="s">
        <v>506</v>
      </c>
      <c r="I5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75" t="s">
        <v>203</v>
      </c>
      <c r="F51" s="375" t="str">
        <f ca="1">INDIRECT(ADDRESS(22+MATCH(H51,offerPacksDefinitions['[sku']],0),35,1,1,"Offers Simulator DATA"))</f>
        <v>payer</v>
      </c>
      <c r="G51" s="376" t="b">
        <f ca="1">INDIRECT(ADDRESS(22+MATCH(H51,offerPacksDefinitions['[sku']],0),7,1,1,"Offers Simulator DATA"))</f>
        <v>0</v>
      </c>
      <c r="H51" s="372" t="s">
        <v>508</v>
      </c>
      <c r="I5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75" t="s">
        <v>203</v>
      </c>
      <c r="F52" s="375" t="str">
        <f ca="1">INDIRECT(ADDRESS(22+MATCH(H52,offerPacksDefinitions['[sku']],0),35,1,1,"Offers Simulator DATA"))</f>
        <v>payer</v>
      </c>
      <c r="G52" s="376" t="b">
        <f ca="1">INDIRECT(ADDRESS(22+MATCH(H52,offerPacksDefinitions['[sku']],0),7,1,1,"Offers Simulator DATA"))</f>
        <v>0</v>
      </c>
      <c r="H52" s="372" t="s">
        <v>510</v>
      </c>
      <c r="I5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75" t="s">
        <v>203</v>
      </c>
      <c r="F53" s="375" t="str">
        <f ca="1">INDIRECT(ADDRESS(22+MATCH(H53,offerPacksDefinitions['[sku']],0),35,1,1,"Offers Simulator DATA"))</f>
        <v>payer</v>
      </c>
      <c r="G53" s="376" t="b">
        <f ca="1">INDIRECT(ADDRESS(22+MATCH(H53,offerPacksDefinitions['[sku']],0),7,1,1,"Offers Simulator DATA"))</f>
        <v>1</v>
      </c>
      <c r="H53" s="372" t="s">
        <v>572</v>
      </c>
      <c r="I5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75" t="s">
        <v>203</v>
      </c>
      <c r="F54" s="375" t="str">
        <f ca="1">INDIRECT(ADDRESS(22+MATCH(H54,offerPacksDefinitions['[sku']],0),35,1,1,"Offers Simulator DATA"))</f>
        <v>payer</v>
      </c>
      <c r="G54" s="376" t="b">
        <f ca="1">INDIRECT(ADDRESS(22+MATCH(H54,offerPacksDefinitions['[sku']],0),7,1,1,"Offers Simulator DATA"))</f>
        <v>0</v>
      </c>
      <c r="H54" s="372" t="s">
        <v>512</v>
      </c>
      <c r="I5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75" t="s">
        <v>203</v>
      </c>
      <c r="F55" s="375" t="str">
        <f ca="1">INDIRECT(ADDRESS(22+MATCH(H55,offerPacksDefinitions['[sku']],0),35,1,1,"Offers Simulator DATA"))</f>
        <v>payer</v>
      </c>
      <c r="G55" s="376" t="b">
        <f ca="1">INDIRECT(ADDRESS(22+MATCH(H55,offerPacksDefinitions['[sku']],0),7,1,1,"Offers Simulator DATA"))</f>
        <v>1</v>
      </c>
      <c r="H55" s="372" t="s">
        <v>558</v>
      </c>
      <c r="I5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75" t="s">
        <v>203</v>
      </c>
      <c r="F56" s="375" t="str">
        <f ca="1">INDIRECT(ADDRESS(22+MATCH(H56,offerPacksDefinitions['[sku']],0),35,1,1,"Offers Simulator DATA"))</f>
        <v>payer</v>
      </c>
      <c r="G56" s="376" t="b">
        <f ca="1">INDIRECT(ADDRESS(22+MATCH(H56,offerPacksDefinitions['[sku']],0),7,1,1,"Offers Simulator DATA"))</f>
        <v>0</v>
      </c>
      <c r="H56" s="372" t="s">
        <v>496</v>
      </c>
      <c r="I5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75" t="s">
        <v>203</v>
      </c>
      <c r="F57" s="375" t="str">
        <f ca="1">INDIRECT(ADDRESS(22+MATCH(H57,offerPacksDefinitions['[sku']],0),35,1,1,"Offers Simulator DATA"))</f>
        <v>payer</v>
      </c>
      <c r="G57" s="376" t="b">
        <f ca="1">INDIRECT(ADDRESS(22+MATCH(H57,offerPacksDefinitions['[sku']],0),7,1,1,"Offers Simulator DATA"))</f>
        <v>0</v>
      </c>
      <c r="H57" s="372" t="s">
        <v>498</v>
      </c>
      <c r="I5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75" t="s">
        <v>203</v>
      </c>
      <c r="F58" s="375" t="str">
        <f ca="1">INDIRECT(ADDRESS(22+MATCH(H58,offerPacksDefinitions['[sku']],0),35,1,1,"Offers Simulator DATA"))</f>
        <v>payer</v>
      </c>
      <c r="G58" s="376" t="b">
        <f ca="1">INDIRECT(ADDRESS(22+MATCH(H58,offerPacksDefinitions['[sku']],0),7,1,1,"Offers Simulator DATA"))</f>
        <v>0</v>
      </c>
      <c r="H58" s="372" t="s">
        <v>500</v>
      </c>
      <c r="I5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75" t="s">
        <v>203</v>
      </c>
      <c r="F59" s="375" t="str">
        <f ca="1">INDIRECT(ADDRESS(22+MATCH(H59,offerPacksDefinitions['[sku']],0),35,1,1,"Offers Simulator DATA"))</f>
        <v>payer</v>
      </c>
      <c r="G59" s="376" t="b">
        <f ca="1">INDIRECT(ADDRESS(22+MATCH(H59,offerPacksDefinitions['[sku']],0),7,1,1,"Offers Simulator DATA"))</f>
        <v>1</v>
      </c>
      <c r="H59" s="372" t="s">
        <v>560</v>
      </c>
      <c r="I5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75" t="s">
        <v>203</v>
      </c>
      <c r="F60" s="375" t="str">
        <f ca="1">INDIRECT(ADDRESS(22+MATCH(H60,offerPacksDefinitions['[sku']],0),35,1,1,"Offers Simulator DATA"))</f>
        <v>payer</v>
      </c>
      <c r="G60" s="376" t="b">
        <f ca="1">INDIRECT(ADDRESS(22+MATCH(H60,offerPacksDefinitions['[sku']],0),7,1,1,"Offers Simulator DATA"))</f>
        <v>1</v>
      </c>
      <c r="H60" s="372" t="s">
        <v>562</v>
      </c>
      <c r="I6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75" t="s">
        <v>203</v>
      </c>
      <c r="F61" s="375" t="str">
        <f ca="1">INDIRECT(ADDRESS(22+MATCH(H61,offerPacksDefinitions['[sku']],0),35,1,1,"Offers Simulator DATA"))</f>
        <v>payer</v>
      </c>
      <c r="G61" s="376" t="b">
        <f ca="1">INDIRECT(ADDRESS(22+MATCH(H61,offerPacksDefinitions['[sku']],0),7,1,1,"Offers Simulator DATA"))</f>
        <v>1</v>
      </c>
      <c r="H61" s="372" t="s">
        <v>564</v>
      </c>
      <c r="I6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75" t="s">
        <v>203</v>
      </c>
      <c r="F62" s="375" t="str">
        <f ca="1">INDIRECT(ADDRESS(22+MATCH(H62,offerPacksDefinitions['[sku']],0),35,1,1,"Offers Simulator DATA"))</f>
        <v>payer</v>
      </c>
      <c r="G62" s="376" t="b">
        <f ca="1">INDIRECT(ADDRESS(22+MATCH(H62,offerPacksDefinitions['[sku']],0),7,1,1,"Offers Simulator DATA"))</f>
        <v>1</v>
      </c>
      <c r="H62" s="372" t="s">
        <v>566</v>
      </c>
      <c r="I6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75" t="s">
        <v>203</v>
      </c>
      <c r="F63" s="375" t="str">
        <f ca="1">INDIRECT(ADDRESS(22+MATCH(H63,offerPacksDefinitions['[sku']],0),35,1,1,"Offers Simulator DATA"))</f>
        <v>payer</v>
      </c>
      <c r="G63" s="376" t="b">
        <f ca="1">INDIRECT(ADDRESS(22+MATCH(H63,offerPacksDefinitions['[sku']],0),7,1,1,"Offers Simulator DATA"))</f>
        <v>0</v>
      </c>
      <c r="H63" s="372" t="s">
        <v>488</v>
      </c>
      <c r="I6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75" t="s">
        <v>203</v>
      </c>
      <c r="F64" s="375" t="str">
        <f ca="1">INDIRECT(ADDRESS(22+MATCH(H64,offerPacksDefinitions['[sku']],0),35,1,1,"Offers Simulator DATA"))</f>
        <v>payer</v>
      </c>
      <c r="G64" s="376" t="b">
        <f ca="1">INDIRECT(ADDRESS(22+MATCH(H64,offerPacksDefinitions['[sku']],0),7,1,1,"Offers Simulator DATA"))</f>
        <v>0</v>
      </c>
      <c r="H64" s="372" t="s">
        <v>490</v>
      </c>
      <c r="I6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75" t="s">
        <v>203</v>
      </c>
      <c r="F65" s="375" t="str">
        <f ca="1">INDIRECT(ADDRESS(22+MATCH(H65,offerPacksDefinitions['[sku']],0),35,1,1,"Offers Simulator DATA"))</f>
        <v>payer</v>
      </c>
      <c r="G65" s="376" t="b">
        <f ca="1">INDIRECT(ADDRESS(22+MATCH(H65,offerPacksDefinitions['[sku']],0),7,1,1,"Offers Simulator DATA"))</f>
        <v>0</v>
      </c>
      <c r="H65" s="372" t="s">
        <v>492</v>
      </c>
      <c r="I6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75" t="s">
        <v>203</v>
      </c>
      <c r="F66" s="375" t="str">
        <f ca="1">INDIRECT(ADDRESS(22+MATCH(H66,offerPacksDefinitions['[sku']],0),35,1,1,"Offers Simulator DATA"))</f>
        <v>payer</v>
      </c>
      <c r="G66" s="376" t="b">
        <f ca="1">INDIRECT(ADDRESS(22+MATCH(H66,offerPacksDefinitions['[sku']],0),7,1,1,"Offers Simulator DATA"))</f>
        <v>0</v>
      </c>
      <c r="H66" s="372" t="s">
        <v>494</v>
      </c>
      <c r="I6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75" t="s">
        <v>203</v>
      </c>
      <c r="F67" s="375" t="str">
        <f ca="1">INDIRECT(ADDRESS(22+MATCH(H67,offerPacksDefinitions['[sku']],0),35,1,1,"Offers Simulator DATA"))</f>
        <v>nonPayer</v>
      </c>
      <c r="G67" s="376" t="b">
        <f ca="1">INDIRECT(ADDRESS(22+MATCH(H67,offerPacksDefinitions['[sku']],0),7,1,1,"Offers Simulator DATA"))</f>
        <v>1</v>
      </c>
      <c r="H67" s="372" t="s">
        <v>546</v>
      </c>
      <c r="I6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77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75" t="s">
        <v>203</v>
      </c>
      <c r="F68" s="375" t="str">
        <f ca="1">INDIRECT(ADDRESS(22+MATCH(H68,offerPacksDefinitions['[sku']],0),35,1,1,"Offers Simulator DATA"))</f>
        <v>nonPayer</v>
      </c>
      <c r="G68" s="376" t="b">
        <f ca="1">INDIRECT(ADDRESS(22+MATCH(H68,offerPacksDefinitions['[sku']],0),7,1,1,"Offers Simulator DATA"))</f>
        <v>1</v>
      </c>
      <c r="H68" s="372" t="s">
        <v>556</v>
      </c>
      <c r="I6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77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75" t="s">
        <v>203</v>
      </c>
      <c r="F69" s="375" t="str">
        <f ca="1">INDIRECT(ADDRESS(22+MATCH(H69,offerPacksDefinitions['[sku']],0),35,1,1,"Offers Simulator DATA"))</f>
        <v>nonPayer</v>
      </c>
      <c r="G69" s="376" t="b">
        <f ca="1">INDIRECT(ADDRESS(22+MATCH(H69,offerPacksDefinitions['[sku']],0),7,1,1,"Offers Simulator DATA"))</f>
        <v>0</v>
      </c>
      <c r="H69" s="372" t="s">
        <v>483</v>
      </c>
      <c r="I6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75" t="s">
        <v>203</v>
      </c>
      <c r="F70" s="375" t="str">
        <f ca="1">INDIRECT(ADDRESS(22+MATCH(H70,offerPacksDefinitions['[sku']],0),35,1,1,"Offers Simulator DATA"))</f>
        <v>nonPayer</v>
      </c>
      <c r="G70" s="376" t="b">
        <f ca="1">INDIRECT(ADDRESS(22+MATCH(H70,offerPacksDefinitions['[sku']],0),7,1,1,"Offers Simulator DATA"))</f>
        <v>0</v>
      </c>
      <c r="H70" s="372" t="s">
        <v>486</v>
      </c>
      <c r="I7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75" t="s">
        <v>203</v>
      </c>
      <c r="F71" s="375" t="str">
        <f ca="1">INDIRECT(ADDRESS(22+MATCH(H71,offerPacksDefinitions['[sku']],0),35,1,1,"Offers Simulator DATA"))</f>
        <v>nonPayer</v>
      </c>
      <c r="G71" s="376" t="b">
        <f ca="1">INDIRECT(ADDRESS(22+MATCH(H71,offerPacksDefinitions['[sku']],0),7,1,1,"Offers Simulator DATA"))</f>
        <v>1</v>
      </c>
      <c r="H71" s="372" t="s">
        <v>548</v>
      </c>
      <c r="I7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77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75" t="s">
        <v>203</v>
      </c>
      <c r="F72" s="375" t="str">
        <f ca="1">INDIRECT(ADDRESS(22+MATCH(H72,offerPacksDefinitions['[sku']],0),35,1,1,"Offers Simulator DATA"))</f>
        <v>nonPayer</v>
      </c>
      <c r="G72" s="376" t="b">
        <f ca="1">INDIRECT(ADDRESS(22+MATCH(H72,offerPacksDefinitions['[sku']],0),7,1,1,"Offers Simulator DATA"))</f>
        <v>0</v>
      </c>
      <c r="H72" s="372" t="s">
        <v>473</v>
      </c>
      <c r="I7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75" t="s">
        <v>203</v>
      </c>
      <c r="F73" s="375" t="str">
        <f ca="1">INDIRECT(ADDRESS(22+MATCH(H73,offerPacksDefinitions['[sku']],0),35,1,1,"Offers Simulator DATA"))</f>
        <v>nonPayer</v>
      </c>
      <c r="G73" s="376" t="b">
        <f ca="1">INDIRECT(ADDRESS(22+MATCH(H73,offerPacksDefinitions['[sku']],0),7,1,1,"Offers Simulator DATA"))</f>
        <v>1</v>
      </c>
      <c r="H73" s="372" t="s">
        <v>550</v>
      </c>
      <c r="I7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77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75" t="s">
        <v>203</v>
      </c>
      <c r="F74" s="375" t="str">
        <f ca="1">INDIRECT(ADDRESS(22+MATCH(H74,offerPacksDefinitions['[sku']],0),35,1,1,"Offers Simulator DATA"))</f>
        <v>nonPayer</v>
      </c>
      <c r="G74" s="376" t="b">
        <f ca="1">INDIRECT(ADDRESS(22+MATCH(H74,offerPacksDefinitions['[sku']],0),7,1,1,"Offers Simulator DATA"))</f>
        <v>1</v>
      </c>
      <c r="H74" s="372" t="s">
        <v>552</v>
      </c>
      <c r="I7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77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75" t="s">
        <v>203</v>
      </c>
      <c r="F75" s="375" t="str">
        <f ca="1">INDIRECT(ADDRESS(22+MATCH(H75,offerPacksDefinitions['[sku']],0),35,1,1,"Offers Simulator DATA"))</f>
        <v>nonPayer</v>
      </c>
      <c r="G75" s="376" t="b">
        <f ca="1">INDIRECT(ADDRESS(22+MATCH(H75,offerPacksDefinitions['[sku']],0),7,1,1,"Offers Simulator DATA"))</f>
        <v>0</v>
      </c>
      <c r="H75" s="372" t="s">
        <v>477</v>
      </c>
      <c r="I7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75" t="s">
        <v>203</v>
      </c>
      <c r="F76" s="375" t="str">
        <f ca="1">INDIRECT(ADDRESS(22+MATCH(H76,offerPacksDefinitions['[sku']],0),35,1,1,"Offers Simulator DATA"))</f>
        <v>nonPayer</v>
      </c>
      <c r="G76" s="376" t="b">
        <f ca="1">INDIRECT(ADDRESS(22+MATCH(H76,offerPacksDefinitions['[sku']],0),7,1,1,"Offers Simulator DATA"))</f>
        <v>1</v>
      </c>
      <c r="H76" s="372" t="s">
        <v>554</v>
      </c>
      <c r="I7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77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75" t="s">
        <v>203</v>
      </c>
      <c r="F77" s="375" t="str">
        <f ca="1">INDIRECT(ADDRESS(22+MATCH(H77,offerPacksDefinitions['[sku']],0),35,1,1,"Offers Simulator DATA"))</f>
        <v>nonPayer</v>
      </c>
      <c r="G77" s="376" t="b">
        <f ca="1">INDIRECT(ADDRESS(22+MATCH(H77,offerPacksDefinitions['[sku']],0),7,1,1,"Offers Simulator DATA"))</f>
        <v>0</v>
      </c>
      <c r="H77" s="372" t="s">
        <v>479</v>
      </c>
      <c r="I7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75" t="s">
        <v>203</v>
      </c>
      <c r="F78" s="375" t="str">
        <f ca="1">INDIRECT(ADDRESS(22+MATCH(H78,offerPacksDefinitions['[sku']],0),35,1,1,"Offers Simulator DATA"))</f>
        <v>nonPayer</v>
      </c>
      <c r="G78" s="376" t="b">
        <f ca="1">INDIRECT(ADDRESS(22+MATCH(H78,offerPacksDefinitions['[sku']],0),7,1,1,"Offers Simulator DATA"))</f>
        <v>0</v>
      </c>
      <c r="H78" s="372" t="s">
        <v>481</v>
      </c>
      <c r="I78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70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77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75" t="s">
        <v>203</v>
      </c>
      <c r="F79" s="375" t="str">
        <f ca="1">INDIRECT(ADDRESS(22+MATCH(H79,offerPacksDefinitions['[sku']],0),35,1,1,"Offers Simulator DATA"))</f>
        <v>-</v>
      </c>
      <c r="G79" s="376" t="b">
        <f ca="1">INDIRECT(ADDRESS(22+MATCH(H79,offerPacksDefinitions['[sku']],0),7,1,1,"Offers Simulator DATA"))</f>
        <v>0</v>
      </c>
      <c r="H79" s="372" t="s">
        <v>408</v>
      </c>
      <c r="I79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75" t="s">
        <v>203</v>
      </c>
      <c r="F80" s="375" t="str">
        <f ca="1">INDIRECT(ADDRESS(22+MATCH(H80,offerPacksDefinitions['[sku']],0),35,1,1,"Offers Simulator DATA"))</f>
        <v>-</v>
      </c>
      <c r="G80" s="376" t="b">
        <f ca="1">INDIRECT(ADDRESS(22+MATCH(H80,offerPacksDefinitions['[sku']],0),7,1,1,"Offers Simulator DATA"))</f>
        <v>0</v>
      </c>
      <c r="H80" s="372" t="s">
        <v>414</v>
      </c>
      <c r="I80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75" t="s">
        <v>203</v>
      </c>
      <c r="F81" s="375" t="str">
        <f ca="1">INDIRECT(ADDRESS(22+MATCH(H81,offerPacksDefinitions['[sku']],0),35,1,1,"Offers Simulator DATA"))</f>
        <v>-</v>
      </c>
      <c r="G81" s="376" t="b">
        <f ca="1">INDIRECT(ADDRESS(22+MATCH(H81,offerPacksDefinitions['[sku']],0),7,1,1,"Offers Simulator DATA"))</f>
        <v>0</v>
      </c>
      <c r="H81" s="372" t="s">
        <v>416</v>
      </c>
      <c r="I81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75" t="s">
        <v>203</v>
      </c>
      <c r="F82" s="375" t="str">
        <f ca="1">INDIRECT(ADDRESS(22+MATCH(H82,offerPacksDefinitions['[sku']],0),35,1,1,"Offers Simulator DATA"))</f>
        <v>-</v>
      </c>
      <c r="G82" s="376" t="b">
        <f ca="1">INDIRECT(ADDRESS(22+MATCH(H82,offerPacksDefinitions['[sku']],0),7,1,1,"Offers Simulator DATA"))</f>
        <v>1</v>
      </c>
      <c r="H82" s="372" t="s">
        <v>525</v>
      </c>
      <c r="I82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75" t="s">
        <v>522</v>
      </c>
      <c r="F83" s="375" t="str">
        <f ca="1">INDIRECT(ADDRESS(22+MATCH(H83,offerPacksDefinitions['[sku']],0),35,1,1,"Offers Simulator DATA"))</f>
        <v>-</v>
      </c>
      <c r="G83" s="376" t="b">
        <f ca="1">INDIRECT(ADDRESS(22+MATCH(H83,offerPacksDefinitions['[sku']],0),7,1,1,"Offers Simulator DATA"))</f>
        <v>1</v>
      </c>
      <c r="H83" s="372" t="s">
        <v>520</v>
      </c>
      <c r="I83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75" t="s">
        <v>203</v>
      </c>
      <c r="F84" s="375" t="str">
        <f ca="1">INDIRECT(ADDRESS(22+MATCH(H84,offerPacksDefinitions['[sku']],0),35,1,1,"Offers Simulator DATA"))</f>
        <v>-</v>
      </c>
      <c r="G84" s="376" t="b">
        <f ca="1">INDIRECT(ADDRESS(22+MATCH(H84,offerPacksDefinitions['[sku']],0),7,1,1,"Offers Simulator DATA"))</f>
        <v>1</v>
      </c>
      <c r="H84" s="372" t="s">
        <v>528</v>
      </c>
      <c r="I84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75" t="s">
        <v>203</v>
      </c>
      <c r="F85" s="375" t="str">
        <f ca="1">INDIRECT(ADDRESS(22+MATCH(H85,offerPacksDefinitions['[sku']],0),35,1,1,"Offers Simulator DATA"))</f>
        <v>-</v>
      </c>
      <c r="G85" s="376" t="b">
        <f ca="1">INDIRECT(ADDRESS(22+MATCH(H85,offerPacksDefinitions['[sku']],0),7,1,1,"Offers Simulator DATA"))</f>
        <v>1</v>
      </c>
      <c r="H85" s="372" t="s">
        <v>539</v>
      </c>
      <c r="I85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75" t="s">
        <v>203</v>
      </c>
      <c r="F86" s="375" t="str">
        <f ca="1">INDIRECT(ADDRESS(22+MATCH(H86,offerPacksDefinitions['[sku']],0),35,1,1,"Offers Simulator DATA"))</f>
        <v>-</v>
      </c>
      <c r="G86" s="376" t="b">
        <f ca="1">INDIRECT(ADDRESS(22+MATCH(H86,offerPacksDefinitions['[sku']],0),7,1,1,"Offers Simulator DATA"))</f>
        <v>1</v>
      </c>
      <c r="H86" s="372" t="s">
        <v>535</v>
      </c>
      <c r="I86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7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77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78" t="s">
        <v>139</v>
      </c>
      <c r="F87" s="378" t="str">
        <f ca="1">INDIRECT(ADDRESS(22+MATCH(H87,offerPacksDefinitions['[sku']],0),35,1,1,"Offers Simulator DATA"))</f>
        <v>-</v>
      </c>
      <c r="G87" s="379" t="b">
        <f ca="1">INDIRECT(ADDRESS(22+MATCH(H87,offerPacksDefinitions['[sku']],0),7,1,1,"Offers Simulator DATA"))</f>
        <v>1</v>
      </c>
      <c r="H87" s="389" t="s">
        <v>532</v>
      </c>
      <c r="I87" s="370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80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81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82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X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133</v>
      </c>
    </row>
    <row r="2" spans="1:14" ht="26.25" x14ac:dyDescent="0.4">
      <c r="A2" t="s">
        <v>134</v>
      </c>
      <c r="N2" s="385" t="s">
        <v>591</v>
      </c>
    </row>
    <row r="3" spans="1:14" x14ac:dyDescent="0.25">
      <c r="A3" t="s">
        <v>135</v>
      </c>
    </row>
    <row r="4" spans="1:14" x14ac:dyDescent="0.25">
      <c r="A4" t="s">
        <v>136</v>
      </c>
    </row>
    <row r="5" spans="1:14" x14ac:dyDescent="0.25">
      <c r="A5" t="s">
        <v>137</v>
      </c>
      <c r="C5" t="s">
        <v>373</v>
      </c>
    </row>
    <row r="6" spans="1:14" x14ac:dyDescent="0.25">
      <c r="A6" t="s">
        <v>138</v>
      </c>
      <c r="C6" t="s">
        <v>386</v>
      </c>
    </row>
    <row r="7" spans="1:14" x14ac:dyDescent="0.25">
      <c r="A7" t="s">
        <v>139</v>
      </c>
      <c r="C7" t="s">
        <v>582</v>
      </c>
    </row>
    <row r="8" spans="1:14" x14ac:dyDescent="0.25">
      <c r="A8" t="s">
        <v>140</v>
      </c>
    </row>
    <row r="9" spans="1:14" x14ac:dyDescent="0.25">
      <c r="A9" t="s">
        <v>195</v>
      </c>
    </row>
    <row r="10" spans="1:14" x14ac:dyDescent="0.25">
      <c r="A10" t="s">
        <v>141</v>
      </c>
    </row>
    <row r="11" spans="1:14" x14ac:dyDescent="0.25">
      <c r="A11" t="s">
        <v>142</v>
      </c>
    </row>
    <row r="12" spans="1:14" x14ac:dyDescent="0.25">
      <c r="A12" t="s">
        <v>196</v>
      </c>
    </row>
    <row r="13" spans="1:14" x14ac:dyDescent="0.25">
      <c r="A13" t="s">
        <v>273</v>
      </c>
    </row>
    <row r="14" spans="1:14" x14ac:dyDescent="0.25">
      <c r="A14" t="s">
        <v>522</v>
      </c>
    </row>
    <row r="15" spans="1:14" x14ac:dyDescent="0.25">
      <c r="A15" t="s">
        <v>587</v>
      </c>
    </row>
    <row r="16" spans="1:14" x14ac:dyDescent="0.25">
      <c r="A16" t="s">
        <v>588</v>
      </c>
    </row>
    <row r="17" spans="1:52" x14ac:dyDescent="0.25">
      <c r="A17" t="s">
        <v>589</v>
      </c>
    </row>
    <row r="18" spans="1:52" x14ac:dyDescent="0.25">
      <c r="A18" t="s">
        <v>590</v>
      </c>
    </row>
    <row r="19" spans="1:52" x14ac:dyDescent="0.25">
      <c r="A19" t="s">
        <v>593</v>
      </c>
    </row>
    <row r="21" spans="1:52" x14ac:dyDescent="0.25">
      <c r="C21" s="386" t="s">
        <v>592</v>
      </c>
    </row>
    <row r="22" spans="1:52" ht="135" x14ac:dyDescent="0.25">
      <c r="C22" s="209" t="s">
        <v>312</v>
      </c>
      <c r="D22" s="209" t="s">
        <v>313</v>
      </c>
      <c r="E22" s="210" t="s">
        <v>314</v>
      </c>
      <c r="F22" s="211" t="s">
        <v>315</v>
      </c>
      <c r="G22" s="212" t="s">
        <v>316</v>
      </c>
      <c r="H22" s="213" t="s">
        <v>317</v>
      </c>
      <c r="I22" s="214" t="s">
        <v>318</v>
      </c>
      <c r="J22" s="214" t="s">
        <v>319</v>
      </c>
      <c r="K22" s="214" t="s">
        <v>320</v>
      </c>
      <c r="L22" s="214" t="s">
        <v>321</v>
      </c>
      <c r="M22" s="215" t="s">
        <v>322</v>
      </c>
      <c r="N22" s="215" t="s">
        <v>323</v>
      </c>
      <c r="O22" s="215" t="s">
        <v>324</v>
      </c>
      <c r="P22" s="216" t="s">
        <v>325</v>
      </c>
      <c r="Q22" s="216" t="s">
        <v>326</v>
      </c>
      <c r="R22" s="216" t="s">
        <v>327</v>
      </c>
      <c r="S22" s="217" t="s">
        <v>328</v>
      </c>
      <c r="T22" s="217" t="s">
        <v>329</v>
      </c>
      <c r="U22" s="218" t="s">
        <v>330</v>
      </c>
      <c r="V22" s="218" t="s">
        <v>331</v>
      </c>
      <c r="W22" s="218" t="s">
        <v>332</v>
      </c>
      <c r="X22" s="219" t="s">
        <v>333</v>
      </c>
      <c r="Y22" s="219" t="s">
        <v>334</v>
      </c>
      <c r="Z22" s="219" t="s">
        <v>335</v>
      </c>
      <c r="AA22" s="219" t="s">
        <v>336</v>
      </c>
      <c r="AB22" s="220" t="s">
        <v>337</v>
      </c>
      <c r="AC22" s="220" t="s">
        <v>338</v>
      </c>
      <c r="AD22" s="220" t="s">
        <v>339</v>
      </c>
      <c r="AE22" s="221" t="s">
        <v>340</v>
      </c>
      <c r="AF22" s="221" t="s">
        <v>341</v>
      </c>
      <c r="AG22" s="221" t="s">
        <v>342</v>
      </c>
      <c r="AH22" s="221" t="s">
        <v>343</v>
      </c>
      <c r="AI22" s="221" t="s">
        <v>344</v>
      </c>
      <c r="AJ22" s="221" t="s">
        <v>345</v>
      </c>
      <c r="AK22" s="221" t="s">
        <v>346</v>
      </c>
      <c r="AL22" s="221" t="s">
        <v>347</v>
      </c>
      <c r="AM22" s="221" t="s">
        <v>348</v>
      </c>
      <c r="AN22" s="221" t="s">
        <v>349</v>
      </c>
      <c r="AO22" s="221" t="s">
        <v>350</v>
      </c>
      <c r="AP22" s="221" t="s">
        <v>351</v>
      </c>
      <c r="AQ22" s="221" t="s">
        <v>352</v>
      </c>
      <c r="AR22" s="221" t="s">
        <v>353</v>
      </c>
      <c r="AS22" s="221" t="s">
        <v>354</v>
      </c>
      <c r="AT22" s="221" t="s">
        <v>355</v>
      </c>
      <c r="AU22" s="221" t="s">
        <v>356</v>
      </c>
      <c r="AV22" s="221" t="s">
        <v>357</v>
      </c>
      <c r="AW22" s="221" t="s">
        <v>358</v>
      </c>
      <c r="AX22" s="221" t="s">
        <v>359</v>
      </c>
      <c r="AY22" s="221" t="s">
        <v>360</v>
      </c>
      <c r="AZ22" s="222" t="s">
        <v>361</v>
      </c>
    </row>
    <row r="23" spans="1:52" x14ac:dyDescent="0.25">
      <c r="C23" s="223" t="s">
        <v>362</v>
      </c>
      <c r="D23" s="224" t="s">
        <v>363</v>
      </c>
      <c r="E23" s="223" t="s">
        <v>203</v>
      </c>
      <c r="F23" s="223" t="s">
        <v>364</v>
      </c>
      <c r="G23" s="225" t="b">
        <v>0</v>
      </c>
      <c r="H23" s="226">
        <v>1</v>
      </c>
      <c r="I23" s="227" t="b">
        <v>1</v>
      </c>
      <c r="J23" s="227" t="s">
        <v>365</v>
      </c>
      <c r="K23" s="227">
        <v>1</v>
      </c>
      <c r="L23" s="227" t="s">
        <v>366</v>
      </c>
      <c r="M23" s="228" t="s">
        <v>365</v>
      </c>
      <c r="N23" s="228">
        <v>4</v>
      </c>
      <c r="O23" s="228" t="s">
        <v>367</v>
      </c>
      <c r="P23" s="229" t="s">
        <v>203</v>
      </c>
      <c r="Q23" s="229" t="s">
        <v>203</v>
      </c>
      <c r="R23" s="229" t="s">
        <v>203</v>
      </c>
      <c r="S23" s="230">
        <v>8</v>
      </c>
      <c r="T23" s="231" t="s">
        <v>368</v>
      </c>
      <c r="U23" s="232">
        <v>-1</v>
      </c>
      <c r="V23" s="233" t="s">
        <v>369</v>
      </c>
      <c r="W23" s="234" t="s">
        <v>370</v>
      </c>
      <c r="X23" s="235" t="b">
        <v>1</v>
      </c>
      <c r="Y23" s="235">
        <v>0</v>
      </c>
      <c r="Z23" s="235" t="s">
        <v>371</v>
      </c>
      <c r="AA23" s="235">
        <v>20</v>
      </c>
      <c r="AB23" s="236" t="s">
        <v>203</v>
      </c>
      <c r="AC23" s="236" t="s">
        <v>203</v>
      </c>
      <c r="AD23" s="236">
        <v>2880</v>
      </c>
      <c r="AE23" s="237" t="s">
        <v>372</v>
      </c>
      <c r="AF23" s="237" t="s">
        <v>203</v>
      </c>
      <c r="AG23" s="237" t="s">
        <v>203</v>
      </c>
      <c r="AH23" s="237">
        <v>4</v>
      </c>
      <c r="AI23" s="237" t="s">
        <v>373</v>
      </c>
      <c r="AJ23" s="237" t="s">
        <v>203</v>
      </c>
      <c r="AK23" s="237" t="s">
        <v>203</v>
      </c>
      <c r="AL23" s="237" t="s">
        <v>203</v>
      </c>
      <c r="AM23" s="237" t="s">
        <v>203</v>
      </c>
      <c r="AN23" s="237" t="s">
        <v>203</v>
      </c>
      <c r="AO23" s="237" t="s">
        <v>203</v>
      </c>
      <c r="AP23" s="237" t="s">
        <v>203</v>
      </c>
      <c r="AQ23" s="237" t="s">
        <v>203</v>
      </c>
      <c r="AR23" s="237" t="s">
        <v>203</v>
      </c>
      <c r="AS23" s="237" t="s">
        <v>203</v>
      </c>
      <c r="AT23" s="237" t="s">
        <v>203</v>
      </c>
      <c r="AU23" s="237" t="s">
        <v>203</v>
      </c>
      <c r="AV23" s="237" t="s">
        <v>203</v>
      </c>
      <c r="AW23" s="238" t="s">
        <v>374</v>
      </c>
      <c r="AX23" s="237" t="s">
        <v>203</v>
      </c>
      <c r="AY23" s="237" t="s">
        <v>203</v>
      </c>
      <c r="AZ23" s="237" t="s">
        <v>203</v>
      </c>
    </row>
    <row r="24" spans="1:52" x14ac:dyDescent="0.25">
      <c r="C24" s="223" t="s">
        <v>362</v>
      </c>
      <c r="D24" s="224" t="s">
        <v>422</v>
      </c>
      <c r="E24" s="223" t="s">
        <v>203</v>
      </c>
      <c r="F24" s="223" t="s">
        <v>409</v>
      </c>
      <c r="G24" s="225" t="b">
        <v>0</v>
      </c>
      <c r="H24" s="226">
        <v>1</v>
      </c>
      <c r="I24" s="227" t="b">
        <v>0</v>
      </c>
      <c r="J24" s="227" t="s">
        <v>203</v>
      </c>
      <c r="K24" s="227" t="s">
        <v>203</v>
      </c>
      <c r="L24" s="227" t="s">
        <v>203</v>
      </c>
      <c r="M24" s="228" t="s">
        <v>203</v>
      </c>
      <c r="N24" s="228" t="s">
        <v>203</v>
      </c>
      <c r="O24" s="228" t="s">
        <v>203</v>
      </c>
      <c r="P24" s="229" t="s">
        <v>203</v>
      </c>
      <c r="Q24" s="229" t="s">
        <v>203</v>
      </c>
      <c r="R24" s="229" t="s">
        <v>203</v>
      </c>
      <c r="S24" s="230">
        <v>0</v>
      </c>
      <c r="T24" s="231" t="s">
        <v>368</v>
      </c>
      <c r="U24" s="232">
        <v>0.5</v>
      </c>
      <c r="V24" s="233" t="s">
        <v>423</v>
      </c>
      <c r="W24" s="234" t="s">
        <v>412</v>
      </c>
      <c r="X24" s="235" t="s">
        <v>203</v>
      </c>
      <c r="Y24" s="235" t="s">
        <v>203</v>
      </c>
      <c r="Z24" s="235" t="s">
        <v>371</v>
      </c>
      <c r="AA24" s="235" t="s">
        <v>203</v>
      </c>
      <c r="AB24" s="236" t="s">
        <v>203</v>
      </c>
      <c r="AC24" s="236" t="s">
        <v>203</v>
      </c>
      <c r="AD24" s="236" t="s">
        <v>203</v>
      </c>
      <c r="AE24" s="237" t="s">
        <v>413</v>
      </c>
      <c r="AF24" s="237" t="s">
        <v>203</v>
      </c>
      <c r="AG24" s="237" t="s">
        <v>203</v>
      </c>
      <c r="AH24" s="237" t="s">
        <v>203</v>
      </c>
      <c r="AI24" s="237" t="s">
        <v>203</v>
      </c>
      <c r="AJ24" s="237" t="s">
        <v>203</v>
      </c>
      <c r="AK24" s="237" t="s">
        <v>203</v>
      </c>
      <c r="AL24" s="237" t="s">
        <v>203</v>
      </c>
      <c r="AM24" s="237" t="s">
        <v>203</v>
      </c>
      <c r="AN24" s="237" t="s">
        <v>203</v>
      </c>
      <c r="AO24" s="237" t="s">
        <v>203</v>
      </c>
      <c r="AP24" s="237" t="s">
        <v>203</v>
      </c>
      <c r="AQ24" s="237" t="s">
        <v>203</v>
      </c>
      <c r="AR24" s="237" t="s">
        <v>203</v>
      </c>
      <c r="AS24" s="237" t="s">
        <v>203</v>
      </c>
      <c r="AT24" s="237" t="s">
        <v>203</v>
      </c>
      <c r="AU24" s="237" t="s">
        <v>203</v>
      </c>
      <c r="AV24" s="237" t="s">
        <v>203</v>
      </c>
      <c r="AW24" s="238" t="s">
        <v>203</v>
      </c>
      <c r="AX24" s="237" t="s">
        <v>203</v>
      </c>
      <c r="AY24" s="237" t="s">
        <v>203</v>
      </c>
      <c r="AZ24" s="237" t="s">
        <v>203</v>
      </c>
    </row>
    <row r="25" spans="1:52" x14ac:dyDescent="0.25">
      <c r="C25" s="223" t="s">
        <v>362</v>
      </c>
      <c r="D25" s="224" t="s">
        <v>466</v>
      </c>
      <c r="E25" s="223" t="s">
        <v>203</v>
      </c>
      <c r="F25" s="223" t="s">
        <v>409</v>
      </c>
      <c r="G25" s="225" t="b">
        <v>0</v>
      </c>
      <c r="H25" s="226">
        <v>1</v>
      </c>
      <c r="I25" s="227" t="b">
        <v>1</v>
      </c>
      <c r="J25" s="227" t="s">
        <v>203</v>
      </c>
      <c r="K25" s="227" t="s">
        <v>203</v>
      </c>
      <c r="L25" s="227" t="s">
        <v>203</v>
      </c>
      <c r="M25" s="228" t="s">
        <v>203</v>
      </c>
      <c r="N25" s="228" t="s">
        <v>203</v>
      </c>
      <c r="O25" s="228" t="s">
        <v>203</v>
      </c>
      <c r="P25" s="229" t="s">
        <v>203</v>
      </c>
      <c r="Q25" s="229" t="s">
        <v>203</v>
      </c>
      <c r="R25" s="229" t="s">
        <v>203</v>
      </c>
      <c r="S25" s="230">
        <v>10</v>
      </c>
      <c r="T25" s="231" t="s">
        <v>467</v>
      </c>
      <c r="U25" s="232">
        <v>0.5</v>
      </c>
      <c r="V25" s="233" t="s">
        <v>468</v>
      </c>
      <c r="W25" s="234" t="s">
        <v>469</v>
      </c>
      <c r="X25" s="235" t="b">
        <v>1</v>
      </c>
      <c r="Y25" s="235">
        <v>0</v>
      </c>
      <c r="Z25" s="235" t="s">
        <v>371</v>
      </c>
      <c r="AA25" s="235">
        <v>10</v>
      </c>
      <c r="AB25" s="236" t="s">
        <v>203</v>
      </c>
      <c r="AC25" s="236" t="s">
        <v>203</v>
      </c>
      <c r="AD25" s="236" t="s">
        <v>203</v>
      </c>
      <c r="AE25" s="237" t="s">
        <v>455</v>
      </c>
      <c r="AF25" s="237" t="s">
        <v>203</v>
      </c>
      <c r="AG25" s="237" t="s">
        <v>203</v>
      </c>
      <c r="AH25" s="237">
        <v>4</v>
      </c>
      <c r="AI25" s="237" t="s">
        <v>203</v>
      </c>
      <c r="AJ25" s="237" t="s">
        <v>203</v>
      </c>
      <c r="AK25" s="237" t="s">
        <v>203</v>
      </c>
      <c r="AL25" s="237" t="s">
        <v>203</v>
      </c>
      <c r="AM25" s="237" t="s">
        <v>203</v>
      </c>
      <c r="AN25" s="237" t="s">
        <v>203</v>
      </c>
      <c r="AO25" s="237" t="s">
        <v>203</v>
      </c>
      <c r="AP25" s="237" t="s">
        <v>203</v>
      </c>
      <c r="AQ25" s="237" t="s">
        <v>203</v>
      </c>
      <c r="AR25" s="237" t="s">
        <v>203</v>
      </c>
      <c r="AS25" s="237" t="s">
        <v>203</v>
      </c>
      <c r="AT25" s="237" t="s">
        <v>203</v>
      </c>
      <c r="AU25" s="237" t="s">
        <v>203</v>
      </c>
      <c r="AV25" s="237" t="s">
        <v>203</v>
      </c>
      <c r="AW25" s="238" t="s">
        <v>381</v>
      </c>
      <c r="AX25" s="237" t="s">
        <v>203</v>
      </c>
      <c r="AY25" s="237" t="s">
        <v>203</v>
      </c>
      <c r="AZ25" s="237" t="s">
        <v>203</v>
      </c>
    </row>
    <row r="26" spans="1:52" x14ac:dyDescent="0.25">
      <c r="C26" s="223" t="s">
        <v>362</v>
      </c>
      <c r="D26" s="224" t="s">
        <v>418</v>
      </c>
      <c r="E26" s="223" t="s">
        <v>203</v>
      </c>
      <c r="F26" s="223" t="s">
        <v>409</v>
      </c>
      <c r="G26" s="225" t="b">
        <v>0</v>
      </c>
      <c r="H26" s="226">
        <v>1</v>
      </c>
      <c r="I26" s="227" t="b">
        <v>0</v>
      </c>
      <c r="J26" s="227" t="s">
        <v>203</v>
      </c>
      <c r="K26" s="227" t="s">
        <v>203</v>
      </c>
      <c r="L26" s="227" t="s">
        <v>203</v>
      </c>
      <c r="M26" s="228" t="s">
        <v>203</v>
      </c>
      <c r="N26" s="228" t="s">
        <v>203</v>
      </c>
      <c r="O26" s="228" t="s">
        <v>203</v>
      </c>
      <c r="P26" s="229" t="s">
        <v>203</v>
      </c>
      <c r="Q26" s="229" t="s">
        <v>203</v>
      </c>
      <c r="R26" s="229" t="s">
        <v>203</v>
      </c>
      <c r="S26" s="230">
        <v>0</v>
      </c>
      <c r="T26" s="231" t="s">
        <v>410</v>
      </c>
      <c r="U26" s="232">
        <v>0.5</v>
      </c>
      <c r="V26" s="233" t="s">
        <v>419</v>
      </c>
      <c r="W26" s="234" t="s">
        <v>412</v>
      </c>
      <c r="X26" s="235" t="s">
        <v>203</v>
      </c>
      <c r="Y26" s="235" t="s">
        <v>203</v>
      </c>
      <c r="Z26" s="235" t="s">
        <v>371</v>
      </c>
      <c r="AA26" s="235" t="s">
        <v>203</v>
      </c>
      <c r="AB26" s="236" t="s">
        <v>203</v>
      </c>
      <c r="AC26" s="236" t="s">
        <v>203</v>
      </c>
      <c r="AD26" s="236" t="s">
        <v>203</v>
      </c>
      <c r="AE26" s="237" t="s">
        <v>413</v>
      </c>
      <c r="AF26" s="237" t="s">
        <v>203</v>
      </c>
      <c r="AG26" s="237" t="s">
        <v>203</v>
      </c>
      <c r="AH26" s="237" t="s">
        <v>203</v>
      </c>
      <c r="AI26" s="237" t="s">
        <v>203</v>
      </c>
      <c r="AJ26" s="237" t="s">
        <v>203</v>
      </c>
      <c r="AK26" s="237" t="s">
        <v>203</v>
      </c>
      <c r="AL26" s="237" t="s">
        <v>203</v>
      </c>
      <c r="AM26" s="237" t="s">
        <v>203</v>
      </c>
      <c r="AN26" s="237" t="s">
        <v>203</v>
      </c>
      <c r="AO26" s="237" t="s">
        <v>203</v>
      </c>
      <c r="AP26" s="237" t="s">
        <v>203</v>
      </c>
      <c r="AQ26" s="237" t="s">
        <v>203</v>
      </c>
      <c r="AR26" s="237" t="s">
        <v>203</v>
      </c>
      <c r="AS26" s="237" t="s">
        <v>203</v>
      </c>
      <c r="AT26" s="237" t="s">
        <v>203</v>
      </c>
      <c r="AU26" s="237" t="s">
        <v>203</v>
      </c>
      <c r="AV26" s="237" t="s">
        <v>203</v>
      </c>
      <c r="AW26" s="238" t="s">
        <v>203</v>
      </c>
      <c r="AX26" s="237" t="s">
        <v>203</v>
      </c>
      <c r="AY26" s="237" t="s">
        <v>203</v>
      </c>
      <c r="AZ26" s="237" t="s">
        <v>203</v>
      </c>
    </row>
    <row r="27" spans="1:52" x14ac:dyDescent="0.25">
      <c r="C27" s="223" t="s">
        <v>362</v>
      </c>
      <c r="D27" s="224" t="s">
        <v>424</v>
      </c>
      <c r="E27" s="223" t="s">
        <v>203</v>
      </c>
      <c r="F27" s="223" t="s">
        <v>409</v>
      </c>
      <c r="G27" s="225" t="b">
        <v>0</v>
      </c>
      <c r="H27" s="226">
        <v>1</v>
      </c>
      <c r="I27" s="227" t="b">
        <v>0</v>
      </c>
      <c r="J27" s="227" t="s">
        <v>203</v>
      </c>
      <c r="K27" s="227" t="s">
        <v>203</v>
      </c>
      <c r="L27" s="227" t="s">
        <v>203</v>
      </c>
      <c r="M27" s="228" t="s">
        <v>203</v>
      </c>
      <c r="N27" s="228" t="s">
        <v>203</v>
      </c>
      <c r="O27" s="228" t="s">
        <v>203</v>
      </c>
      <c r="P27" s="229" t="s">
        <v>203</v>
      </c>
      <c r="Q27" s="229" t="s">
        <v>203</v>
      </c>
      <c r="R27" s="229" t="s">
        <v>203</v>
      </c>
      <c r="S27" s="230">
        <v>0</v>
      </c>
      <c r="T27" s="231" t="s">
        <v>398</v>
      </c>
      <c r="U27" s="232">
        <v>0.5</v>
      </c>
      <c r="V27" s="233" t="s">
        <v>425</v>
      </c>
      <c r="W27" s="234" t="s">
        <v>412</v>
      </c>
      <c r="X27" s="235" t="s">
        <v>203</v>
      </c>
      <c r="Y27" s="235" t="s">
        <v>203</v>
      </c>
      <c r="Z27" s="235" t="s">
        <v>371</v>
      </c>
      <c r="AA27" s="235" t="s">
        <v>203</v>
      </c>
      <c r="AB27" s="236" t="s">
        <v>203</v>
      </c>
      <c r="AC27" s="236" t="s">
        <v>203</v>
      </c>
      <c r="AD27" s="236" t="s">
        <v>203</v>
      </c>
      <c r="AE27" s="237" t="s">
        <v>413</v>
      </c>
      <c r="AF27" s="237" t="s">
        <v>203</v>
      </c>
      <c r="AG27" s="237" t="s">
        <v>203</v>
      </c>
      <c r="AH27" s="237" t="s">
        <v>203</v>
      </c>
      <c r="AI27" s="237" t="s">
        <v>203</v>
      </c>
      <c r="AJ27" s="237" t="s">
        <v>203</v>
      </c>
      <c r="AK27" s="237" t="s">
        <v>203</v>
      </c>
      <c r="AL27" s="237" t="s">
        <v>203</v>
      </c>
      <c r="AM27" s="237" t="s">
        <v>203</v>
      </c>
      <c r="AN27" s="237" t="s">
        <v>203</v>
      </c>
      <c r="AO27" s="237" t="s">
        <v>203</v>
      </c>
      <c r="AP27" s="237" t="s">
        <v>203</v>
      </c>
      <c r="AQ27" s="237" t="s">
        <v>203</v>
      </c>
      <c r="AR27" s="237" t="s">
        <v>203</v>
      </c>
      <c r="AS27" s="237" t="s">
        <v>203</v>
      </c>
      <c r="AT27" s="237" t="s">
        <v>203</v>
      </c>
      <c r="AU27" s="237" t="s">
        <v>203</v>
      </c>
      <c r="AV27" s="237" t="s">
        <v>203</v>
      </c>
      <c r="AW27" s="238" t="s">
        <v>203</v>
      </c>
      <c r="AX27" s="237" t="s">
        <v>203</v>
      </c>
      <c r="AY27" s="237" t="s">
        <v>203</v>
      </c>
      <c r="AZ27" s="237" t="s">
        <v>203</v>
      </c>
    </row>
    <row r="28" spans="1:52" x14ac:dyDescent="0.25">
      <c r="C28" s="223" t="s">
        <v>362</v>
      </c>
      <c r="D28" s="224" t="s">
        <v>451</v>
      </c>
      <c r="E28" s="223" t="s">
        <v>203</v>
      </c>
      <c r="F28" s="223" t="s">
        <v>409</v>
      </c>
      <c r="G28" s="225" t="b">
        <v>0</v>
      </c>
      <c r="H28" s="226">
        <v>1</v>
      </c>
      <c r="I28" s="227" t="b">
        <v>1</v>
      </c>
      <c r="J28" s="227" t="s">
        <v>203</v>
      </c>
      <c r="K28" s="227" t="s">
        <v>203</v>
      </c>
      <c r="L28" s="227" t="s">
        <v>203</v>
      </c>
      <c r="M28" s="228" t="s">
        <v>203</v>
      </c>
      <c r="N28" s="228" t="s">
        <v>203</v>
      </c>
      <c r="O28" s="228" t="s">
        <v>203</v>
      </c>
      <c r="P28" s="229" t="s">
        <v>203</v>
      </c>
      <c r="Q28" s="229" t="s">
        <v>203</v>
      </c>
      <c r="R28" s="229" t="s">
        <v>203</v>
      </c>
      <c r="S28" s="230">
        <v>10</v>
      </c>
      <c r="T28" s="231" t="s">
        <v>452</v>
      </c>
      <c r="U28" s="232">
        <v>0.5</v>
      </c>
      <c r="V28" s="233" t="s">
        <v>453</v>
      </c>
      <c r="W28" s="234" t="s">
        <v>454</v>
      </c>
      <c r="X28" s="235" t="b">
        <v>1</v>
      </c>
      <c r="Y28" s="235">
        <v>0</v>
      </c>
      <c r="Z28" s="235" t="s">
        <v>371</v>
      </c>
      <c r="AA28" s="235">
        <v>10</v>
      </c>
      <c r="AB28" s="236" t="s">
        <v>203</v>
      </c>
      <c r="AC28" s="236" t="s">
        <v>203</v>
      </c>
      <c r="AD28" s="236" t="s">
        <v>203</v>
      </c>
      <c r="AE28" s="237" t="s">
        <v>455</v>
      </c>
      <c r="AF28" s="237" t="s">
        <v>203</v>
      </c>
      <c r="AG28" s="237" t="s">
        <v>203</v>
      </c>
      <c r="AH28" s="237">
        <v>4</v>
      </c>
      <c r="AI28" s="237" t="s">
        <v>203</v>
      </c>
      <c r="AJ28" s="237" t="s">
        <v>203</v>
      </c>
      <c r="AK28" s="237" t="s">
        <v>203</v>
      </c>
      <c r="AL28" s="237" t="s">
        <v>203</v>
      </c>
      <c r="AM28" s="237" t="s">
        <v>203</v>
      </c>
      <c r="AN28" s="237" t="s">
        <v>203</v>
      </c>
      <c r="AO28" s="237" t="s">
        <v>203</v>
      </c>
      <c r="AP28" s="237" t="s">
        <v>203</v>
      </c>
      <c r="AQ28" s="237" t="s">
        <v>203</v>
      </c>
      <c r="AR28" s="237" t="s">
        <v>203</v>
      </c>
      <c r="AS28" s="237" t="s">
        <v>203</v>
      </c>
      <c r="AT28" s="237" t="s">
        <v>203</v>
      </c>
      <c r="AU28" s="237" t="s">
        <v>203</v>
      </c>
      <c r="AV28" s="237" t="s">
        <v>203</v>
      </c>
      <c r="AW28" s="238" t="s">
        <v>381</v>
      </c>
      <c r="AX28" s="237" t="s">
        <v>203</v>
      </c>
      <c r="AY28" s="237" t="s">
        <v>203</v>
      </c>
      <c r="AZ28" s="237" t="s">
        <v>203</v>
      </c>
    </row>
    <row r="29" spans="1:52" x14ac:dyDescent="0.25">
      <c r="C29" s="223" t="s">
        <v>362</v>
      </c>
      <c r="D29" s="224" t="s">
        <v>456</v>
      </c>
      <c r="E29" s="223" t="s">
        <v>203</v>
      </c>
      <c r="F29" s="223" t="s">
        <v>409</v>
      </c>
      <c r="G29" s="225" t="b">
        <v>0</v>
      </c>
      <c r="H29" s="226">
        <v>1</v>
      </c>
      <c r="I29" s="227" t="b">
        <v>1</v>
      </c>
      <c r="J29" s="227" t="s">
        <v>203</v>
      </c>
      <c r="K29" s="227" t="s">
        <v>203</v>
      </c>
      <c r="L29" s="227" t="s">
        <v>203</v>
      </c>
      <c r="M29" s="228" t="s">
        <v>203</v>
      </c>
      <c r="N29" s="228" t="s">
        <v>203</v>
      </c>
      <c r="O29" s="228" t="s">
        <v>203</v>
      </c>
      <c r="P29" s="229" t="s">
        <v>203</v>
      </c>
      <c r="Q29" s="229" t="s">
        <v>203</v>
      </c>
      <c r="R29" s="229" t="s">
        <v>203</v>
      </c>
      <c r="S29" s="230">
        <v>10</v>
      </c>
      <c r="T29" s="231" t="s">
        <v>457</v>
      </c>
      <c r="U29" s="232">
        <v>0.5</v>
      </c>
      <c r="V29" s="233" t="s">
        <v>458</v>
      </c>
      <c r="W29" s="234" t="s">
        <v>459</v>
      </c>
      <c r="X29" s="235" t="b">
        <v>1</v>
      </c>
      <c r="Y29" s="235">
        <v>0</v>
      </c>
      <c r="Z29" s="235" t="s">
        <v>371</v>
      </c>
      <c r="AA29" s="235">
        <v>10</v>
      </c>
      <c r="AB29" s="236" t="s">
        <v>203</v>
      </c>
      <c r="AC29" s="236" t="s">
        <v>203</v>
      </c>
      <c r="AD29" s="236" t="s">
        <v>203</v>
      </c>
      <c r="AE29" s="237" t="s">
        <v>455</v>
      </c>
      <c r="AF29" s="237" t="s">
        <v>203</v>
      </c>
      <c r="AG29" s="237" t="s">
        <v>203</v>
      </c>
      <c r="AH29" s="237">
        <v>4</v>
      </c>
      <c r="AI29" s="237" t="s">
        <v>203</v>
      </c>
      <c r="AJ29" s="237" t="s">
        <v>203</v>
      </c>
      <c r="AK29" s="237" t="s">
        <v>203</v>
      </c>
      <c r="AL29" s="237" t="s">
        <v>203</v>
      </c>
      <c r="AM29" s="237" t="s">
        <v>203</v>
      </c>
      <c r="AN29" s="237" t="s">
        <v>203</v>
      </c>
      <c r="AO29" s="237" t="s">
        <v>203</v>
      </c>
      <c r="AP29" s="237" t="s">
        <v>203</v>
      </c>
      <c r="AQ29" s="237" t="s">
        <v>203</v>
      </c>
      <c r="AR29" s="237" t="s">
        <v>203</v>
      </c>
      <c r="AS29" s="237" t="s">
        <v>203</v>
      </c>
      <c r="AT29" s="237" t="s">
        <v>203</v>
      </c>
      <c r="AU29" s="237" t="s">
        <v>203</v>
      </c>
      <c r="AV29" s="237" t="s">
        <v>203</v>
      </c>
      <c r="AW29" s="238" t="s">
        <v>381</v>
      </c>
      <c r="AX29" s="237" t="s">
        <v>203</v>
      </c>
      <c r="AY29" s="237" t="s">
        <v>203</v>
      </c>
      <c r="AZ29" s="237" t="s">
        <v>203</v>
      </c>
    </row>
    <row r="30" spans="1:52" x14ac:dyDescent="0.25">
      <c r="C30" s="240" t="s">
        <v>362</v>
      </c>
      <c r="D30" s="241" t="s">
        <v>426</v>
      </c>
      <c r="E30" s="240" t="s">
        <v>203</v>
      </c>
      <c r="F30" s="240" t="s">
        <v>409</v>
      </c>
      <c r="G30" s="225" t="b">
        <v>0</v>
      </c>
      <c r="H30" s="242">
        <v>1</v>
      </c>
      <c r="I30" s="243" t="b">
        <v>0</v>
      </c>
      <c r="J30" s="243" t="s">
        <v>203</v>
      </c>
      <c r="K30" s="243" t="s">
        <v>203</v>
      </c>
      <c r="L30" s="243" t="s">
        <v>203</v>
      </c>
      <c r="M30" s="244" t="s">
        <v>203</v>
      </c>
      <c r="N30" s="244" t="s">
        <v>203</v>
      </c>
      <c r="O30" s="244" t="s">
        <v>203</v>
      </c>
      <c r="P30" s="245" t="s">
        <v>203</v>
      </c>
      <c r="Q30" s="245" t="s">
        <v>203</v>
      </c>
      <c r="R30" s="245" t="s">
        <v>203</v>
      </c>
      <c r="S30" s="246">
        <v>0</v>
      </c>
      <c r="T30" s="247" t="s">
        <v>427</v>
      </c>
      <c r="U30" s="248">
        <v>0.5</v>
      </c>
      <c r="V30" s="249" t="s">
        <v>428</v>
      </c>
      <c r="W30" s="250" t="s">
        <v>412</v>
      </c>
      <c r="X30" s="251" t="s">
        <v>203</v>
      </c>
      <c r="Y30" s="251" t="s">
        <v>203</v>
      </c>
      <c r="Z30" s="251" t="s">
        <v>371</v>
      </c>
      <c r="AA30" s="251" t="s">
        <v>203</v>
      </c>
      <c r="AB30" s="252" t="s">
        <v>203</v>
      </c>
      <c r="AC30" s="252" t="s">
        <v>203</v>
      </c>
      <c r="AD30" s="252" t="s">
        <v>203</v>
      </c>
      <c r="AE30" s="253" t="s">
        <v>413</v>
      </c>
      <c r="AF30" s="253" t="s">
        <v>203</v>
      </c>
      <c r="AG30" s="253" t="s">
        <v>203</v>
      </c>
      <c r="AH30" s="253" t="s">
        <v>203</v>
      </c>
      <c r="AI30" s="253" t="s">
        <v>203</v>
      </c>
      <c r="AJ30" s="253" t="s">
        <v>203</v>
      </c>
      <c r="AK30" s="253" t="s">
        <v>203</v>
      </c>
      <c r="AL30" s="253" t="s">
        <v>203</v>
      </c>
      <c r="AM30" s="253" t="s">
        <v>203</v>
      </c>
      <c r="AN30" s="253" t="s">
        <v>203</v>
      </c>
      <c r="AO30" s="253" t="s">
        <v>203</v>
      </c>
      <c r="AP30" s="253" t="s">
        <v>203</v>
      </c>
      <c r="AQ30" s="253" t="s">
        <v>203</v>
      </c>
      <c r="AR30" s="253" t="s">
        <v>203</v>
      </c>
      <c r="AS30" s="253" t="s">
        <v>203</v>
      </c>
      <c r="AT30" s="253" t="s">
        <v>203</v>
      </c>
      <c r="AU30" s="253" t="s">
        <v>203</v>
      </c>
      <c r="AV30" s="253" t="s">
        <v>203</v>
      </c>
      <c r="AW30" s="254" t="s">
        <v>203</v>
      </c>
      <c r="AX30" s="253" t="s">
        <v>203</v>
      </c>
      <c r="AY30" s="253" t="s">
        <v>203</v>
      </c>
      <c r="AZ30" s="253" t="s">
        <v>203</v>
      </c>
    </row>
    <row r="31" spans="1:52" x14ac:dyDescent="0.25">
      <c r="C31" s="255" t="s">
        <v>362</v>
      </c>
      <c r="D31" s="256" t="s">
        <v>420</v>
      </c>
      <c r="E31" s="255" t="s">
        <v>203</v>
      </c>
      <c r="F31" s="255" t="s">
        <v>409</v>
      </c>
      <c r="G31" s="225" t="b">
        <v>0</v>
      </c>
      <c r="H31" s="225">
        <v>1</v>
      </c>
      <c r="I31" s="257" t="b">
        <v>0</v>
      </c>
      <c r="J31" s="257" t="s">
        <v>203</v>
      </c>
      <c r="K31" s="257" t="s">
        <v>203</v>
      </c>
      <c r="L31" s="257" t="s">
        <v>203</v>
      </c>
      <c r="M31" s="258" t="s">
        <v>203</v>
      </c>
      <c r="N31" s="258" t="s">
        <v>203</v>
      </c>
      <c r="O31" s="258" t="s">
        <v>203</v>
      </c>
      <c r="P31" s="259" t="s">
        <v>203</v>
      </c>
      <c r="Q31" s="259" t="s">
        <v>203</v>
      </c>
      <c r="R31" s="259" t="s">
        <v>203</v>
      </c>
      <c r="S31" s="260">
        <v>0</v>
      </c>
      <c r="T31" s="261" t="s">
        <v>383</v>
      </c>
      <c r="U31" s="262">
        <v>0.5</v>
      </c>
      <c r="V31" s="263" t="s">
        <v>421</v>
      </c>
      <c r="W31" s="264" t="s">
        <v>412</v>
      </c>
      <c r="X31" s="265" t="s">
        <v>203</v>
      </c>
      <c r="Y31" s="265" t="s">
        <v>203</v>
      </c>
      <c r="Z31" s="265" t="s">
        <v>371</v>
      </c>
      <c r="AA31" s="265" t="s">
        <v>203</v>
      </c>
      <c r="AB31" s="266" t="s">
        <v>203</v>
      </c>
      <c r="AC31" s="266" t="s">
        <v>203</v>
      </c>
      <c r="AD31" s="266" t="s">
        <v>203</v>
      </c>
      <c r="AE31" s="267" t="s">
        <v>413</v>
      </c>
      <c r="AF31" s="267" t="s">
        <v>203</v>
      </c>
      <c r="AG31" s="267" t="s">
        <v>203</v>
      </c>
      <c r="AH31" s="267" t="s">
        <v>203</v>
      </c>
      <c r="AI31" s="267" t="s">
        <v>203</v>
      </c>
      <c r="AJ31" s="267" t="s">
        <v>203</v>
      </c>
      <c r="AK31" s="267" t="s">
        <v>203</v>
      </c>
      <c r="AL31" s="267" t="s">
        <v>203</v>
      </c>
      <c r="AM31" s="267" t="s">
        <v>203</v>
      </c>
      <c r="AN31" s="267" t="s">
        <v>203</v>
      </c>
      <c r="AO31" s="267" t="s">
        <v>203</v>
      </c>
      <c r="AP31" s="267" t="s">
        <v>203</v>
      </c>
      <c r="AQ31" s="267" t="s">
        <v>203</v>
      </c>
      <c r="AR31" s="267" t="s">
        <v>203</v>
      </c>
      <c r="AS31" s="267" t="s">
        <v>203</v>
      </c>
      <c r="AT31" s="267" t="s">
        <v>203</v>
      </c>
      <c r="AU31" s="267" t="s">
        <v>203</v>
      </c>
      <c r="AV31" s="267" t="s">
        <v>203</v>
      </c>
      <c r="AW31" s="268" t="s">
        <v>203</v>
      </c>
      <c r="AX31" s="267" t="s">
        <v>203</v>
      </c>
      <c r="AY31" s="267" t="s">
        <v>203</v>
      </c>
      <c r="AZ31" s="267" t="s">
        <v>203</v>
      </c>
    </row>
    <row r="32" spans="1:52" x14ac:dyDescent="0.25">
      <c r="C32" s="223" t="s">
        <v>362</v>
      </c>
      <c r="D32" s="224" t="s">
        <v>429</v>
      </c>
      <c r="E32" s="223" t="s">
        <v>203</v>
      </c>
      <c r="F32" s="223" t="s">
        <v>409</v>
      </c>
      <c r="G32" s="226" t="b">
        <v>0</v>
      </c>
      <c r="H32" s="226">
        <v>1</v>
      </c>
      <c r="I32" s="227" t="b">
        <v>0</v>
      </c>
      <c r="J32" s="227" t="s">
        <v>203</v>
      </c>
      <c r="K32" s="227" t="s">
        <v>203</v>
      </c>
      <c r="L32" s="227" t="s">
        <v>203</v>
      </c>
      <c r="M32" s="228" t="s">
        <v>203</v>
      </c>
      <c r="N32" s="228" t="s">
        <v>203</v>
      </c>
      <c r="O32" s="228" t="s">
        <v>203</v>
      </c>
      <c r="P32" s="229" t="s">
        <v>203</v>
      </c>
      <c r="Q32" s="229" t="s">
        <v>203</v>
      </c>
      <c r="R32" s="229" t="s">
        <v>203</v>
      </c>
      <c r="S32" s="260">
        <v>0</v>
      </c>
      <c r="T32" s="231" t="s">
        <v>430</v>
      </c>
      <c r="U32" s="232">
        <v>0.5</v>
      </c>
      <c r="V32" s="233" t="s">
        <v>431</v>
      </c>
      <c r="W32" s="234" t="s">
        <v>412</v>
      </c>
      <c r="X32" s="235" t="s">
        <v>203</v>
      </c>
      <c r="Y32" s="235" t="s">
        <v>203</v>
      </c>
      <c r="Z32" s="235" t="s">
        <v>371</v>
      </c>
      <c r="AA32" s="235" t="s">
        <v>203</v>
      </c>
      <c r="AB32" s="236" t="s">
        <v>203</v>
      </c>
      <c r="AC32" s="236" t="s">
        <v>203</v>
      </c>
      <c r="AD32" s="236" t="s">
        <v>203</v>
      </c>
      <c r="AE32" s="237" t="s">
        <v>413</v>
      </c>
      <c r="AF32" s="237" t="s">
        <v>203</v>
      </c>
      <c r="AG32" s="237" t="s">
        <v>203</v>
      </c>
      <c r="AH32" s="237" t="s">
        <v>203</v>
      </c>
      <c r="AI32" s="237" t="s">
        <v>203</v>
      </c>
      <c r="AJ32" s="237" t="s">
        <v>203</v>
      </c>
      <c r="AK32" s="237" t="s">
        <v>203</v>
      </c>
      <c r="AL32" s="237" t="s">
        <v>203</v>
      </c>
      <c r="AM32" s="237" t="s">
        <v>203</v>
      </c>
      <c r="AN32" s="237" t="s">
        <v>203</v>
      </c>
      <c r="AO32" s="237" t="s">
        <v>203</v>
      </c>
      <c r="AP32" s="237" t="s">
        <v>203</v>
      </c>
      <c r="AQ32" s="237" t="s">
        <v>203</v>
      </c>
      <c r="AR32" s="237" t="s">
        <v>203</v>
      </c>
      <c r="AS32" s="237" t="s">
        <v>203</v>
      </c>
      <c r="AT32" s="237" t="s">
        <v>203</v>
      </c>
      <c r="AU32" s="237" t="s">
        <v>203</v>
      </c>
      <c r="AV32" s="237" t="s">
        <v>203</v>
      </c>
      <c r="AW32" s="238" t="s">
        <v>203</v>
      </c>
      <c r="AX32" s="237" t="s">
        <v>203</v>
      </c>
      <c r="AY32" s="237" t="s">
        <v>203</v>
      </c>
      <c r="AZ32" s="237" t="s">
        <v>203</v>
      </c>
    </row>
    <row r="33" spans="3:52" x14ac:dyDescent="0.25">
      <c r="C33" s="223" t="s">
        <v>362</v>
      </c>
      <c r="D33" s="224" t="s">
        <v>436</v>
      </c>
      <c r="E33" s="223" t="s">
        <v>203</v>
      </c>
      <c r="F33" s="223" t="s">
        <v>409</v>
      </c>
      <c r="G33" s="226" t="b">
        <v>0</v>
      </c>
      <c r="H33" s="226">
        <v>1</v>
      </c>
      <c r="I33" s="227" t="b">
        <v>0</v>
      </c>
      <c r="J33" s="227" t="s">
        <v>203</v>
      </c>
      <c r="K33" s="227" t="s">
        <v>203</v>
      </c>
      <c r="L33" s="227" t="s">
        <v>203</v>
      </c>
      <c r="M33" s="228" t="s">
        <v>203</v>
      </c>
      <c r="N33" s="228" t="s">
        <v>203</v>
      </c>
      <c r="O33" s="228" t="s">
        <v>203</v>
      </c>
      <c r="P33" s="229" t="s">
        <v>203</v>
      </c>
      <c r="Q33" s="229" t="s">
        <v>203</v>
      </c>
      <c r="R33" s="229" t="s">
        <v>203</v>
      </c>
      <c r="S33" s="260">
        <v>0</v>
      </c>
      <c r="T33" s="231" t="s">
        <v>368</v>
      </c>
      <c r="U33" s="232">
        <v>0.5</v>
      </c>
      <c r="V33" s="233" t="s">
        <v>437</v>
      </c>
      <c r="W33" s="234" t="s">
        <v>412</v>
      </c>
      <c r="X33" s="235" t="s">
        <v>203</v>
      </c>
      <c r="Y33" s="235" t="s">
        <v>203</v>
      </c>
      <c r="Z33" s="235" t="s">
        <v>371</v>
      </c>
      <c r="AA33" s="235" t="s">
        <v>203</v>
      </c>
      <c r="AB33" s="236" t="s">
        <v>203</v>
      </c>
      <c r="AC33" s="236" t="s">
        <v>203</v>
      </c>
      <c r="AD33" s="236" t="s">
        <v>203</v>
      </c>
      <c r="AE33" s="237" t="s">
        <v>413</v>
      </c>
      <c r="AF33" s="237" t="s">
        <v>203</v>
      </c>
      <c r="AG33" s="237" t="s">
        <v>203</v>
      </c>
      <c r="AH33" s="237" t="s">
        <v>203</v>
      </c>
      <c r="AI33" s="237" t="s">
        <v>203</v>
      </c>
      <c r="AJ33" s="237" t="s">
        <v>203</v>
      </c>
      <c r="AK33" s="237" t="s">
        <v>203</v>
      </c>
      <c r="AL33" s="237" t="s">
        <v>203</v>
      </c>
      <c r="AM33" s="237" t="s">
        <v>203</v>
      </c>
      <c r="AN33" s="237" t="s">
        <v>203</v>
      </c>
      <c r="AO33" s="237" t="s">
        <v>203</v>
      </c>
      <c r="AP33" s="237" t="s">
        <v>203</v>
      </c>
      <c r="AQ33" s="237" t="s">
        <v>203</v>
      </c>
      <c r="AR33" s="237" t="s">
        <v>203</v>
      </c>
      <c r="AS33" s="237" t="s">
        <v>203</v>
      </c>
      <c r="AT33" s="237" t="s">
        <v>203</v>
      </c>
      <c r="AU33" s="237" t="s">
        <v>203</v>
      </c>
      <c r="AV33" s="237" t="s">
        <v>203</v>
      </c>
      <c r="AW33" s="238" t="s">
        <v>203</v>
      </c>
      <c r="AX33" s="237" t="s">
        <v>203</v>
      </c>
      <c r="AY33" s="237" t="s">
        <v>203</v>
      </c>
      <c r="AZ33" s="237" t="s">
        <v>203</v>
      </c>
    </row>
    <row r="34" spans="3:52" x14ac:dyDescent="0.25">
      <c r="C34" s="223" t="s">
        <v>362</v>
      </c>
      <c r="D34" s="224" t="s">
        <v>470</v>
      </c>
      <c r="E34" s="223" t="s">
        <v>203</v>
      </c>
      <c r="F34" s="223" t="s">
        <v>409</v>
      </c>
      <c r="G34" s="226" t="b">
        <v>0</v>
      </c>
      <c r="H34" s="226">
        <v>1</v>
      </c>
      <c r="I34" s="227" t="b">
        <v>1</v>
      </c>
      <c r="J34" s="227" t="s">
        <v>203</v>
      </c>
      <c r="K34" s="227" t="s">
        <v>203</v>
      </c>
      <c r="L34" s="227" t="s">
        <v>203</v>
      </c>
      <c r="M34" s="228" t="s">
        <v>203</v>
      </c>
      <c r="N34" s="228" t="s">
        <v>203</v>
      </c>
      <c r="O34" s="228" t="s">
        <v>203</v>
      </c>
      <c r="P34" s="229" t="s">
        <v>203</v>
      </c>
      <c r="Q34" s="229" t="s">
        <v>203</v>
      </c>
      <c r="R34" s="229" t="s">
        <v>203</v>
      </c>
      <c r="S34" s="260">
        <v>10</v>
      </c>
      <c r="T34" s="231" t="s">
        <v>467</v>
      </c>
      <c r="U34" s="232">
        <v>0.5</v>
      </c>
      <c r="V34" s="233" t="s">
        <v>471</v>
      </c>
      <c r="W34" s="234" t="s">
        <v>472</v>
      </c>
      <c r="X34" s="235" t="b">
        <v>1</v>
      </c>
      <c r="Y34" s="235">
        <v>0</v>
      </c>
      <c r="Z34" s="235" t="s">
        <v>371</v>
      </c>
      <c r="AA34" s="235">
        <v>10</v>
      </c>
      <c r="AB34" s="236" t="s">
        <v>203</v>
      </c>
      <c r="AC34" s="236" t="s">
        <v>203</v>
      </c>
      <c r="AD34" s="236" t="str">
        <f>AD28</f>
        <v>-</v>
      </c>
      <c r="AE34" s="237" t="s">
        <v>455</v>
      </c>
      <c r="AF34" s="237" t="s">
        <v>203</v>
      </c>
      <c r="AG34" s="237" t="s">
        <v>203</v>
      </c>
      <c r="AH34" s="237">
        <v>4</v>
      </c>
      <c r="AI34" s="237" t="s">
        <v>203</v>
      </c>
      <c r="AJ34" s="237" t="s">
        <v>203</v>
      </c>
      <c r="AK34" s="237" t="s">
        <v>203</v>
      </c>
      <c r="AL34" s="237" t="s">
        <v>203</v>
      </c>
      <c r="AM34" s="237" t="s">
        <v>203</v>
      </c>
      <c r="AN34" s="237" t="s">
        <v>203</v>
      </c>
      <c r="AO34" s="237" t="s">
        <v>203</v>
      </c>
      <c r="AP34" s="237" t="s">
        <v>203</v>
      </c>
      <c r="AQ34" s="237" t="s">
        <v>203</v>
      </c>
      <c r="AR34" s="237" t="s">
        <v>203</v>
      </c>
      <c r="AS34" s="237" t="s">
        <v>203</v>
      </c>
      <c r="AT34" s="237" t="s">
        <v>203</v>
      </c>
      <c r="AU34" s="237" t="s">
        <v>203</v>
      </c>
      <c r="AV34" s="237" t="s">
        <v>203</v>
      </c>
      <c r="AW34" s="238" t="s">
        <v>381</v>
      </c>
      <c r="AX34" s="237" t="s">
        <v>203</v>
      </c>
      <c r="AY34" s="237" t="s">
        <v>203</v>
      </c>
      <c r="AZ34" s="237" t="s">
        <v>203</v>
      </c>
    </row>
    <row r="35" spans="3:52" x14ac:dyDescent="0.25">
      <c r="C35" s="223" t="s">
        <v>362</v>
      </c>
      <c r="D35" s="224" t="s">
        <v>432</v>
      </c>
      <c r="E35" s="223" t="s">
        <v>203</v>
      </c>
      <c r="F35" s="223" t="s">
        <v>409</v>
      </c>
      <c r="G35" s="226" t="b">
        <v>0</v>
      </c>
      <c r="H35" s="226">
        <v>1</v>
      </c>
      <c r="I35" s="227" t="b">
        <v>0</v>
      </c>
      <c r="J35" s="227" t="s">
        <v>203</v>
      </c>
      <c r="K35" s="227" t="s">
        <v>203</v>
      </c>
      <c r="L35" s="227" t="s">
        <v>203</v>
      </c>
      <c r="M35" s="228" t="s">
        <v>203</v>
      </c>
      <c r="N35" s="228" t="s">
        <v>203</v>
      </c>
      <c r="O35" s="228" t="s">
        <v>203</v>
      </c>
      <c r="P35" s="229" t="s">
        <v>203</v>
      </c>
      <c r="Q35" s="229" t="s">
        <v>203</v>
      </c>
      <c r="R35" s="229" t="s">
        <v>203</v>
      </c>
      <c r="S35" s="260">
        <v>0</v>
      </c>
      <c r="T35" s="231" t="s">
        <v>410</v>
      </c>
      <c r="U35" s="232">
        <v>0.5</v>
      </c>
      <c r="V35" s="233" t="s">
        <v>433</v>
      </c>
      <c r="W35" s="234" t="s">
        <v>412</v>
      </c>
      <c r="X35" s="235" t="s">
        <v>203</v>
      </c>
      <c r="Y35" s="235" t="s">
        <v>203</v>
      </c>
      <c r="Z35" s="235" t="s">
        <v>371</v>
      </c>
      <c r="AA35" s="235" t="s">
        <v>203</v>
      </c>
      <c r="AB35" s="236" t="s">
        <v>203</v>
      </c>
      <c r="AC35" s="236" t="s">
        <v>203</v>
      </c>
      <c r="AD35" s="236" t="s">
        <v>203</v>
      </c>
      <c r="AE35" s="237" t="s">
        <v>413</v>
      </c>
      <c r="AF35" s="237" t="s">
        <v>203</v>
      </c>
      <c r="AG35" s="237" t="s">
        <v>203</v>
      </c>
      <c r="AH35" s="237" t="s">
        <v>203</v>
      </c>
      <c r="AI35" s="237" t="s">
        <v>203</v>
      </c>
      <c r="AJ35" s="237" t="s">
        <v>203</v>
      </c>
      <c r="AK35" s="237" t="s">
        <v>203</v>
      </c>
      <c r="AL35" s="237" t="s">
        <v>203</v>
      </c>
      <c r="AM35" s="237" t="s">
        <v>203</v>
      </c>
      <c r="AN35" s="237" t="s">
        <v>203</v>
      </c>
      <c r="AO35" s="237" t="s">
        <v>203</v>
      </c>
      <c r="AP35" s="237" t="s">
        <v>203</v>
      </c>
      <c r="AQ35" s="237" t="s">
        <v>203</v>
      </c>
      <c r="AR35" s="237" t="s">
        <v>203</v>
      </c>
      <c r="AS35" s="237" t="s">
        <v>203</v>
      </c>
      <c r="AT35" s="237" t="s">
        <v>203</v>
      </c>
      <c r="AU35" s="237" t="s">
        <v>203</v>
      </c>
      <c r="AV35" s="237" t="s">
        <v>203</v>
      </c>
      <c r="AW35" s="238" t="s">
        <v>203</v>
      </c>
      <c r="AX35" s="237" t="s">
        <v>203</v>
      </c>
      <c r="AY35" s="237" t="s">
        <v>203</v>
      </c>
      <c r="AZ35" s="237" t="s">
        <v>203</v>
      </c>
    </row>
    <row r="36" spans="3:52" x14ac:dyDescent="0.25">
      <c r="C36" s="223" t="s">
        <v>362</v>
      </c>
      <c r="D36" s="224" t="s">
        <v>438</v>
      </c>
      <c r="E36" s="223" t="s">
        <v>203</v>
      </c>
      <c r="F36" s="223" t="s">
        <v>409</v>
      </c>
      <c r="G36" s="226" t="b">
        <v>0</v>
      </c>
      <c r="H36" s="226">
        <v>1</v>
      </c>
      <c r="I36" s="227" t="b">
        <v>0</v>
      </c>
      <c r="J36" s="227" t="s">
        <v>203</v>
      </c>
      <c r="K36" s="227" t="s">
        <v>203</v>
      </c>
      <c r="L36" s="227" t="s">
        <v>203</v>
      </c>
      <c r="M36" s="228" t="s">
        <v>203</v>
      </c>
      <c r="N36" s="228" t="s">
        <v>203</v>
      </c>
      <c r="O36" s="228" t="s">
        <v>203</v>
      </c>
      <c r="P36" s="229" t="s">
        <v>203</v>
      </c>
      <c r="Q36" s="229" t="s">
        <v>203</v>
      </c>
      <c r="R36" s="229" t="s">
        <v>203</v>
      </c>
      <c r="S36" s="260">
        <v>0</v>
      </c>
      <c r="T36" s="231" t="s">
        <v>398</v>
      </c>
      <c r="U36" s="232">
        <v>0.5</v>
      </c>
      <c r="V36" s="233" t="s">
        <v>439</v>
      </c>
      <c r="W36" s="234" t="s">
        <v>412</v>
      </c>
      <c r="X36" s="235" t="s">
        <v>203</v>
      </c>
      <c r="Y36" s="235" t="s">
        <v>203</v>
      </c>
      <c r="Z36" s="235" t="s">
        <v>371</v>
      </c>
      <c r="AA36" s="235" t="s">
        <v>203</v>
      </c>
      <c r="AB36" s="236" t="s">
        <v>203</v>
      </c>
      <c r="AC36" s="236" t="s">
        <v>203</v>
      </c>
      <c r="AD36" s="236" t="s">
        <v>203</v>
      </c>
      <c r="AE36" s="237" t="s">
        <v>413</v>
      </c>
      <c r="AF36" s="237" t="s">
        <v>203</v>
      </c>
      <c r="AG36" s="237" t="s">
        <v>203</v>
      </c>
      <c r="AH36" s="237" t="s">
        <v>203</v>
      </c>
      <c r="AI36" s="237" t="s">
        <v>203</v>
      </c>
      <c r="AJ36" s="237" t="s">
        <v>203</v>
      </c>
      <c r="AK36" s="237" t="s">
        <v>203</v>
      </c>
      <c r="AL36" s="237" t="s">
        <v>203</v>
      </c>
      <c r="AM36" s="237" t="s">
        <v>203</v>
      </c>
      <c r="AN36" s="237" t="s">
        <v>203</v>
      </c>
      <c r="AO36" s="237" t="s">
        <v>203</v>
      </c>
      <c r="AP36" s="237" t="s">
        <v>203</v>
      </c>
      <c r="AQ36" s="237" t="s">
        <v>203</v>
      </c>
      <c r="AR36" s="237" t="s">
        <v>203</v>
      </c>
      <c r="AS36" s="237" t="s">
        <v>203</v>
      </c>
      <c r="AT36" s="237" t="s">
        <v>203</v>
      </c>
      <c r="AU36" s="237" t="s">
        <v>203</v>
      </c>
      <c r="AV36" s="237" t="s">
        <v>203</v>
      </c>
      <c r="AW36" s="238" t="s">
        <v>203</v>
      </c>
      <c r="AX36" s="237" t="s">
        <v>203</v>
      </c>
      <c r="AY36" s="237" t="s">
        <v>203</v>
      </c>
      <c r="AZ36" s="237" t="s">
        <v>203</v>
      </c>
    </row>
    <row r="37" spans="3:52" ht="15.75" thickBot="1" x14ac:dyDescent="0.3">
      <c r="C37" s="269" t="s">
        <v>362</v>
      </c>
      <c r="D37" s="270" t="s">
        <v>460</v>
      </c>
      <c r="E37" s="269" t="s">
        <v>203</v>
      </c>
      <c r="F37" s="269" t="s">
        <v>409</v>
      </c>
      <c r="G37" s="271" t="b">
        <v>0</v>
      </c>
      <c r="H37" s="271">
        <v>1</v>
      </c>
      <c r="I37" s="272" t="b">
        <v>1</v>
      </c>
      <c r="J37" s="272" t="s">
        <v>203</v>
      </c>
      <c r="K37" s="272" t="s">
        <v>203</v>
      </c>
      <c r="L37" s="272" t="s">
        <v>203</v>
      </c>
      <c r="M37" s="273" t="s">
        <v>203</v>
      </c>
      <c r="N37" s="273" t="s">
        <v>203</v>
      </c>
      <c r="O37" s="273" t="s">
        <v>203</v>
      </c>
      <c r="P37" s="274" t="s">
        <v>203</v>
      </c>
      <c r="Q37" s="274" t="s">
        <v>203</v>
      </c>
      <c r="R37" s="274" t="s">
        <v>203</v>
      </c>
      <c r="S37" s="275">
        <v>10</v>
      </c>
      <c r="T37" s="276" t="s">
        <v>452</v>
      </c>
      <c r="U37" s="277">
        <v>0.5</v>
      </c>
      <c r="V37" s="278" t="s">
        <v>461</v>
      </c>
      <c r="W37" s="279" t="s">
        <v>462</v>
      </c>
      <c r="X37" s="280" t="b">
        <v>1</v>
      </c>
      <c r="Y37" s="280">
        <v>0</v>
      </c>
      <c r="Z37" s="280" t="s">
        <v>371</v>
      </c>
      <c r="AA37" s="280">
        <v>10</v>
      </c>
      <c r="AB37" s="281" t="s">
        <v>203</v>
      </c>
      <c r="AC37" s="281" t="s">
        <v>203</v>
      </c>
      <c r="AD37" s="281" t="s">
        <v>203</v>
      </c>
      <c r="AE37" s="282" t="s">
        <v>455</v>
      </c>
      <c r="AF37" s="282" t="s">
        <v>203</v>
      </c>
      <c r="AG37" s="282" t="s">
        <v>203</v>
      </c>
      <c r="AH37" s="282">
        <v>4</v>
      </c>
      <c r="AI37" s="282" t="s">
        <v>203</v>
      </c>
      <c r="AJ37" s="282" t="s">
        <v>203</v>
      </c>
      <c r="AK37" s="282" t="s">
        <v>203</v>
      </c>
      <c r="AL37" s="282" t="s">
        <v>203</v>
      </c>
      <c r="AM37" s="282" t="s">
        <v>203</v>
      </c>
      <c r="AN37" s="282" t="s">
        <v>203</v>
      </c>
      <c r="AO37" s="282" t="s">
        <v>203</v>
      </c>
      <c r="AP37" s="282" t="s">
        <v>203</v>
      </c>
      <c r="AQ37" s="282" t="s">
        <v>203</v>
      </c>
      <c r="AR37" s="282" t="s">
        <v>203</v>
      </c>
      <c r="AS37" s="282" t="s">
        <v>203</v>
      </c>
      <c r="AT37" s="282" t="s">
        <v>203</v>
      </c>
      <c r="AU37" s="282" t="s">
        <v>203</v>
      </c>
      <c r="AV37" s="282" t="s">
        <v>203</v>
      </c>
      <c r="AW37" s="283" t="s">
        <v>381</v>
      </c>
      <c r="AX37" s="282" t="s">
        <v>203</v>
      </c>
      <c r="AY37" s="282" t="s">
        <v>203</v>
      </c>
      <c r="AZ37" s="282" t="s">
        <v>203</v>
      </c>
    </row>
    <row r="38" spans="3:52" ht="15.75" thickTop="1" x14ac:dyDescent="0.25">
      <c r="C38" s="255" t="s">
        <v>362</v>
      </c>
      <c r="D38" s="256" t="s">
        <v>463</v>
      </c>
      <c r="E38" s="255" t="s">
        <v>203</v>
      </c>
      <c r="F38" s="255" t="s">
        <v>409</v>
      </c>
      <c r="G38" s="225" t="b">
        <v>0</v>
      </c>
      <c r="H38" s="225">
        <v>1</v>
      </c>
      <c r="I38" s="257" t="b">
        <v>1</v>
      </c>
      <c r="J38" s="257" t="s">
        <v>203</v>
      </c>
      <c r="K38" s="257" t="s">
        <v>203</v>
      </c>
      <c r="L38" s="257" t="s">
        <v>203</v>
      </c>
      <c r="M38" s="258" t="s">
        <v>203</v>
      </c>
      <c r="N38" s="258" t="s">
        <v>203</v>
      </c>
      <c r="O38" s="258" t="s">
        <v>203</v>
      </c>
      <c r="P38" s="259" t="s">
        <v>203</v>
      </c>
      <c r="Q38" s="259" t="s">
        <v>203</v>
      </c>
      <c r="R38" s="259" t="s">
        <v>203</v>
      </c>
      <c r="S38" s="260">
        <v>10</v>
      </c>
      <c r="T38" s="261" t="s">
        <v>457</v>
      </c>
      <c r="U38" s="262">
        <v>0.5</v>
      </c>
      <c r="V38" s="263" t="s">
        <v>464</v>
      </c>
      <c r="W38" s="264" t="s">
        <v>465</v>
      </c>
      <c r="X38" s="265" t="b">
        <v>1</v>
      </c>
      <c r="Y38" s="265">
        <v>0</v>
      </c>
      <c r="Z38" s="265" t="s">
        <v>371</v>
      </c>
      <c r="AA38" s="265">
        <v>10</v>
      </c>
      <c r="AB38" s="266" t="s">
        <v>203</v>
      </c>
      <c r="AC38" s="266" t="s">
        <v>203</v>
      </c>
      <c r="AD38" s="266" t="s">
        <v>203</v>
      </c>
      <c r="AE38" s="267" t="s">
        <v>455</v>
      </c>
      <c r="AF38" s="267" t="s">
        <v>203</v>
      </c>
      <c r="AG38" s="267" t="s">
        <v>203</v>
      </c>
      <c r="AH38" s="267">
        <v>4</v>
      </c>
      <c r="AI38" s="267" t="s">
        <v>203</v>
      </c>
      <c r="AJ38" s="267" t="s">
        <v>203</v>
      </c>
      <c r="AK38" s="267" t="s">
        <v>203</v>
      </c>
      <c r="AL38" s="267" t="s">
        <v>203</v>
      </c>
      <c r="AM38" s="267" t="s">
        <v>203</v>
      </c>
      <c r="AN38" s="267" t="s">
        <v>203</v>
      </c>
      <c r="AO38" s="267" t="s">
        <v>203</v>
      </c>
      <c r="AP38" s="267" t="s">
        <v>203</v>
      </c>
      <c r="AQ38" s="267" t="s">
        <v>203</v>
      </c>
      <c r="AR38" s="267" t="s">
        <v>203</v>
      </c>
      <c r="AS38" s="267" t="s">
        <v>203</v>
      </c>
      <c r="AT38" s="267" t="s">
        <v>203</v>
      </c>
      <c r="AU38" s="267" t="s">
        <v>203</v>
      </c>
      <c r="AV38" s="267" t="s">
        <v>203</v>
      </c>
      <c r="AW38" s="268" t="s">
        <v>381</v>
      </c>
      <c r="AX38" s="267" t="s">
        <v>203</v>
      </c>
      <c r="AY38" s="267" t="s">
        <v>203</v>
      </c>
      <c r="AZ38" s="267" t="s">
        <v>203</v>
      </c>
    </row>
    <row r="39" spans="3:52" x14ac:dyDescent="0.25">
      <c r="C39" s="223" t="s">
        <v>362</v>
      </c>
      <c r="D39" s="224" t="s">
        <v>440</v>
      </c>
      <c r="E39" s="223" t="s">
        <v>203</v>
      </c>
      <c r="F39" s="223" t="s">
        <v>409</v>
      </c>
      <c r="G39" s="226" t="b">
        <v>0</v>
      </c>
      <c r="H39" s="226">
        <v>1</v>
      </c>
      <c r="I39" s="227" t="b">
        <v>0</v>
      </c>
      <c r="J39" s="227" t="s">
        <v>203</v>
      </c>
      <c r="K39" s="227" t="s">
        <v>203</v>
      </c>
      <c r="L39" s="227" t="s">
        <v>203</v>
      </c>
      <c r="M39" s="228" t="s">
        <v>203</v>
      </c>
      <c r="N39" s="228" t="s">
        <v>203</v>
      </c>
      <c r="O39" s="228" t="s">
        <v>203</v>
      </c>
      <c r="P39" s="229" t="s">
        <v>203</v>
      </c>
      <c r="Q39" s="229" t="s">
        <v>203</v>
      </c>
      <c r="R39" s="229" t="s">
        <v>203</v>
      </c>
      <c r="S39" s="260">
        <v>0</v>
      </c>
      <c r="T39" s="231" t="s">
        <v>427</v>
      </c>
      <c r="U39" s="232">
        <v>0.5</v>
      </c>
      <c r="V39" s="233" t="s">
        <v>441</v>
      </c>
      <c r="W39" s="234" t="s">
        <v>412</v>
      </c>
      <c r="X39" s="235" t="s">
        <v>203</v>
      </c>
      <c r="Y39" s="235" t="s">
        <v>203</v>
      </c>
      <c r="Z39" s="235" t="s">
        <v>371</v>
      </c>
      <c r="AA39" s="235" t="s">
        <v>203</v>
      </c>
      <c r="AB39" s="236" t="s">
        <v>203</v>
      </c>
      <c r="AC39" s="236" t="s">
        <v>203</v>
      </c>
      <c r="AD39" s="236" t="s">
        <v>203</v>
      </c>
      <c r="AE39" s="237" t="s">
        <v>413</v>
      </c>
      <c r="AF39" s="237" t="s">
        <v>203</v>
      </c>
      <c r="AG39" s="237" t="s">
        <v>203</v>
      </c>
      <c r="AH39" s="237" t="s">
        <v>203</v>
      </c>
      <c r="AI39" s="237" t="s">
        <v>203</v>
      </c>
      <c r="AJ39" s="237" t="s">
        <v>203</v>
      </c>
      <c r="AK39" s="237" t="s">
        <v>203</v>
      </c>
      <c r="AL39" s="237" t="s">
        <v>203</v>
      </c>
      <c r="AM39" s="237" t="s">
        <v>203</v>
      </c>
      <c r="AN39" s="237" t="s">
        <v>203</v>
      </c>
      <c r="AO39" s="237" t="s">
        <v>203</v>
      </c>
      <c r="AP39" s="237" t="s">
        <v>203</v>
      </c>
      <c r="AQ39" s="237" t="s">
        <v>203</v>
      </c>
      <c r="AR39" s="237" t="s">
        <v>203</v>
      </c>
      <c r="AS39" s="237" t="s">
        <v>203</v>
      </c>
      <c r="AT39" s="237" t="s">
        <v>203</v>
      </c>
      <c r="AU39" s="237" t="s">
        <v>203</v>
      </c>
      <c r="AV39" s="237" t="s">
        <v>203</v>
      </c>
      <c r="AW39" s="238" t="s">
        <v>203</v>
      </c>
      <c r="AX39" s="237" t="s">
        <v>203</v>
      </c>
      <c r="AY39" s="237" t="s">
        <v>203</v>
      </c>
      <c r="AZ39" s="237" t="s">
        <v>203</v>
      </c>
    </row>
    <row r="40" spans="3:52" x14ac:dyDescent="0.25">
      <c r="C40" s="223" t="s">
        <v>362</v>
      </c>
      <c r="D40" s="224" t="s">
        <v>434</v>
      </c>
      <c r="E40" s="223" t="s">
        <v>203</v>
      </c>
      <c r="F40" s="223" t="s">
        <v>409</v>
      </c>
      <c r="G40" s="226" t="b">
        <v>0</v>
      </c>
      <c r="H40" s="226">
        <v>1</v>
      </c>
      <c r="I40" s="227" t="b">
        <v>0</v>
      </c>
      <c r="J40" s="227" t="s">
        <v>203</v>
      </c>
      <c r="K40" s="227" t="s">
        <v>203</v>
      </c>
      <c r="L40" s="227" t="s">
        <v>203</v>
      </c>
      <c r="M40" s="228" t="s">
        <v>203</v>
      </c>
      <c r="N40" s="228" t="s">
        <v>203</v>
      </c>
      <c r="O40" s="228" t="s">
        <v>203</v>
      </c>
      <c r="P40" s="229" t="s">
        <v>203</v>
      </c>
      <c r="Q40" s="229" t="s">
        <v>203</v>
      </c>
      <c r="R40" s="229" t="s">
        <v>203</v>
      </c>
      <c r="S40" s="260">
        <v>0</v>
      </c>
      <c r="T40" s="231" t="s">
        <v>383</v>
      </c>
      <c r="U40" s="232">
        <v>0.5</v>
      </c>
      <c r="V40" s="233" t="s">
        <v>435</v>
      </c>
      <c r="W40" s="234" t="s">
        <v>412</v>
      </c>
      <c r="X40" s="235" t="s">
        <v>203</v>
      </c>
      <c r="Y40" s="235" t="s">
        <v>203</v>
      </c>
      <c r="Z40" s="235" t="s">
        <v>371</v>
      </c>
      <c r="AA40" s="235" t="s">
        <v>203</v>
      </c>
      <c r="AB40" s="236" t="s">
        <v>203</v>
      </c>
      <c r="AC40" s="236" t="s">
        <v>203</v>
      </c>
      <c r="AD40" s="236" t="s">
        <v>203</v>
      </c>
      <c r="AE40" s="237" t="s">
        <v>413</v>
      </c>
      <c r="AF40" s="237" t="s">
        <v>203</v>
      </c>
      <c r="AG40" s="237" t="s">
        <v>203</v>
      </c>
      <c r="AH40" s="237" t="s">
        <v>203</v>
      </c>
      <c r="AI40" s="237" t="s">
        <v>203</v>
      </c>
      <c r="AJ40" s="237" t="s">
        <v>203</v>
      </c>
      <c r="AK40" s="237" t="s">
        <v>203</v>
      </c>
      <c r="AL40" s="237" t="s">
        <v>203</v>
      </c>
      <c r="AM40" s="237" t="s">
        <v>203</v>
      </c>
      <c r="AN40" s="237" t="s">
        <v>203</v>
      </c>
      <c r="AO40" s="237" t="s">
        <v>203</v>
      </c>
      <c r="AP40" s="237" t="s">
        <v>203</v>
      </c>
      <c r="AQ40" s="237" t="s">
        <v>203</v>
      </c>
      <c r="AR40" s="237" t="s">
        <v>203</v>
      </c>
      <c r="AS40" s="237" t="s">
        <v>203</v>
      </c>
      <c r="AT40" s="237" t="s">
        <v>203</v>
      </c>
      <c r="AU40" s="237" t="s">
        <v>203</v>
      </c>
      <c r="AV40" s="237" t="s">
        <v>203</v>
      </c>
      <c r="AW40" s="238" t="s">
        <v>203</v>
      </c>
      <c r="AX40" s="237" t="s">
        <v>203</v>
      </c>
      <c r="AY40" s="237" t="s">
        <v>203</v>
      </c>
      <c r="AZ40" s="237" t="s">
        <v>203</v>
      </c>
    </row>
    <row r="41" spans="3:52" x14ac:dyDescent="0.25">
      <c r="C41" s="223" t="s">
        <v>362</v>
      </c>
      <c r="D41" s="224" t="s">
        <v>442</v>
      </c>
      <c r="E41" s="223" t="s">
        <v>203</v>
      </c>
      <c r="F41" s="223" t="s">
        <v>409</v>
      </c>
      <c r="G41" s="226" t="b">
        <v>0</v>
      </c>
      <c r="H41" s="226">
        <v>1</v>
      </c>
      <c r="I41" s="227" t="b">
        <v>0</v>
      </c>
      <c r="J41" s="227" t="s">
        <v>203</v>
      </c>
      <c r="K41" s="227" t="s">
        <v>203</v>
      </c>
      <c r="L41" s="227" t="s">
        <v>203</v>
      </c>
      <c r="M41" s="228" t="s">
        <v>203</v>
      </c>
      <c r="N41" s="228" t="s">
        <v>203</v>
      </c>
      <c r="O41" s="228" t="s">
        <v>203</v>
      </c>
      <c r="P41" s="229" t="s">
        <v>203</v>
      </c>
      <c r="Q41" s="229" t="s">
        <v>203</v>
      </c>
      <c r="R41" s="229" t="s">
        <v>203</v>
      </c>
      <c r="S41" s="260">
        <v>0</v>
      </c>
      <c r="T41" s="231" t="s">
        <v>430</v>
      </c>
      <c r="U41" s="232">
        <v>0.5</v>
      </c>
      <c r="V41" s="233" t="s">
        <v>443</v>
      </c>
      <c r="W41" s="234" t="s">
        <v>412</v>
      </c>
      <c r="X41" s="235" t="s">
        <v>203</v>
      </c>
      <c r="Y41" s="235" t="s">
        <v>203</v>
      </c>
      <c r="Z41" s="235" t="s">
        <v>371</v>
      </c>
      <c r="AA41" s="235" t="s">
        <v>203</v>
      </c>
      <c r="AB41" s="236" t="s">
        <v>203</v>
      </c>
      <c r="AC41" s="236" t="s">
        <v>203</v>
      </c>
      <c r="AD41" s="236" t="s">
        <v>203</v>
      </c>
      <c r="AE41" s="237" t="s">
        <v>413</v>
      </c>
      <c r="AF41" s="237" t="s">
        <v>203</v>
      </c>
      <c r="AG41" s="237" t="s">
        <v>203</v>
      </c>
      <c r="AH41" s="237" t="s">
        <v>203</v>
      </c>
      <c r="AI41" s="237" t="s">
        <v>203</v>
      </c>
      <c r="AJ41" s="237" t="s">
        <v>203</v>
      </c>
      <c r="AK41" s="237" t="s">
        <v>203</v>
      </c>
      <c r="AL41" s="237" t="s">
        <v>203</v>
      </c>
      <c r="AM41" s="237" t="s">
        <v>203</v>
      </c>
      <c r="AN41" s="237" t="s">
        <v>203</v>
      </c>
      <c r="AO41" s="237" t="s">
        <v>203</v>
      </c>
      <c r="AP41" s="237" t="s">
        <v>203</v>
      </c>
      <c r="AQ41" s="237" t="s">
        <v>203</v>
      </c>
      <c r="AR41" s="237" t="s">
        <v>203</v>
      </c>
      <c r="AS41" s="237" t="s">
        <v>203</v>
      </c>
      <c r="AT41" s="237" t="s">
        <v>203</v>
      </c>
      <c r="AU41" s="237" t="s">
        <v>203</v>
      </c>
      <c r="AV41" s="237" t="s">
        <v>203</v>
      </c>
      <c r="AW41" s="238" t="s">
        <v>203</v>
      </c>
      <c r="AX41" s="237" t="s">
        <v>203</v>
      </c>
      <c r="AY41" s="237" t="s">
        <v>203</v>
      </c>
      <c r="AZ41" s="237" t="s">
        <v>203</v>
      </c>
    </row>
    <row r="42" spans="3:52" x14ac:dyDescent="0.25">
      <c r="C42" s="223" t="s">
        <v>362</v>
      </c>
      <c r="D42" s="224" t="s">
        <v>387</v>
      </c>
      <c r="E42" s="223" t="s">
        <v>387</v>
      </c>
      <c r="F42" s="223" t="s">
        <v>364</v>
      </c>
      <c r="G42" s="226" t="b">
        <v>0</v>
      </c>
      <c r="H42" s="226">
        <v>1</v>
      </c>
      <c r="I42" s="227" t="b">
        <v>1</v>
      </c>
      <c r="J42" s="227" t="s">
        <v>388</v>
      </c>
      <c r="K42" s="227">
        <v>50000</v>
      </c>
      <c r="L42" s="227" t="s">
        <v>203</v>
      </c>
      <c r="M42" s="228" t="s">
        <v>377</v>
      </c>
      <c r="N42" s="228">
        <v>60</v>
      </c>
      <c r="O42" s="228" t="s">
        <v>203</v>
      </c>
      <c r="P42" s="229" t="s">
        <v>203</v>
      </c>
      <c r="Q42" s="229" t="s">
        <v>203</v>
      </c>
      <c r="R42" s="229" t="s">
        <v>203</v>
      </c>
      <c r="S42" s="260">
        <v>15</v>
      </c>
      <c r="T42" s="231" t="s">
        <v>383</v>
      </c>
      <c r="U42" s="232" t="s">
        <v>389</v>
      </c>
      <c r="V42" s="233" t="s">
        <v>390</v>
      </c>
      <c r="W42" s="234" t="s">
        <v>391</v>
      </c>
      <c r="X42" s="235" t="b">
        <v>1</v>
      </c>
      <c r="Y42" s="235">
        <v>0</v>
      </c>
      <c r="Z42" s="235" t="s">
        <v>371</v>
      </c>
      <c r="AA42" s="235">
        <v>10</v>
      </c>
      <c r="AB42" s="236">
        <v>1526342400</v>
      </c>
      <c r="AC42" s="236" t="s">
        <v>203</v>
      </c>
      <c r="AD42" s="236">
        <v>2880</v>
      </c>
      <c r="AE42" s="237" t="s">
        <v>392</v>
      </c>
      <c r="AF42" s="237" t="s">
        <v>203</v>
      </c>
      <c r="AG42" s="237" t="s">
        <v>203</v>
      </c>
      <c r="AH42" s="237">
        <v>4</v>
      </c>
      <c r="AI42" s="237"/>
      <c r="AJ42" s="237" t="s">
        <v>203</v>
      </c>
      <c r="AK42" s="237" t="s">
        <v>203</v>
      </c>
      <c r="AL42" s="237" t="s">
        <v>203</v>
      </c>
      <c r="AM42" s="237" t="s">
        <v>203</v>
      </c>
      <c r="AN42" s="237" t="s">
        <v>203</v>
      </c>
      <c r="AO42" s="237" t="s">
        <v>203</v>
      </c>
      <c r="AP42" s="237" t="s">
        <v>203</v>
      </c>
      <c r="AQ42" s="237" t="s">
        <v>203</v>
      </c>
      <c r="AR42" s="237" t="s">
        <v>203</v>
      </c>
      <c r="AS42" s="237" t="s">
        <v>203</v>
      </c>
      <c r="AT42" s="237" t="s">
        <v>203</v>
      </c>
      <c r="AU42" s="237" t="s">
        <v>203</v>
      </c>
      <c r="AV42" s="237" t="s">
        <v>203</v>
      </c>
      <c r="AW42" s="238" t="s">
        <v>393</v>
      </c>
      <c r="AX42" s="237" t="s">
        <v>203</v>
      </c>
      <c r="AY42" s="237" t="s">
        <v>203</v>
      </c>
      <c r="AZ42" s="237" t="s">
        <v>203</v>
      </c>
    </row>
    <row r="43" spans="3:52" x14ac:dyDescent="0.25">
      <c r="C43" s="223" t="s">
        <v>362</v>
      </c>
      <c r="D43" s="224" t="s">
        <v>394</v>
      </c>
      <c r="E43" s="223" t="s">
        <v>394</v>
      </c>
      <c r="F43" s="223" t="s">
        <v>364</v>
      </c>
      <c r="G43" s="226" t="b">
        <v>0</v>
      </c>
      <c r="H43" s="226">
        <v>1</v>
      </c>
      <c r="I43" s="227" t="b">
        <v>1</v>
      </c>
      <c r="J43" s="227" t="s">
        <v>388</v>
      </c>
      <c r="K43" s="227">
        <v>150000</v>
      </c>
      <c r="L43" s="227" t="s">
        <v>203</v>
      </c>
      <c r="M43" s="228" t="s">
        <v>377</v>
      </c>
      <c r="N43" s="228">
        <v>60</v>
      </c>
      <c r="O43" s="228" t="s">
        <v>203</v>
      </c>
      <c r="P43" s="229" t="s">
        <v>203</v>
      </c>
      <c r="Q43" s="229" t="s">
        <v>203</v>
      </c>
      <c r="R43" s="229" t="s">
        <v>203</v>
      </c>
      <c r="S43" s="260">
        <v>15</v>
      </c>
      <c r="T43" s="231" t="s">
        <v>368</v>
      </c>
      <c r="U43" s="232" t="s">
        <v>389</v>
      </c>
      <c r="V43" s="233" t="s">
        <v>395</v>
      </c>
      <c r="W43" s="234" t="s">
        <v>391</v>
      </c>
      <c r="X43" s="235" t="b">
        <v>1</v>
      </c>
      <c r="Y43" s="235">
        <v>0</v>
      </c>
      <c r="Z43" s="235" t="s">
        <v>371</v>
      </c>
      <c r="AA43" s="235">
        <v>10</v>
      </c>
      <c r="AB43" s="236">
        <v>1526342400</v>
      </c>
      <c r="AC43" s="236" t="s">
        <v>203</v>
      </c>
      <c r="AD43" s="236">
        <v>2880</v>
      </c>
      <c r="AE43" s="237" t="s">
        <v>392</v>
      </c>
      <c r="AF43" s="237" t="s">
        <v>203</v>
      </c>
      <c r="AG43" s="237" t="s">
        <v>203</v>
      </c>
      <c r="AH43" s="237">
        <v>4</v>
      </c>
      <c r="AI43" s="237" t="s">
        <v>203</v>
      </c>
      <c r="AJ43" s="237" t="s">
        <v>203</v>
      </c>
      <c r="AK43" s="237" t="s">
        <v>203</v>
      </c>
      <c r="AL43" s="237" t="s">
        <v>203</v>
      </c>
      <c r="AM43" s="237" t="s">
        <v>203</v>
      </c>
      <c r="AN43" s="237" t="s">
        <v>203</v>
      </c>
      <c r="AO43" s="237" t="s">
        <v>203</v>
      </c>
      <c r="AP43" s="237" t="s">
        <v>203</v>
      </c>
      <c r="AQ43" s="237" t="s">
        <v>203</v>
      </c>
      <c r="AR43" s="237" t="s">
        <v>203</v>
      </c>
      <c r="AS43" s="237" t="s">
        <v>203</v>
      </c>
      <c r="AT43" s="237" t="s">
        <v>203</v>
      </c>
      <c r="AU43" s="237"/>
      <c r="AV43" s="237" t="s">
        <v>203</v>
      </c>
      <c r="AW43" s="238" t="s">
        <v>396</v>
      </c>
      <c r="AX43" s="237" t="s">
        <v>203</v>
      </c>
      <c r="AY43" s="237" t="s">
        <v>203</v>
      </c>
      <c r="AZ43" s="237" t="s">
        <v>203</v>
      </c>
    </row>
    <row r="44" spans="3:52" x14ac:dyDescent="0.25">
      <c r="C44" s="223" t="s">
        <v>362</v>
      </c>
      <c r="D44" s="224" t="s">
        <v>382</v>
      </c>
      <c r="E44" s="223" t="s">
        <v>382</v>
      </c>
      <c r="F44" s="223" t="s">
        <v>364</v>
      </c>
      <c r="G44" s="226" t="b">
        <v>0</v>
      </c>
      <c r="H44" s="226">
        <v>1</v>
      </c>
      <c r="I44" s="227" t="b">
        <v>1</v>
      </c>
      <c r="J44" s="227" t="s">
        <v>376</v>
      </c>
      <c r="K44" s="227">
        <v>1</v>
      </c>
      <c r="L44" s="227" t="s">
        <v>138</v>
      </c>
      <c r="M44" s="228"/>
      <c r="N44" s="228"/>
      <c r="O44" s="228" t="s">
        <v>203</v>
      </c>
      <c r="P44" s="229" t="s">
        <v>203</v>
      </c>
      <c r="Q44" s="229" t="s">
        <v>203</v>
      </c>
      <c r="R44" s="229" t="s">
        <v>203</v>
      </c>
      <c r="S44" s="260">
        <v>9</v>
      </c>
      <c r="T44" s="231" t="s">
        <v>383</v>
      </c>
      <c r="U44" s="232">
        <v>-1</v>
      </c>
      <c r="V44" s="233" t="s">
        <v>384</v>
      </c>
      <c r="W44" s="234" t="s">
        <v>385</v>
      </c>
      <c r="X44" s="235" t="b">
        <v>1</v>
      </c>
      <c r="Y44" s="235">
        <v>0</v>
      </c>
      <c r="Z44" s="235" t="s">
        <v>371</v>
      </c>
      <c r="AA44" s="235">
        <v>20</v>
      </c>
      <c r="AB44" s="236" t="s">
        <v>203</v>
      </c>
      <c r="AC44" s="236" t="s">
        <v>203</v>
      </c>
      <c r="AD44" s="236">
        <v>2880</v>
      </c>
      <c r="AE44" s="237" t="s">
        <v>372</v>
      </c>
      <c r="AF44" s="237" t="s">
        <v>203</v>
      </c>
      <c r="AG44" s="237" t="s">
        <v>203</v>
      </c>
      <c r="AH44" s="237">
        <v>4</v>
      </c>
      <c r="AI44" s="237" t="s">
        <v>386</v>
      </c>
      <c r="AJ44" s="237" t="s">
        <v>203</v>
      </c>
      <c r="AK44" s="237" t="s">
        <v>203</v>
      </c>
      <c r="AL44" s="237" t="s">
        <v>203</v>
      </c>
      <c r="AM44" s="237" t="s">
        <v>203</v>
      </c>
      <c r="AN44" s="237" t="s">
        <v>203</v>
      </c>
      <c r="AO44" s="237" t="s">
        <v>203</v>
      </c>
      <c r="AP44" s="237" t="s">
        <v>138</v>
      </c>
      <c r="AQ44" s="237" t="s">
        <v>203</v>
      </c>
      <c r="AR44" s="237" t="s">
        <v>203</v>
      </c>
      <c r="AS44" s="237" t="s">
        <v>203</v>
      </c>
      <c r="AT44" s="237" t="s">
        <v>203</v>
      </c>
      <c r="AU44" s="237" t="s">
        <v>203</v>
      </c>
      <c r="AV44" s="237" t="s">
        <v>203</v>
      </c>
      <c r="AW44" s="238" t="s">
        <v>374</v>
      </c>
      <c r="AX44" s="237" t="s">
        <v>203</v>
      </c>
      <c r="AY44" s="237" t="s">
        <v>203</v>
      </c>
      <c r="AZ44" s="237" t="s">
        <v>203</v>
      </c>
    </row>
    <row r="45" spans="3:52" x14ac:dyDescent="0.25">
      <c r="C45" s="223" t="s">
        <v>362</v>
      </c>
      <c r="D45" s="224" t="s">
        <v>402</v>
      </c>
      <c r="E45" s="223" t="s">
        <v>382</v>
      </c>
      <c r="F45" s="223" t="s">
        <v>364</v>
      </c>
      <c r="G45" s="226" t="b">
        <v>0</v>
      </c>
      <c r="H45" s="226">
        <v>1</v>
      </c>
      <c r="I45" s="227" t="b">
        <v>1</v>
      </c>
      <c r="J45" s="227" t="s">
        <v>403</v>
      </c>
      <c r="K45" s="227">
        <v>1</v>
      </c>
      <c r="L45" s="227" t="s">
        <v>404</v>
      </c>
      <c r="M45" s="228" t="s">
        <v>377</v>
      </c>
      <c r="N45" s="228">
        <v>60</v>
      </c>
      <c r="O45" s="228" t="s">
        <v>203</v>
      </c>
      <c r="P45" s="229" t="s">
        <v>203</v>
      </c>
      <c r="Q45" s="229" t="s">
        <v>203</v>
      </c>
      <c r="R45" s="229" t="s">
        <v>203</v>
      </c>
      <c r="S45" s="260">
        <v>2</v>
      </c>
      <c r="T45" s="231" t="s">
        <v>383</v>
      </c>
      <c r="U45" s="232" t="s">
        <v>405</v>
      </c>
      <c r="V45" s="233" t="s">
        <v>406</v>
      </c>
      <c r="W45" s="234" t="s">
        <v>385</v>
      </c>
      <c r="X45" s="235" t="b">
        <v>1</v>
      </c>
      <c r="Y45" s="235">
        <v>0</v>
      </c>
      <c r="Z45" s="235" t="s">
        <v>371</v>
      </c>
      <c r="AA45" s="235">
        <v>10</v>
      </c>
      <c r="AB45" s="236">
        <v>1526342400</v>
      </c>
      <c r="AC45" s="236" t="s">
        <v>203</v>
      </c>
      <c r="AD45" s="236">
        <v>1440</v>
      </c>
      <c r="AE45" s="237" t="s">
        <v>392</v>
      </c>
      <c r="AF45" s="237" t="s">
        <v>203</v>
      </c>
      <c r="AG45" s="237" t="s">
        <v>203</v>
      </c>
      <c r="AH45" s="237">
        <v>4</v>
      </c>
      <c r="AI45" s="237" t="s">
        <v>203</v>
      </c>
      <c r="AJ45" s="237" t="s">
        <v>203</v>
      </c>
      <c r="AK45" s="237" t="s">
        <v>203</v>
      </c>
      <c r="AL45" s="237" t="s">
        <v>203</v>
      </c>
      <c r="AM45" s="237" t="s">
        <v>203</v>
      </c>
      <c r="AN45" s="237" t="s">
        <v>203</v>
      </c>
      <c r="AO45" s="237" t="s">
        <v>203</v>
      </c>
      <c r="AP45" s="237" t="s">
        <v>203</v>
      </c>
      <c r="AQ45" s="237" t="s">
        <v>203</v>
      </c>
      <c r="AR45" s="237" t="s">
        <v>203</v>
      </c>
      <c r="AS45" s="239" t="s">
        <v>203</v>
      </c>
      <c r="AT45" s="237" t="s">
        <v>203</v>
      </c>
      <c r="AU45" s="237" t="s">
        <v>203</v>
      </c>
      <c r="AV45" s="239" t="s">
        <v>203</v>
      </c>
      <c r="AW45" s="238" t="s">
        <v>407</v>
      </c>
      <c r="AX45" s="237" t="s">
        <v>203</v>
      </c>
      <c r="AY45" s="237" t="s">
        <v>203</v>
      </c>
      <c r="AZ45" s="237" t="s">
        <v>203</v>
      </c>
    </row>
    <row r="46" spans="3:52" x14ac:dyDescent="0.25">
      <c r="C46" s="223" t="s">
        <v>362</v>
      </c>
      <c r="D46" s="224" t="s">
        <v>542</v>
      </c>
      <c r="E46" s="223" t="s">
        <v>521</v>
      </c>
      <c r="F46" s="223" t="s">
        <v>364</v>
      </c>
      <c r="G46" s="226" t="b">
        <v>1</v>
      </c>
      <c r="H46" s="226">
        <v>1</v>
      </c>
      <c r="I46" s="227" t="b">
        <v>1</v>
      </c>
      <c r="J46" s="227" t="s">
        <v>365</v>
      </c>
      <c r="K46" s="227">
        <v>2</v>
      </c>
      <c r="L46" s="227" t="s">
        <v>517</v>
      </c>
      <c r="M46" s="228" t="s">
        <v>365</v>
      </c>
      <c r="N46" s="228">
        <v>5</v>
      </c>
      <c r="O46" s="228" t="s">
        <v>366</v>
      </c>
      <c r="P46" s="229" t="s">
        <v>365</v>
      </c>
      <c r="Q46" s="229">
        <v>3</v>
      </c>
      <c r="R46" s="229" t="s">
        <v>367</v>
      </c>
      <c r="S46" s="260">
        <v>2</v>
      </c>
      <c r="T46" s="231" t="s">
        <v>383</v>
      </c>
      <c r="U46" s="383">
        <v>-1</v>
      </c>
      <c r="V46" s="233" t="s">
        <v>543</v>
      </c>
      <c r="W46" s="234" t="s">
        <v>544</v>
      </c>
      <c r="X46" s="235" t="b">
        <v>1</v>
      </c>
      <c r="Y46" s="235">
        <v>0</v>
      </c>
      <c r="Z46" s="235" t="s">
        <v>371</v>
      </c>
      <c r="AA46" s="235">
        <v>10</v>
      </c>
      <c r="AB46" s="346" t="s">
        <v>203</v>
      </c>
      <c r="AC46" s="236" t="s">
        <v>203</v>
      </c>
      <c r="AD46" s="236">
        <v>2880</v>
      </c>
      <c r="AE46" s="237" t="s">
        <v>392</v>
      </c>
      <c r="AF46" s="237" t="s">
        <v>203</v>
      </c>
      <c r="AG46" s="237" t="s">
        <v>203</v>
      </c>
      <c r="AH46" s="237">
        <v>4</v>
      </c>
      <c r="AI46" s="239" t="s">
        <v>203</v>
      </c>
      <c r="AJ46" s="239" t="s">
        <v>203</v>
      </c>
      <c r="AK46" s="237" t="s">
        <v>203</v>
      </c>
      <c r="AL46" s="237" t="s">
        <v>203</v>
      </c>
      <c r="AM46" s="237" t="s">
        <v>203</v>
      </c>
      <c r="AN46" s="237" t="s">
        <v>203</v>
      </c>
      <c r="AO46" s="237" t="s">
        <v>203</v>
      </c>
      <c r="AP46" s="237" t="s">
        <v>203</v>
      </c>
      <c r="AQ46" s="237" t="s">
        <v>203</v>
      </c>
      <c r="AR46" s="237" t="s">
        <v>203</v>
      </c>
      <c r="AS46" s="239" t="s">
        <v>203</v>
      </c>
      <c r="AT46" s="237" t="s">
        <v>203</v>
      </c>
      <c r="AU46" s="237" t="s">
        <v>203</v>
      </c>
      <c r="AV46" s="237" t="s">
        <v>203</v>
      </c>
      <c r="AW46" s="238" t="s">
        <v>545</v>
      </c>
      <c r="AX46" s="237" t="s">
        <v>203</v>
      </c>
      <c r="AY46" s="237" t="s">
        <v>203</v>
      </c>
      <c r="AZ46" s="237" t="s">
        <v>203</v>
      </c>
    </row>
    <row r="47" spans="3:52" x14ac:dyDescent="0.25">
      <c r="C47" s="223" t="s">
        <v>362</v>
      </c>
      <c r="D47" s="224" t="s">
        <v>397</v>
      </c>
      <c r="E47" s="223" t="s">
        <v>397</v>
      </c>
      <c r="F47" s="223" t="s">
        <v>364</v>
      </c>
      <c r="G47" s="226" t="b">
        <v>0</v>
      </c>
      <c r="H47" s="226">
        <v>1</v>
      </c>
      <c r="I47" s="227" t="b">
        <v>1</v>
      </c>
      <c r="J47" s="227" t="s">
        <v>377</v>
      </c>
      <c r="K47" s="227">
        <v>900</v>
      </c>
      <c r="L47" s="227" t="s">
        <v>203</v>
      </c>
      <c r="M47" s="228" t="s">
        <v>388</v>
      </c>
      <c r="N47" s="228">
        <v>300000</v>
      </c>
      <c r="O47" s="228" t="s">
        <v>203</v>
      </c>
      <c r="P47" s="229" t="s">
        <v>203</v>
      </c>
      <c r="Q47" s="229" t="s">
        <v>203</v>
      </c>
      <c r="R47" s="229" t="s">
        <v>203</v>
      </c>
      <c r="S47" s="260">
        <v>9</v>
      </c>
      <c r="T47" s="231" t="s">
        <v>398</v>
      </c>
      <c r="U47" s="232">
        <v>-1</v>
      </c>
      <c r="V47" s="233" t="s">
        <v>399</v>
      </c>
      <c r="W47" s="234" t="s">
        <v>400</v>
      </c>
      <c r="X47" s="235" t="b">
        <v>1</v>
      </c>
      <c r="Y47" s="235">
        <v>0</v>
      </c>
      <c r="Z47" s="235" t="s">
        <v>371</v>
      </c>
      <c r="AA47" s="235">
        <v>10</v>
      </c>
      <c r="AB47" s="236"/>
      <c r="AC47" s="236" t="s">
        <v>203</v>
      </c>
      <c r="AD47" s="236">
        <v>2880</v>
      </c>
      <c r="AE47" s="237" t="s">
        <v>372</v>
      </c>
      <c r="AF47" s="237" t="s">
        <v>203</v>
      </c>
      <c r="AG47" s="237" t="s">
        <v>203</v>
      </c>
      <c r="AH47" s="237">
        <v>4</v>
      </c>
      <c r="AI47" s="237" t="s">
        <v>373</v>
      </c>
      <c r="AJ47" s="237"/>
      <c r="AK47" s="237" t="s">
        <v>203</v>
      </c>
      <c r="AL47" s="237" t="s">
        <v>203</v>
      </c>
      <c r="AM47" s="237" t="s">
        <v>203</v>
      </c>
      <c r="AN47" s="237" t="s">
        <v>203</v>
      </c>
      <c r="AO47" s="237" t="s">
        <v>203</v>
      </c>
      <c r="AP47" s="237" t="s">
        <v>203</v>
      </c>
      <c r="AQ47" s="237" t="s">
        <v>203</v>
      </c>
      <c r="AR47" s="237" t="s">
        <v>203</v>
      </c>
      <c r="AS47" s="237" t="s">
        <v>203</v>
      </c>
      <c r="AT47" s="237" t="s">
        <v>203</v>
      </c>
      <c r="AU47" s="237" t="s">
        <v>203</v>
      </c>
      <c r="AV47" s="237" t="s">
        <v>203</v>
      </c>
      <c r="AW47" s="238" t="s">
        <v>401</v>
      </c>
      <c r="AX47" s="237" t="s">
        <v>203</v>
      </c>
      <c r="AY47" s="237" t="s">
        <v>203</v>
      </c>
      <c r="AZ47" s="237" t="s">
        <v>203</v>
      </c>
    </row>
    <row r="48" spans="3:52" x14ac:dyDescent="0.25">
      <c r="C48" s="223" t="s">
        <v>362</v>
      </c>
      <c r="D48" s="224" t="s">
        <v>516</v>
      </c>
      <c r="E48" s="223" t="s">
        <v>203</v>
      </c>
      <c r="F48" s="223" t="s">
        <v>364</v>
      </c>
      <c r="G48" s="226" t="b">
        <v>1</v>
      </c>
      <c r="H48" s="226">
        <v>1</v>
      </c>
      <c r="I48" s="227" t="b">
        <v>1</v>
      </c>
      <c r="J48" s="227" t="s">
        <v>365</v>
      </c>
      <c r="K48" s="227">
        <v>1</v>
      </c>
      <c r="L48" s="227" t="s">
        <v>517</v>
      </c>
      <c r="M48" s="228" t="s">
        <v>365</v>
      </c>
      <c r="N48" s="228">
        <v>2</v>
      </c>
      <c r="O48" s="228" t="s">
        <v>366</v>
      </c>
      <c r="P48" s="229" t="s">
        <v>365</v>
      </c>
      <c r="Q48" s="229">
        <v>2</v>
      </c>
      <c r="R48" s="229" t="s">
        <v>286</v>
      </c>
      <c r="S48" s="260">
        <v>2</v>
      </c>
      <c r="T48" s="231" t="s">
        <v>410</v>
      </c>
      <c r="U48" s="383">
        <v>-1</v>
      </c>
      <c r="V48" s="233" t="s">
        <v>518</v>
      </c>
      <c r="W48" s="234" t="s">
        <v>519</v>
      </c>
      <c r="X48" s="235" t="b">
        <v>1</v>
      </c>
      <c r="Y48" s="235">
        <v>0</v>
      </c>
      <c r="Z48" s="235" t="s">
        <v>371</v>
      </c>
      <c r="AA48" s="235">
        <v>20</v>
      </c>
      <c r="AB48" s="236" t="s">
        <v>203</v>
      </c>
      <c r="AC48" s="236" t="s">
        <v>203</v>
      </c>
      <c r="AD48" s="236">
        <v>2880</v>
      </c>
      <c r="AE48" s="237" t="s">
        <v>372</v>
      </c>
      <c r="AF48" s="237" t="s">
        <v>203</v>
      </c>
      <c r="AG48" s="237" t="s">
        <v>203</v>
      </c>
      <c r="AH48" s="237">
        <v>4</v>
      </c>
      <c r="AI48" s="239" t="s">
        <v>203</v>
      </c>
      <c r="AJ48" s="237" t="s">
        <v>203</v>
      </c>
      <c r="AK48" s="237" t="s">
        <v>203</v>
      </c>
      <c r="AL48" s="237" t="s">
        <v>203</v>
      </c>
      <c r="AM48" s="237" t="s">
        <v>203</v>
      </c>
      <c r="AN48" s="237" t="s">
        <v>203</v>
      </c>
      <c r="AO48" s="237" t="s">
        <v>203</v>
      </c>
      <c r="AP48" s="237" t="s">
        <v>203</v>
      </c>
      <c r="AQ48" s="237" t="s">
        <v>203</v>
      </c>
      <c r="AR48" s="237" t="s">
        <v>203</v>
      </c>
      <c r="AS48" s="237" t="s">
        <v>203</v>
      </c>
      <c r="AT48" s="237" t="s">
        <v>203</v>
      </c>
      <c r="AU48" s="237" t="s">
        <v>203</v>
      </c>
      <c r="AV48" s="237" t="s">
        <v>203</v>
      </c>
      <c r="AW48" s="238" t="s">
        <v>407</v>
      </c>
      <c r="AX48" s="237" t="s">
        <v>203</v>
      </c>
      <c r="AY48" s="237" t="s">
        <v>203</v>
      </c>
      <c r="AZ48" s="237" t="s">
        <v>203</v>
      </c>
    </row>
    <row r="49" spans="3:52" x14ac:dyDescent="0.25">
      <c r="C49" s="223" t="s">
        <v>362</v>
      </c>
      <c r="D49" s="224" t="s">
        <v>532</v>
      </c>
      <c r="E49" s="223" t="s">
        <v>203</v>
      </c>
      <c r="F49" s="223" t="s">
        <v>364</v>
      </c>
      <c r="G49" s="226" t="b">
        <v>1</v>
      </c>
      <c r="H49" s="226">
        <v>1</v>
      </c>
      <c r="I49" s="227" t="b">
        <v>1</v>
      </c>
      <c r="J49" s="227" t="s">
        <v>376</v>
      </c>
      <c r="K49" s="227">
        <v>1</v>
      </c>
      <c r="L49" s="227" t="s">
        <v>139</v>
      </c>
      <c r="M49" s="228" t="s">
        <v>365</v>
      </c>
      <c r="N49" s="228">
        <v>4</v>
      </c>
      <c r="O49" s="228" t="s">
        <v>367</v>
      </c>
      <c r="P49" s="229" t="s">
        <v>203</v>
      </c>
      <c r="Q49" s="229" t="s">
        <v>203</v>
      </c>
      <c r="R49" s="229" t="s">
        <v>203</v>
      </c>
      <c r="S49" s="260">
        <v>0</v>
      </c>
      <c r="T49" s="231" t="s">
        <v>383</v>
      </c>
      <c r="U49" s="383">
        <v>-1</v>
      </c>
      <c r="V49" s="233" t="s">
        <v>533</v>
      </c>
      <c r="W49" s="234" t="s">
        <v>534</v>
      </c>
      <c r="X49" s="235" t="b">
        <v>1</v>
      </c>
      <c r="Y49" s="235">
        <v>0</v>
      </c>
      <c r="Z49" s="235" t="s">
        <v>371</v>
      </c>
      <c r="AA49" s="235">
        <v>20</v>
      </c>
      <c r="AB49" s="236"/>
      <c r="AC49" s="236" t="s">
        <v>203</v>
      </c>
      <c r="AD49" s="236">
        <v>4320</v>
      </c>
      <c r="AE49" s="237" t="s">
        <v>392</v>
      </c>
      <c r="AF49" s="237" t="s">
        <v>203</v>
      </c>
      <c r="AG49" s="237" t="s">
        <v>203</v>
      </c>
      <c r="AH49" s="237">
        <v>4</v>
      </c>
      <c r="AI49" s="237" t="s">
        <v>203</v>
      </c>
      <c r="AJ49" s="237" t="s">
        <v>203</v>
      </c>
      <c r="AK49" s="237" t="s">
        <v>203</v>
      </c>
      <c r="AL49" s="237" t="s">
        <v>203</v>
      </c>
      <c r="AM49" s="237" t="s">
        <v>203</v>
      </c>
      <c r="AN49" s="237" t="s">
        <v>203</v>
      </c>
      <c r="AO49" s="237" t="s">
        <v>203</v>
      </c>
      <c r="AP49" s="237" t="s">
        <v>139</v>
      </c>
      <c r="AQ49" s="237" t="s">
        <v>203</v>
      </c>
      <c r="AR49" s="237" t="s">
        <v>203</v>
      </c>
      <c r="AS49" s="237" t="s">
        <v>203</v>
      </c>
      <c r="AT49" s="237" t="s">
        <v>203</v>
      </c>
      <c r="AU49" s="237" t="s">
        <v>203</v>
      </c>
      <c r="AV49" s="237" t="s">
        <v>203</v>
      </c>
      <c r="AW49" s="238" t="s">
        <v>381</v>
      </c>
      <c r="AX49" s="237" t="s">
        <v>203</v>
      </c>
      <c r="AY49" s="237" t="s">
        <v>203</v>
      </c>
      <c r="AZ49" s="237" t="s">
        <v>203</v>
      </c>
    </row>
    <row r="50" spans="3:52" x14ac:dyDescent="0.25">
      <c r="C50" s="223" t="s">
        <v>362</v>
      </c>
      <c r="D50" s="224" t="s">
        <v>375</v>
      </c>
      <c r="E50" s="223" t="s">
        <v>203</v>
      </c>
      <c r="F50" s="223" t="s">
        <v>364</v>
      </c>
      <c r="G50" s="226" t="b">
        <v>0</v>
      </c>
      <c r="H50" s="226">
        <v>1</v>
      </c>
      <c r="I50" s="227" t="b">
        <v>1</v>
      </c>
      <c r="J50" s="227" t="s">
        <v>376</v>
      </c>
      <c r="K50" s="227">
        <v>1</v>
      </c>
      <c r="L50" s="227" t="s">
        <v>139</v>
      </c>
      <c r="M50" s="228" t="s">
        <v>377</v>
      </c>
      <c r="N50" s="228">
        <v>100</v>
      </c>
      <c r="O50" s="228" t="s">
        <v>203</v>
      </c>
      <c r="P50" s="229" t="s">
        <v>365</v>
      </c>
      <c r="Q50" s="229">
        <v>5</v>
      </c>
      <c r="R50" s="229" t="s">
        <v>286</v>
      </c>
      <c r="S50" s="260">
        <v>11</v>
      </c>
      <c r="T50" s="231" t="s">
        <v>368</v>
      </c>
      <c r="U50" s="232">
        <v>-1</v>
      </c>
      <c r="V50" s="233" t="s">
        <v>378</v>
      </c>
      <c r="W50" s="234" t="s">
        <v>379</v>
      </c>
      <c r="X50" s="235" t="b">
        <v>1</v>
      </c>
      <c r="Y50" s="235">
        <v>0</v>
      </c>
      <c r="Z50" s="235" t="s">
        <v>371</v>
      </c>
      <c r="AA50" s="235">
        <v>20</v>
      </c>
      <c r="AB50" s="236" t="s">
        <v>203</v>
      </c>
      <c r="AC50" s="236" t="s">
        <v>203</v>
      </c>
      <c r="AD50" s="236">
        <v>1440</v>
      </c>
      <c r="AE50" s="237" t="s">
        <v>380</v>
      </c>
      <c r="AF50" s="237" t="s">
        <v>203</v>
      </c>
      <c r="AG50" s="237" t="s">
        <v>203</v>
      </c>
      <c r="AH50" s="237">
        <v>4</v>
      </c>
      <c r="AI50" s="237" t="s">
        <v>203</v>
      </c>
      <c r="AJ50" s="237" t="s">
        <v>203</v>
      </c>
      <c r="AK50" s="237" t="s">
        <v>203</v>
      </c>
      <c r="AL50" s="237" t="s">
        <v>203</v>
      </c>
      <c r="AM50" s="237" t="s">
        <v>203</v>
      </c>
      <c r="AN50" s="237" t="s">
        <v>203</v>
      </c>
      <c r="AO50" s="237" t="s">
        <v>203</v>
      </c>
      <c r="AP50" s="237" t="s">
        <v>139</v>
      </c>
      <c r="AQ50" s="237" t="s">
        <v>203</v>
      </c>
      <c r="AR50" s="237" t="s">
        <v>203</v>
      </c>
      <c r="AS50" s="237" t="s">
        <v>203</v>
      </c>
      <c r="AT50" s="237" t="s">
        <v>203</v>
      </c>
      <c r="AU50" s="237" t="s">
        <v>203</v>
      </c>
      <c r="AV50" s="237" t="s">
        <v>203</v>
      </c>
      <c r="AW50" s="238" t="s">
        <v>381</v>
      </c>
      <c r="AX50" s="237" t="s">
        <v>203</v>
      </c>
      <c r="AY50" s="237" t="s">
        <v>203</v>
      </c>
      <c r="AZ50" s="237" t="s">
        <v>203</v>
      </c>
    </row>
    <row r="51" spans="3:52" x14ac:dyDescent="0.25">
      <c r="C51" s="223" t="s">
        <v>362</v>
      </c>
      <c r="D51" s="224" t="s">
        <v>448</v>
      </c>
      <c r="E51" s="223" t="s">
        <v>448</v>
      </c>
      <c r="F51" s="223" t="s">
        <v>409</v>
      </c>
      <c r="G51" s="226" t="b">
        <v>0</v>
      </c>
      <c r="H51" s="226">
        <v>1</v>
      </c>
      <c r="I51" s="227" t="b">
        <v>0</v>
      </c>
      <c r="J51" s="227"/>
      <c r="K51" s="227"/>
      <c r="L51" s="227"/>
      <c r="M51" s="228"/>
      <c r="N51" s="228"/>
      <c r="O51" s="228"/>
      <c r="P51" s="229"/>
      <c r="Q51" s="229"/>
      <c r="R51" s="229"/>
      <c r="S51" s="260">
        <v>1</v>
      </c>
      <c r="T51" s="231">
        <v>1.99</v>
      </c>
      <c r="U51" s="232" t="s">
        <v>445</v>
      </c>
      <c r="V51" s="233" t="s">
        <v>449</v>
      </c>
      <c r="W51" s="234" t="s">
        <v>391</v>
      </c>
      <c r="X51" s="235" t="b">
        <v>1</v>
      </c>
      <c r="Y51" s="235">
        <v>0</v>
      </c>
      <c r="Z51" s="235" t="s">
        <v>371</v>
      </c>
      <c r="AA51" s="235">
        <v>10</v>
      </c>
      <c r="AB51" s="236" t="s">
        <v>203</v>
      </c>
      <c r="AC51" s="236" t="s">
        <v>203</v>
      </c>
      <c r="AD51" s="236" t="s">
        <v>203</v>
      </c>
      <c r="AE51" s="237" t="s">
        <v>450</v>
      </c>
      <c r="AF51" s="237" t="s">
        <v>203</v>
      </c>
      <c r="AG51" s="237" t="s">
        <v>203</v>
      </c>
      <c r="AH51" s="237">
        <v>4</v>
      </c>
      <c r="AI51" s="237" t="s">
        <v>203</v>
      </c>
      <c r="AJ51" s="237" t="s">
        <v>203</v>
      </c>
      <c r="AK51" s="237" t="s">
        <v>203</v>
      </c>
      <c r="AL51" s="237" t="s">
        <v>203</v>
      </c>
      <c r="AM51" s="237" t="s">
        <v>203</v>
      </c>
      <c r="AN51" s="237" t="s">
        <v>203</v>
      </c>
      <c r="AO51" s="237" t="s">
        <v>203</v>
      </c>
      <c r="AP51" s="237" t="s">
        <v>203</v>
      </c>
      <c r="AQ51" s="237" t="s">
        <v>203</v>
      </c>
      <c r="AR51" s="237" t="s">
        <v>203</v>
      </c>
      <c r="AS51" s="237" t="s">
        <v>203</v>
      </c>
      <c r="AT51" s="237" t="s">
        <v>203</v>
      </c>
      <c r="AU51" s="237" t="s">
        <v>203</v>
      </c>
      <c r="AV51" s="237" t="s">
        <v>203</v>
      </c>
      <c r="AW51" s="238" t="s">
        <v>203</v>
      </c>
      <c r="AX51" s="237" t="s">
        <v>203</v>
      </c>
      <c r="AY51" s="237" t="s">
        <v>203</v>
      </c>
      <c r="AZ51" s="237" t="s">
        <v>203</v>
      </c>
    </row>
    <row r="52" spans="3:52" x14ac:dyDescent="0.25">
      <c r="C52" s="223" t="s">
        <v>362</v>
      </c>
      <c r="D52" s="224" t="s">
        <v>444</v>
      </c>
      <c r="E52" s="223" t="s">
        <v>444</v>
      </c>
      <c r="F52" s="223" t="s">
        <v>409</v>
      </c>
      <c r="G52" s="226" t="b">
        <v>0</v>
      </c>
      <c r="H52" s="226">
        <v>1</v>
      </c>
      <c r="I52" s="227" t="b">
        <v>0</v>
      </c>
      <c r="J52" s="227" t="s">
        <v>377</v>
      </c>
      <c r="K52" s="227">
        <v>100</v>
      </c>
      <c r="L52" s="227" t="s">
        <v>203</v>
      </c>
      <c r="M52" s="228" t="s">
        <v>388</v>
      </c>
      <c r="N52" s="228">
        <v>20000</v>
      </c>
      <c r="O52" s="228"/>
      <c r="P52" s="229"/>
      <c r="Q52" s="229"/>
      <c r="R52" s="229"/>
      <c r="S52" s="260">
        <v>1</v>
      </c>
      <c r="T52" s="231">
        <v>4.99</v>
      </c>
      <c r="U52" s="232" t="s">
        <v>445</v>
      </c>
      <c r="V52" s="233" t="s">
        <v>446</v>
      </c>
      <c r="W52" s="234" t="s">
        <v>391</v>
      </c>
      <c r="X52" s="235" t="b">
        <v>1</v>
      </c>
      <c r="Y52" s="235">
        <v>0</v>
      </c>
      <c r="Z52" s="235" t="s">
        <v>371</v>
      </c>
      <c r="AA52" s="235">
        <v>10</v>
      </c>
      <c r="AB52" s="236" t="s">
        <v>203</v>
      </c>
      <c r="AC52" s="236" t="s">
        <v>203</v>
      </c>
      <c r="AD52" s="236" t="s">
        <v>203</v>
      </c>
      <c r="AE52" s="237" t="s">
        <v>447</v>
      </c>
      <c r="AF52" s="237" t="s">
        <v>203</v>
      </c>
      <c r="AG52" s="237" t="s">
        <v>203</v>
      </c>
      <c r="AH52" s="237">
        <v>4</v>
      </c>
      <c r="AI52" s="237" t="s">
        <v>203</v>
      </c>
      <c r="AJ52" s="237" t="s">
        <v>203</v>
      </c>
      <c r="AK52" s="237" t="s">
        <v>203</v>
      </c>
      <c r="AL52" s="237" t="s">
        <v>203</v>
      </c>
      <c r="AM52" s="237" t="s">
        <v>203</v>
      </c>
      <c r="AN52" s="237" t="s">
        <v>203</v>
      </c>
      <c r="AO52" s="237" t="s">
        <v>203</v>
      </c>
      <c r="AP52" s="237" t="s">
        <v>203</v>
      </c>
      <c r="AQ52" s="237" t="s">
        <v>203</v>
      </c>
      <c r="AR52" s="237" t="s">
        <v>203</v>
      </c>
      <c r="AS52" s="237" t="s">
        <v>203</v>
      </c>
      <c r="AT52" s="237" t="s">
        <v>203</v>
      </c>
      <c r="AU52" s="237" t="s">
        <v>203</v>
      </c>
      <c r="AV52" s="237" t="s">
        <v>203</v>
      </c>
      <c r="AW52" s="238" t="s">
        <v>203</v>
      </c>
      <c r="AX52" s="237" t="s">
        <v>203</v>
      </c>
      <c r="AY52" s="237" t="s">
        <v>203</v>
      </c>
      <c r="AZ52" s="237" t="s">
        <v>203</v>
      </c>
    </row>
    <row r="53" spans="3:52" x14ac:dyDescent="0.25">
      <c r="C53" s="223" t="s">
        <v>362</v>
      </c>
      <c r="D53" s="224" t="s">
        <v>568</v>
      </c>
      <c r="E53" s="223" t="s">
        <v>203</v>
      </c>
      <c r="F53" s="223" t="s">
        <v>474</v>
      </c>
      <c r="G53" s="226" t="b">
        <v>1</v>
      </c>
      <c r="H53" s="226">
        <v>-1</v>
      </c>
      <c r="I53" s="227" t="b">
        <v>1</v>
      </c>
      <c r="J53" s="227" t="s">
        <v>377</v>
      </c>
      <c r="K53" s="227">
        <v>250</v>
      </c>
      <c r="L53" s="347" t="s">
        <v>203</v>
      </c>
      <c r="M53" s="345" t="s">
        <v>203</v>
      </c>
      <c r="N53" s="345" t="s">
        <v>203</v>
      </c>
      <c r="O53" s="345" t="s">
        <v>203</v>
      </c>
      <c r="P53" s="229"/>
      <c r="Q53" s="229"/>
      <c r="R53" s="229"/>
      <c r="S53" s="260">
        <v>20</v>
      </c>
      <c r="T53" s="231" t="s">
        <v>368</v>
      </c>
      <c r="U53" s="232">
        <v>-1</v>
      </c>
      <c r="V53" s="233" t="s">
        <v>569</v>
      </c>
      <c r="W53" s="234" t="s">
        <v>476</v>
      </c>
      <c r="X53" s="235" t="b">
        <v>1</v>
      </c>
      <c r="Y53" s="235">
        <v>0</v>
      </c>
      <c r="Z53" s="235" t="s">
        <v>371</v>
      </c>
      <c r="AA53" s="235">
        <v>10</v>
      </c>
      <c r="AB53" s="236" t="s">
        <v>203</v>
      </c>
      <c r="AC53" s="236" t="s">
        <v>203</v>
      </c>
      <c r="AD53" s="236">
        <v>2880</v>
      </c>
      <c r="AE53" s="237" t="s">
        <v>455</v>
      </c>
      <c r="AF53" s="237" t="s">
        <v>203</v>
      </c>
      <c r="AG53" s="237" t="s">
        <v>203</v>
      </c>
      <c r="AH53" s="237">
        <v>4</v>
      </c>
      <c r="AI53" s="237" t="s">
        <v>373</v>
      </c>
      <c r="AJ53" s="237">
        <v>20</v>
      </c>
      <c r="AK53" s="237" t="s">
        <v>203</v>
      </c>
      <c r="AL53" s="237" t="s">
        <v>203</v>
      </c>
      <c r="AM53" s="237" t="s">
        <v>203</v>
      </c>
      <c r="AN53" s="237" t="s">
        <v>203</v>
      </c>
      <c r="AO53" s="237" t="s">
        <v>203</v>
      </c>
      <c r="AP53" s="237" t="s">
        <v>203</v>
      </c>
      <c r="AQ53" s="237" t="s">
        <v>203</v>
      </c>
      <c r="AR53" s="237" t="s">
        <v>203</v>
      </c>
      <c r="AS53" s="237" t="s">
        <v>203</v>
      </c>
      <c r="AT53" s="237" t="s">
        <v>203</v>
      </c>
      <c r="AU53" s="237" t="s">
        <v>203</v>
      </c>
      <c r="AV53" s="237" t="s">
        <v>203</v>
      </c>
      <c r="AW53" s="238" t="s">
        <v>381</v>
      </c>
      <c r="AX53" s="237" t="s">
        <v>203</v>
      </c>
      <c r="AY53" s="237" t="s">
        <v>203</v>
      </c>
      <c r="AZ53" s="237" t="s">
        <v>203</v>
      </c>
    </row>
    <row r="54" spans="3:52" x14ac:dyDescent="0.25">
      <c r="C54" s="284" t="s">
        <v>362</v>
      </c>
      <c r="D54" s="285" t="s">
        <v>574</v>
      </c>
      <c r="E54" s="284" t="s">
        <v>203</v>
      </c>
      <c r="F54" s="284" t="s">
        <v>474</v>
      </c>
      <c r="G54" s="286" t="b">
        <v>1</v>
      </c>
      <c r="H54" s="286">
        <v>-1</v>
      </c>
      <c r="I54" s="287" t="b">
        <v>1</v>
      </c>
      <c r="J54" s="287" t="s">
        <v>484</v>
      </c>
      <c r="K54" s="287">
        <v>400</v>
      </c>
      <c r="L54" s="287" t="s">
        <v>203</v>
      </c>
      <c r="M54" s="288" t="s">
        <v>377</v>
      </c>
      <c r="N54" s="288">
        <v>200</v>
      </c>
      <c r="O54" s="288"/>
      <c r="P54" s="289"/>
      <c r="Q54" s="289"/>
      <c r="R54" s="289"/>
      <c r="S54" s="260">
        <v>20</v>
      </c>
      <c r="T54" s="290" t="s">
        <v>398</v>
      </c>
      <c r="U54" s="291">
        <v>-1</v>
      </c>
      <c r="V54" s="292" t="s">
        <v>575</v>
      </c>
      <c r="W54" s="293" t="s">
        <v>476</v>
      </c>
      <c r="X54" s="294" t="b">
        <v>1</v>
      </c>
      <c r="Y54" s="294">
        <v>0</v>
      </c>
      <c r="Z54" s="294" t="s">
        <v>371</v>
      </c>
      <c r="AA54" s="294">
        <v>10</v>
      </c>
      <c r="AB54" s="295" t="s">
        <v>203</v>
      </c>
      <c r="AC54" s="295" t="s">
        <v>203</v>
      </c>
      <c r="AD54" s="295">
        <v>2880</v>
      </c>
      <c r="AE54" s="296" t="s">
        <v>455</v>
      </c>
      <c r="AF54" s="296" t="s">
        <v>203</v>
      </c>
      <c r="AG54" s="296" t="s">
        <v>203</v>
      </c>
      <c r="AH54" s="296">
        <v>4</v>
      </c>
      <c r="AI54" s="296" t="s">
        <v>373</v>
      </c>
      <c r="AJ54" s="296">
        <v>20</v>
      </c>
      <c r="AK54" s="296" t="s">
        <v>203</v>
      </c>
      <c r="AL54" s="296" t="s">
        <v>203</v>
      </c>
      <c r="AM54" s="296" t="s">
        <v>203</v>
      </c>
      <c r="AN54" s="296" t="s">
        <v>203</v>
      </c>
      <c r="AO54" s="296" t="s">
        <v>203</v>
      </c>
      <c r="AP54" s="296" t="s">
        <v>203</v>
      </c>
      <c r="AQ54" s="296" t="s">
        <v>203</v>
      </c>
      <c r="AR54" s="296" t="s">
        <v>203</v>
      </c>
      <c r="AS54" s="296" t="s">
        <v>203</v>
      </c>
      <c r="AT54" s="296" t="s">
        <v>203</v>
      </c>
      <c r="AU54" s="296" t="s">
        <v>203</v>
      </c>
      <c r="AV54" s="296" t="s">
        <v>203</v>
      </c>
      <c r="AW54" s="297" t="s">
        <v>381</v>
      </c>
      <c r="AX54" s="296" t="s">
        <v>203</v>
      </c>
      <c r="AY54" s="296" t="s">
        <v>203</v>
      </c>
      <c r="AZ54" s="296" t="s">
        <v>203</v>
      </c>
    </row>
    <row r="55" spans="3:52" x14ac:dyDescent="0.25">
      <c r="C55" s="298" t="s">
        <v>362</v>
      </c>
      <c r="D55" s="299" t="s">
        <v>514</v>
      </c>
      <c r="E55" s="298" t="s">
        <v>203</v>
      </c>
      <c r="F55" s="298" t="s">
        <v>474</v>
      </c>
      <c r="G55" s="300" t="b">
        <v>0</v>
      </c>
      <c r="H55" s="300">
        <v>-1</v>
      </c>
      <c r="I55" s="301" t="b">
        <v>0</v>
      </c>
      <c r="J55" s="301" t="s">
        <v>484</v>
      </c>
      <c r="K55" s="301">
        <v>300</v>
      </c>
      <c r="L55" s="301" t="s">
        <v>203</v>
      </c>
      <c r="M55" s="302"/>
      <c r="N55" s="302"/>
      <c r="O55" s="302"/>
      <c r="P55" s="303"/>
      <c r="Q55" s="303"/>
      <c r="R55" s="303"/>
      <c r="S55" s="260">
        <v>20</v>
      </c>
      <c r="T55" s="304" t="s">
        <v>427</v>
      </c>
      <c r="U55" s="305">
        <v>-1</v>
      </c>
      <c r="V55" s="306" t="s">
        <v>515</v>
      </c>
      <c r="W55" s="307" t="s">
        <v>476</v>
      </c>
      <c r="X55" s="308" t="b">
        <v>1</v>
      </c>
      <c r="Y55" s="308">
        <v>0</v>
      </c>
      <c r="Z55" s="308" t="s">
        <v>371</v>
      </c>
      <c r="AA55" s="308">
        <v>10</v>
      </c>
      <c r="AB55" s="309" t="s">
        <v>203</v>
      </c>
      <c r="AC55" s="309" t="s">
        <v>203</v>
      </c>
      <c r="AD55" s="309">
        <v>2880</v>
      </c>
      <c r="AE55" s="310" t="s">
        <v>455</v>
      </c>
      <c r="AF55" s="310" t="s">
        <v>203</v>
      </c>
      <c r="AG55" s="310" t="s">
        <v>203</v>
      </c>
      <c r="AH55" s="310">
        <v>4</v>
      </c>
      <c r="AI55" s="310" t="s">
        <v>373</v>
      </c>
      <c r="AJ55" s="310">
        <v>20</v>
      </c>
      <c r="AK55" s="310" t="s">
        <v>203</v>
      </c>
      <c r="AL55" s="310" t="s">
        <v>203</v>
      </c>
      <c r="AM55" s="310" t="s">
        <v>203</v>
      </c>
      <c r="AN55" s="310" t="s">
        <v>203</v>
      </c>
      <c r="AO55" s="310" t="s">
        <v>203</v>
      </c>
      <c r="AP55" s="310" t="s">
        <v>203</v>
      </c>
      <c r="AQ55" s="310" t="s">
        <v>203</v>
      </c>
      <c r="AR55" s="310" t="s">
        <v>203</v>
      </c>
      <c r="AS55" s="310" t="s">
        <v>203</v>
      </c>
      <c r="AT55" s="310" t="s">
        <v>203</v>
      </c>
      <c r="AU55" s="310" t="s">
        <v>203</v>
      </c>
      <c r="AV55" s="310" t="s">
        <v>203</v>
      </c>
      <c r="AW55" s="311" t="s">
        <v>381</v>
      </c>
      <c r="AX55" s="310" t="s">
        <v>203</v>
      </c>
      <c r="AY55" s="310" t="s">
        <v>203</v>
      </c>
      <c r="AZ55" s="310" t="s">
        <v>203</v>
      </c>
    </row>
    <row r="56" spans="3:52" x14ac:dyDescent="0.25">
      <c r="C56" s="223" t="s">
        <v>362</v>
      </c>
      <c r="D56" s="224" t="s">
        <v>576</v>
      </c>
      <c r="E56" s="223" t="s">
        <v>203</v>
      </c>
      <c r="F56" s="223" t="s">
        <v>474</v>
      </c>
      <c r="G56" s="226" t="b">
        <v>1</v>
      </c>
      <c r="H56" s="226">
        <v>-1</v>
      </c>
      <c r="I56" s="227" t="b">
        <v>1</v>
      </c>
      <c r="J56" s="227" t="s">
        <v>484</v>
      </c>
      <c r="K56" s="227">
        <v>800</v>
      </c>
      <c r="L56" s="227" t="s">
        <v>203</v>
      </c>
      <c r="M56" s="228" t="s">
        <v>377</v>
      </c>
      <c r="N56" s="228">
        <v>300</v>
      </c>
      <c r="O56" s="228"/>
      <c r="P56" s="229"/>
      <c r="Q56" s="229"/>
      <c r="R56" s="229"/>
      <c r="S56" s="260">
        <v>20</v>
      </c>
      <c r="T56" s="231" t="s">
        <v>457</v>
      </c>
      <c r="U56" s="305">
        <v>-1</v>
      </c>
      <c r="V56" s="233" t="s">
        <v>577</v>
      </c>
      <c r="W56" s="234" t="s">
        <v>476</v>
      </c>
      <c r="X56" s="235" t="b">
        <v>1</v>
      </c>
      <c r="Y56" s="235">
        <v>0</v>
      </c>
      <c r="Z56" s="235" t="s">
        <v>371</v>
      </c>
      <c r="AA56" s="235">
        <v>10</v>
      </c>
      <c r="AB56" s="236" t="s">
        <v>203</v>
      </c>
      <c r="AC56" s="236" t="s">
        <v>203</v>
      </c>
      <c r="AD56" s="236">
        <v>2880</v>
      </c>
      <c r="AE56" s="237" t="s">
        <v>455</v>
      </c>
      <c r="AF56" s="237" t="s">
        <v>203</v>
      </c>
      <c r="AG56" s="237" t="s">
        <v>203</v>
      </c>
      <c r="AH56" s="237">
        <v>4</v>
      </c>
      <c r="AI56" s="237" t="s">
        <v>373</v>
      </c>
      <c r="AJ56" s="237">
        <v>20</v>
      </c>
      <c r="AK56" s="237" t="s">
        <v>203</v>
      </c>
      <c r="AL56" s="237" t="s">
        <v>203</v>
      </c>
      <c r="AM56" s="237" t="s">
        <v>203</v>
      </c>
      <c r="AN56" s="237" t="s">
        <v>203</v>
      </c>
      <c r="AO56" s="237" t="s">
        <v>203</v>
      </c>
      <c r="AP56" s="237" t="s">
        <v>203</v>
      </c>
      <c r="AQ56" s="237" t="s">
        <v>203</v>
      </c>
      <c r="AR56" s="237" t="s">
        <v>203</v>
      </c>
      <c r="AS56" s="237" t="s">
        <v>203</v>
      </c>
      <c r="AT56" s="237" t="s">
        <v>203</v>
      </c>
      <c r="AU56" s="237" t="s">
        <v>203</v>
      </c>
      <c r="AV56" s="237" t="s">
        <v>203</v>
      </c>
      <c r="AW56" s="238" t="s">
        <v>381</v>
      </c>
      <c r="AX56" s="237" t="s">
        <v>203</v>
      </c>
      <c r="AY56" s="237" t="s">
        <v>203</v>
      </c>
      <c r="AZ56" s="237" t="s">
        <v>203</v>
      </c>
    </row>
    <row r="57" spans="3:52" x14ac:dyDescent="0.25">
      <c r="C57" s="223" t="s">
        <v>362</v>
      </c>
      <c r="D57" s="224" t="s">
        <v>502</v>
      </c>
      <c r="E57" s="223" t="s">
        <v>203</v>
      </c>
      <c r="F57" s="223" t="s">
        <v>474</v>
      </c>
      <c r="G57" s="226" t="b">
        <v>0</v>
      </c>
      <c r="H57" s="226">
        <v>-1</v>
      </c>
      <c r="I57" s="227" t="b">
        <v>1</v>
      </c>
      <c r="J57" s="227" t="s">
        <v>365</v>
      </c>
      <c r="K57" s="227">
        <v>4</v>
      </c>
      <c r="L57" s="227" t="s">
        <v>367</v>
      </c>
      <c r="M57" s="228" t="s">
        <v>365</v>
      </c>
      <c r="N57" s="228">
        <v>8</v>
      </c>
      <c r="O57" s="228" t="s">
        <v>286</v>
      </c>
      <c r="P57" s="229"/>
      <c r="Q57" s="229"/>
      <c r="R57" s="229"/>
      <c r="S57" s="260">
        <v>20</v>
      </c>
      <c r="T57" s="231" t="s">
        <v>398</v>
      </c>
      <c r="U57" s="305">
        <v>-1</v>
      </c>
      <c r="V57" s="233" t="s">
        <v>503</v>
      </c>
      <c r="W57" s="234" t="s">
        <v>476</v>
      </c>
      <c r="X57" s="235" t="b">
        <v>1</v>
      </c>
      <c r="Y57" s="235">
        <v>0</v>
      </c>
      <c r="Z57" s="235" t="s">
        <v>371</v>
      </c>
      <c r="AA57" s="235">
        <v>10</v>
      </c>
      <c r="AB57" s="236" t="s">
        <v>203</v>
      </c>
      <c r="AC57" s="236" t="s">
        <v>203</v>
      </c>
      <c r="AD57" s="236">
        <v>2880</v>
      </c>
      <c r="AE57" s="237" t="s">
        <v>455</v>
      </c>
      <c r="AF57" s="237" t="s">
        <v>203</v>
      </c>
      <c r="AG57" s="237" t="s">
        <v>203</v>
      </c>
      <c r="AH57" s="237">
        <v>4</v>
      </c>
      <c r="AI57" s="237" t="s">
        <v>373</v>
      </c>
      <c r="AJ57" s="237">
        <v>20</v>
      </c>
      <c r="AK57" s="237" t="s">
        <v>203</v>
      </c>
      <c r="AL57" s="237" t="s">
        <v>203</v>
      </c>
      <c r="AM57" s="237" t="s">
        <v>203</v>
      </c>
      <c r="AN57" s="237" t="s">
        <v>203</v>
      </c>
      <c r="AO57" s="237" t="s">
        <v>203</v>
      </c>
      <c r="AP57" s="237" t="s">
        <v>203</v>
      </c>
      <c r="AQ57" s="237" t="s">
        <v>203</v>
      </c>
      <c r="AR57" s="237" t="s">
        <v>203</v>
      </c>
      <c r="AS57" s="237" t="s">
        <v>203</v>
      </c>
      <c r="AT57" s="237" t="s">
        <v>203</v>
      </c>
      <c r="AU57" s="237" t="s">
        <v>203</v>
      </c>
      <c r="AV57" s="237" t="s">
        <v>203</v>
      </c>
      <c r="AW57" s="238" t="s">
        <v>381</v>
      </c>
      <c r="AX57" s="237" t="s">
        <v>203</v>
      </c>
      <c r="AY57" s="237" t="s">
        <v>203</v>
      </c>
      <c r="AZ57" s="237" t="s">
        <v>203</v>
      </c>
    </row>
    <row r="58" spans="3:52" x14ac:dyDescent="0.25">
      <c r="C58" s="223" t="s">
        <v>362</v>
      </c>
      <c r="D58" s="224" t="s">
        <v>570</v>
      </c>
      <c r="E58" s="223" t="s">
        <v>203</v>
      </c>
      <c r="F58" s="223" t="s">
        <v>474</v>
      </c>
      <c r="G58" s="226" t="b">
        <v>1</v>
      </c>
      <c r="H58" s="226">
        <v>-1</v>
      </c>
      <c r="I58" s="227" t="b">
        <v>1</v>
      </c>
      <c r="J58" s="227" t="s">
        <v>377</v>
      </c>
      <c r="K58" s="227">
        <v>1200</v>
      </c>
      <c r="L58" s="347" t="s">
        <v>203</v>
      </c>
      <c r="M58" s="345" t="s">
        <v>203</v>
      </c>
      <c r="N58" s="345" t="s">
        <v>203</v>
      </c>
      <c r="O58" s="345" t="s">
        <v>203</v>
      </c>
      <c r="P58" s="369" t="s">
        <v>203</v>
      </c>
      <c r="Q58" s="369" t="s">
        <v>203</v>
      </c>
      <c r="R58" s="369" t="s">
        <v>203</v>
      </c>
      <c r="S58" s="260">
        <v>20</v>
      </c>
      <c r="T58" s="231" t="s">
        <v>427</v>
      </c>
      <c r="U58" s="305">
        <v>-1</v>
      </c>
      <c r="V58" s="233" t="s">
        <v>571</v>
      </c>
      <c r="W58" s="234" t="s">
        <v>476</v>
      </c>
      <c r="X58" s="235" t="b">
        <v>1</v>
      </c>
      <c r="Y58" s="235">
        <v>0</v>
      </c>
      <c r="Z58" s="235" t="s">
        <v>371</v>
      </c>
      <c r="AA58" s="235">
        <v>10</v>
      </c>
      <c r="AB58" s="236" t="s">
        <v>203</v>
      </c>
      <c r="AC58" s="236" t="s">
        <v>203</v>
      </c>
      <c r="AD58" s="236">
        <v>2880</v>
      </c>
      <c r="AE58" s="237" t="s">
        <v>455</v>
      </c>
      <c r="AF58" s="237" t="s">
        <v>203</v>
      </c>
      <c r="AG58" s="237" t="s">
        <v>203</v>
      </c>
      <c r="AH58" s="237">
        <v>4</v>
      </c>
      <c r="AI58" s="237" t="s">
        <v>373</v>
      </c>
      <c r="AJ58" s="237">
        <v>20</v>
      </c>
      <c r="AK58" s="237" t="s">
        <v>203</v>
      </c>
      <c r="AL58" s="237" t="s">
        <v>203</v>
      </c>
      <c r="AM58" s="237" t="s">
        <v>203</v>
      </c>
      <c r="AN58" s="237" t="s">
        <v>203</v>
      </c>
      <c r="AO58" s="237" t="s">
        <v>203</v>
      </c>
      <c r="AP58" s="237" t="s">
        <v>203</v>
      </c>
      <c r="AQ58" s="237" t="s">
        <v>203</v>
      </c>
      <c r="AR58" s="237" t="s">
        <v>203</v>
      </c>
      <c r="AS58" s="237" t="s">
        <v>203</v>
      </c>
      <c r="AT58" s="237" t="s">
        <v>203</v>
      </c>
      <c r="AU58" s="237" t="s">
        <v>203</v>
      </c>
      <c r="AV58" s="237" t="s">
        <v>203</v>
      </c>
      <c r="AW58" s="238" t="s">
        <v>381</v>
      </c>
      <c r="AX58" s="237" t="s">
        <v>203</v>
      </c>
      <c r="AY58" s="237" t="s">
        <v>203</v>
      </c>
      <c r="AZ58" s="237" t="s">
        <v>203</v>
      </c>
    </row>
    <row r="59" spans="3:52" x14ac:dyDescent="0.25">
      <c r="C59" s="223" t="s">
        <v>362</v>
      </c>
      <c r="D59" s="224" t="s">
        <v>504</v>
      </c>
      <c r="E59" s="223" t="s">
        <v>203</v>
      </c>
      <c r="F59" s="223" t="s">
        <v>474</v>
      </c>
      <c r="G59" s="226" t="b">
        <v>0</v>
      </c>
      <c r="H59" s="226">
        <v>-1</v>
      </c>
      <c r="I59" s="227" t="b">
        <v>0</v>
      </c>
      <c r="J59" s="227" t="s">
        <v>377</v>
      </c>
      <c r="K59" s="227">
        <v>800</v>
      </c>
      <c r="L59" s="227" t="s">
        <v>203</v>
      </c>
      <c r="M59" s="228"/>
      <c r="N59" s="228"/>
      <c r="O59" s="228"/>
      <c r="P59" s="229"/>
      <c r="Q59" s="229"/>
      <c r="R59" s="229"/>
      <c r="S59" s="260">
        <v>20</v>
      </c>
      <c r="T59" s="231" t="s">
        <v>427</v>
      </c>
      <c r="U59" s="305">
        <v>-1</v>
      </c>
      <c r="V59" s="233" t="s">
        <v>505</v>
      </c>
      <c r="W59" s="234" t="s">
        <v>476</v>
      </c>
      <c r="X59" s="235" t="b">
        <v>1</v>
      </c>
      <c r="Y59" s="235">
        <v>0</v>
      </c>
      <c r="Z59" s="235" t="s">
        <v>371</v>
      </c>
      <c r="AA59" s="235">
        <v>10</v>
      </c>
      <c r="AB59" s="236" t="s">
        <v>203</v>
      </c>
      <c r="AC59" s="236" t="s">
        <v>203</v>
      </c>
      <c r="AD59" s="236">
        <v>2880</v>
      </c>
      <c r="AE59" s="237" t="s">
        <v>455</v>
      </c>
      <c r="AF59" s="237" t="s">
        <v>203</v>
      </c>
      <c r="AG59" s="237" t="s">
        <v>203</v>
      </c>
      <c r="AH59" s="237">
        <v>4</v>
      </c>
      <c r="AI59" s="237" t="s">
        <v>373</v>
      </c>
      <c r="AJ59" s="237">
        <v>20</v>
      </c>
      <c r="AK59" s="237" t="s">
        <v>203</v>
      </c>
      <c r="AL59" s="237" t="s">
        <v>203</v>
      </c>
      <c r="AM59" s="237" t="s">
        <v>203</v>
      </c>
      <c r="AN59" s="237" t="s">
        <v>203</v>
      </c>
      <c r="AO59" s="237" t="s">
        <v>203</v>
      </c>
      <c r="AP59" s="237" t="s">
        <v>203</v>
      </c>
      <c r="AQ59" s="237" t="s">
        <v>203</v>
      </c>
      <c r="AR59" s="237" t="s">
        <v>203</v>
      </c>
      <c r="AS59" s="237" t="s">
        <v>203</v>
      </c>
      <c r="AT59" s="237" t="s">
        <v>203</v>
      </c>
      <c r="AU59" s="237" t="s">
        <v>203</v>
      </c>
      <c r="AV59" s="237" t="s">
        <v>203</v>
      </c>
      <c r="AW59" s="238" t="s">
        <v>381</v>
      </c>
      <c r="AX59" s="237" t="s">
        <v>203</v>
      </c>
      <c r="AY59" s="237" t="s">
        <v>203</v>
      </c>
      <c r="AZ59" s="237" t="s">
        <v>203</v>
      </c>
    </row>
    <row r="60" spans="3:52" ht="15.75" thickBot="1" x14ac:dyDescent="0.3">
      <c r="C60" s="284" t="s">
        <v>362</v>
      </c>
      <c r="D60" s="285" t="s">
        <v>506</v>
      </c>
      <c r="E60" s="284" t="s">
        <v>203</v>
      </c>
      <c r="F60" s="284" t="s">
        <v>474</v>
      </c>
      <c r="G60" s="286" t="b">
        <v>0</v>
      </c>
      <c r="H60" s="286">
        <v>-1</v>
      </c>
      <c r="I60" s="287" t="b">
        <v>0</v>
      </c>
      <c r="J60" s="287" t="s">
        <v>377</v>
      </c>
      <c r="K60" s="287">
        <v>1200</v>
      </c>
      <c r="L60" s="287" t="s">
        <v>203</v>
      </c>
      <c r="M60" s="288"/>
      <c r="N60" s="288"/>
      <c r="O60" s="288"/>
      <c r="P60" s="289"/>
      <c r="Q60" s="289"/>
      <c r="R60" s="289"/>
      <c r="S60" s="312">
        <v>20</v>
      </c>
      <c r="T60" s="290" t="s">
        <v>430</v>
      </c>
      <c r="U60" s="313">
        <v>-1</v>
      </c>
      <c r="V60" s="292" t="s">
        <v>507</v>
      </c>
      <c r="W60" s="293" t="s">
        <v>476</v>
      </c>
      <c r="X60" s="294" t="b">
        <v>1</v>
      </c>
      <c r="Y60" s="294">
        <v>0</v>
      </c>
      <c r="Z60" s="294" t="s">
        <v>371</v>
      </c>
      <c r="AA60" s="294">
        <v>10</v>
      </c>
      <c r="AB60" s="295" t="s">
        <v>203</v>
      </c>
      <c r="AC60" s="295" t="s">
        <v>203</v>
      </c>
      <c r="AD60" s="295">
        <v>2880</v>
      </c>
      <c r="AE60" s="296" t="s">
        <v>455</v>
      </c>
      <c r="AF60" s="296" t="s">
        <v>203</v>
      </c>
      <c r="AG60" s="296" t="s">
        <v>203</v>
      </c>
      <c r="AH60" s="296">
        <v>4</v>
      </c>
      <c r="AI60" s="296" t="s">
        <v>373</v>
      </c>
      <c r="AJ60" s="296">
        <v>20</v>
      </c>
      <c r="AK60" s="296" t="s">
        <v>203</v>
      </c>
      <c r="AL60" s="296" t="s">
        <v>203</v>
      </c>
      <c r="AM60" s="296" t="s">
        <v>203</v>
      </c>
      <c r="AN60" s="296" t="s">
        <v>203</v>
      </c>
      <c r="AO60" s="296" t="s">
        <v>203</v>
      </c>
      <c r="AP60" s="296" t="s">
        <v>203</v>
      </c>
      <c r="AQ60" s="296" t="s">
        <v>203</v>
      </c>
      <c r="AR60" s="296" t="s">
        <v>203</v>
      </c>
      <c r="AS60" s="296" t="s">
        <v>203</v>
      </c>
      <c r="AT60" s="296" t="s">
        <v>203</v>
      </c>
      <c r="AU60" s="296" t="s">
        <v>203</v>
      </c>
      <c r="AV60" s="296" t="s">
        <v>203</v>
      </c>
      <c r="AW60" s="297" t="s">
        <v>381</v>
      </c>
      <c r="AX60" s="296" t="s">
        <v>203</v>
      </c>
      <c r="AY60" s="296" t="s">
        <v>203</v>
      </c>
      <c r="AZ60" s="296" t="s">
        <v>203</v>
      </c>
    </row>
    <row r="61" spans="3:52" ht="15.75" thickTop="1" x14ac:dyDescent="0.25">
      <c r="C61" s="314" t="s">
        <v>362</v>
      </c>
      <c r="D61" s="315" t="s">
        <v>508</v>
      </c>
      <c r="E61" s="314" t="s">
        <v>203</v>
      </c>
      <c r="F61" s="314" t="s">
        <v>474</v>
      </c>
      <c r="G61" s="316" t="b">
        <v>0</v>
      </c>
      <c r="H61" s="316">
        <v>-1</v>
      </c>
      <c r="I61" s="317" t="b">
        <v>0</v>
      </c>
      <c r="J61" s="317" t="s">
        <v>377</v>
      </c>
      <c r="K61" s="317">
        <v>300</v>
      </c>
      <c r="L61" s="317" t="s">
        <v>203</v>
      </c>
      <c r="M61" s="318"/>
      <c r="N61" s="318"/>
      <c r="O61" s="318"/>
      <c r="P61" s="319"/>
      <c r="Q61" s="319"/>
      <c r="R61" s="319"/>
      <c r="S61" s="320">
        <v>20</v>
      </c>
      <c r="T61" s="321" t="s">
        <v>398</v>
      </c>
      <c r="U61" s="322">
        <v>-1</v>
      </c>
      <c r="V61" s="323" t="s">
        <v>509</v>
      </c>
      <c r="W61" s="324" t="s">
        <v>476</v>
      </c>
      <c r="X61" s="325" t="b">
        <v>1</v>
      </c>
      <c r="Y61" s="325">
        <v>0</v>
      </c>
      <c r="Z61" s="325" t="s">
        <v>371</v>
      </c>
      <c r="AA61" s="325">
        <v>10</v>
      </c>
      <c r="AB61" s="326" t="s">
        <v>203</v>
      </c>
      <c r="AC61" s="326" t="s">
        <v>203</v>
      </c>
      <c r="AD61" s="326">
        <v>2880</v>
      </c>
      <c r="AE61" s="327" t="s">
        <v>455</v>
      </c>
      <c r="AF61" s="327" t="s">
        <v>203</v>
      </c>
      <c r="AG61" s="327" t="s">
        <v>203</v>
      </c>
      <c r="AH61" s="327">
        <v>4</v>
      </c>
      <c r="AI61" s="327" t="s">
        <v>373</v>
      </c>
      <c r="AJ61" s="327">
        <v>20</v>
      </c>
      <c r="AK61" s="327" t="s">
        <v>203</v>
      </c>
      <c r="AL61" s="327" t="s">
        <v>203</v>
      </c>
      <c r="AM61" s="327" t="s">
        <v>203</v>
      </c>
      <c r="AN61" s="327" t="s">
        <v>203</v>
      </c>
      <c r="AO61" s="327" t="s">
        <v>203</v>
      </c>
      <c r="AP61" s="327" t="s">
        <v>203</v>
      </c>
      <c r="AQ61" s="327" t="s">
        <v>203</v>
      </c>
      <c r="AR61" s="327" t="s">
        <v>203</v>
      </c>
      <c r="AS61" s="327" t="s">
        <v>203</v>
      </c>
      <c r="AT61" s="327" t="s">
        <v>203</v>
      </c>
      <c r="AU61" s="327" t="s">
        <v>203</v>
      </c>
      <c r="AV61" s="327" t="s">
        <v>203</v>
      </c>
      <c r="AW61" s="328" t="s">
        <v>381</v>
      </c>
      <c r="AX61" s="327" t="s">
        <v>203</v>
      </c>
      <c r="AY61" s="327" t="s">
        <v>203</v>
      </c>
      <c r="AZ61" s="327" t="s">
        <v>203</v>
      </c>
    </row>
    <row r="62" spans="3:52" x14ac:dyDescent="0.25">
      <c r="C62" s="223" t="s">
        <v>362</v>
      </c>
      <c r="D62" s="224" t="s">
        <v>510</v>
      </c>
      <c r="E62" s="223" t="s">
        <v>203</v>
      </c>
      <c r="F62" s="223" t="s">
        <v>474</v>
      </c>
      <c r="G62" s="226" t="b">
        <v>0</v>
      </c>
      <c r="H62" s="226">
        <v>-1</v>
      </c>
      <c r="I62" s="227" t="b">
        <v>1</v>
      </c>
      <c r="J62" s="227" t="s">
        <v>365</v>
      </c>
      <c r="K62" s="227">
        <v>2</v>
      </c>
      <c r="L62" s="227" t="s">
        <v>367</v>
      </c>
      <c r="M62" s="228" t="s">
        <v>365</v>
      </c>
      <c r="N62" s="228">
        <v>4</v>
      </c>
      <c r="O62" s="228" t="s">
        <v>286</v>
      </c>
      <c r="P62" s="229" t="s">
        <v>377</v>
      </c>
      <c r="Q62" s="229">
        <v>100</v>
      </c>
      <c r="R62" s="229"/>
      <c r="S62" s="260">
        <v>20</v>
      </c>
      <c r="T62" s="231" t="s">
        <v>398</v>
      </c>
      <c r="U62" s="305">
        <v>-1</v>
      </c>
      <c r="V62" s="233" t="s">
        <v>511</v>
      </c>
      <c r="W62" s="234" t="s">
        <v>476</v>
      </c>
      <c r="X62" s="235" t="b">
        <v>1</v>
      </c>
      <c r="Y62" s="235">
        <v>0</v>
      </c>
      <c r="Z62" s="235" t="s">
        <v>371</v>
      </c>
      <c r="AA62" s="235">
        <v>10</v>
      </c>
      <c r="AB62" s="236" t="s">
        <v>203</v>
      </c>
      <c r="AC62" s="236" t="s">
        <v>203</v>
      </c>
      <c r="AD62" s="236">
        <v>2880</v>
      </c>
      <c r="AE62" s="237" t="s">
        <v>455</v>
      </c>
      <c r="AF62" s="237" t="s">
        <v>203</v>
      </c>
      <c r="AG62" s="237" t="s">
        <v>203</v>
      </c>
      <c r="AH62" s="237">
        <v>4</v>
      </c>
      <c r="AI62" s="237" t="s">
        <v>373</v>
      </c>
      <c r="AJ62" s="237">
        <v>20</v>
      </c>
      <c r="AK62" s="237" t="s">
        <v>203</v>
      </c>
      <c r="AL62" s="237" t="s">
        <v>203</v>
      </c>
      <c r="AM62" s="237" t="s">
        <v>203</v>
      </c>
      <c r="AN62" s="237" t="s">
        <v>203</v>
      </c>
      <c r="AO62" s="237" t="s">
        <v>203</v>
      </c>
      <c r="AP62" s="237" t="s">
        <v>203</v>
      </c>
      <c r="AQ62" s="237" t="s">
        <v>203</v>
      </c>
      <c r="AR62" s="237" t="s">
        <v>203</v>
      </c>
      <c r="AS62" s="237" t="s">
        <v>203</v>
      </c>
      <c r="AT62" s="237" t="s">
        <v>203</v>
      </c>
      <c r="AU62" s="237" t="s">
        <v>203</v>
      </c>
      <c r="AV62" s="237" t="s">
        <v>203</v>
      </c>
      <c r="AW62" s="238" t="s">
        <v>381</v>
      </c>
      <c r="AX62" s="237" t="s">
        <v>203</v>
      </c>
      <c r="AY62" s="237" t="s">
        <v>203</v>
      </c>
      <c r="AZ62" s="237" t="s">
        <v>203</v>
      </c>
    </row>
    <row r="63" spans="3:52" x14ac:dyDescent="0.25">
      <c r="C63" s="223" t="s">
        <v>362</v>
      </c>
      <c r="D63" s="224" t="s">
        <v>572</v>
      </c>
      <c r="E63" s="223" t="s">
        <v>203</v>
      </c>
      <c r="F63" s="223" t="s">
        <v>474</v>
      </c>
      <c r="G63" s="226" t="b">
        <v>1</v>
      </c>
      <c r="H63" s="226">
        <v>-1</v>
      </c>
      <c r="I63" s="227" t="b">
        <v>1</v>
      </c>
      <c r="J63" s="227" t="s">
        <v>365</v>
      </c>
      <c r="K63" s="227">
        <v>1</v>
      </c>
      <c r="L63" s="227" t="s">
        <v>366</v>
      </c>
      <c r="M63" s="228" t="s">
        <v>365</v>
      </c>
      <c r="N63" s="228">
        <v>4</v>
      </c>
      <c r="O63" s="228" t="s">
        <v>286</v>
      </c>
      <c r="P63" s="229" t="s">
        <v>377</v>
      </c>
      <c r="Q63" s="229">
        <v>500</v>
      </c>
      <c r="R63" s="229"/>
      <c r="S63" s="260">
        <v>20</v>
      </c>
      <c r="T63" s="231" t="s">
        <v>457</v>
      </c>
      <c r="U63" s="305">
        <v>-1</v>
      </c>
      <c r="V63" s="233" t="s">
        <v>573</v>
      </c>
      <c r="W63" s="234" t="s">
        <v>476</v>
      </c>
      <c r="X63" s="235" t="b">
        <v>1</v>
      </c>
      <c r="Y63" s="235">
        <v>0</v>
      </c>
      <c r="Z63" s="235" t="s">
        <v>371</v>
      </c>
      <c r="AA63" s="235">
        <v>10</v>
      </c>
      <c r="AB63" s="236" t="s">
        <v>203</v>
      </c>
      <c r="AC63" s="236" t="s">
        <v>203</v>
      </c>
      <c r="AD63" s="236">
        <v>2880</v>
      </c>
      <c r="AE63" s="237" t="s">
        <v>455</v>
      </c>
      <c r="AF63" s="237" t="s">
        <v>203</v>
      </c>
      <c r="AG63" s="237" t="s">
        <v>203</v>
      </c>
      <c r="AH63" s="237">
        <v>4</v>
      </c>
      <c r="AI63" s="237" t="s">
        <v>373</v>
      </c>
      <c r="AJ63" s="237">
        <v>20</v>
      </c>
      <c r="AK63" s="237" t="s">
        <v>203</v>
      </c>
      <c r="AL63" s="237" t="s">
        <v>203</v>
      </c>
      <c r="AM63" s="237" t="s">
        <v>203</v>
      </c>
      <c r="AN63" s="237" t="s">
        <v>203</v>
      </c>
      <c r="AO63" s="237" t="s">
        <v>203</v>
      </c>
      <c r="AP63" s="237" t="s">
        <v>203</v>
      </c>
      <c r="AQ63" s="237" t="s">
        <v>203</v>
      </c>
      <c r="AR63" s="237" t="s">
        <v>203</v>
      </c>
      <c r="AS63" s="237" t="s">
        <v>203</v>
      </c>
      <c r="AT63" s="237" t="s">
        <v>203</v>
      </c>
      <c r="AU63" s="237" t="s">
        <v>203</v>
      </c>
      <c r="AV63" s="237" t="s">
        <v>203</v>
      </c>
      <c r="AW63" s="238" t="s">
        <v>381</v>
      </c>
      <c r="AX63" s="237" t="s">
        <v>203</v>
      </c>
      <c r="AY63" s="237" t="s">
        <v>203</v>
      </c>
      <c r="AZ63" s="237" t="s">
        <v>203</v>
      </c>
    </row>
    <row r="64" spans="3:52" x14ac:dyDescent="0.25">
      <c r="C64" s="223" t="s">
        <v>362</v>
      </c>
      <c r="D64" s="224" t="s">
        <v>512</v>
      </c>
      <c r="E64" s="223" t="s">
        <v>203</v>
      </c>
      <c r="F64" s="223" t="s">
        <v>474</v>
      </c>
      <c r="G64" s="226" t="b">
        <v>0</v>
      </c>
      <c r="H64" s="226">
        <v>-1</v>
      </c>
      <c r="I64" s="227" t="b">
        <v>1</v>
      </c>
      <c r="J64" s="227" t="s">
        <v>365</v>
      </c>
      <c r="K64" s="227">
        <v>1</v>
      </c>
      <c r="L64" s="227" t="s">
        <v>366</v>
      </c>
      <c r="M64" s="228" t="s">
        <v>365</v>
      </c>
      <c r="N64" s="228">
        <v>4</v>
      </c>
      <c r="O64" s="228" t="s">
        <v>286</v>
      </c>
      <c r="P64" s="229" t="s">
        <v>377</v>
      </c>
      <c r="Q64" s="229">
        <v>500</v>
      </c>
      <c r="R64" s="229"/>
      <c r="S64" s="260">
        <v>20</v>
      </c>
      <c r="T64" s="231" t="s">
        <v>430</v>
      </c>
      <c r="U64" s="305">
        <v>-1</v>
      </c>
      <c r="V64" s="233" t="s">
        <v>513</v>
      </c>
      <c r="W64" s="234" t="s">
        <v>476</v>
      </c>
      <c r="X64" s="235" t="b">
        <v>1</v>
      </c>
      <c r="Y64" s="235">
        <v>0</v>
      </c>
      <c r="Z64" s="235" t="s">
        <v>371</v>
      </c>
      <c r="AA64" s="235">
        <v>10</v>
      </c>
      <c r="AB64" s="236" t="s">
        <v>203</v>
      </c>
      <c r="AC64" s="236" t="s">
        <v>203</v>
      </c>
      <c r="AD64" s="236">
        <v>2880</v>
      </c>
      <c r="AE64" s="237" t="s">
        <v>455</v>
      </c>
      <c r="AF64" s="237" t="s">
        <v>203</v>
      </c>
      <c r="AG64" s="237" t="s">
        <v>203</v>
      </c>
      <c r="AH64" s="237">
        <v>4</v>
      </c>
      <c r="AI64" s="237" t="s">
        <v>373</v>
      </c>
      <c r="AJ64" s="237">
        <v>20</v>
      </c>
      <c r="AK64" s="237" t="s">
        <v>203</v>
      </c>
      <c r="AL64" s="237" t="s">
        <v>203</v>
      </c>
      <c r="AM64" s="237" t="s">
        <v>203</v>
      </c>
      <c r="AN64" s="237" t="s">
        <v>203</v>
      </c>
      <c r="AO64" s="237" t="s">
        <v>203</v>
      </c>
      <c r="AP64" s="237" t="s">
        <v>203</v>
      </c>
      <c r="AQ64" s="237" t="s">
        <v>203</v>
      </c>
      <c r="AR64" s="237" t="s">
        <v>203</v>
      </c>
      <c r="AS64" s="237" t="s">
        <v>203</v>
      </c>
      <c r="AT64" s="237" t="s">
        <v>203</v>
      </c>
      <c r="AU64" s="237" t="s">
        <v>203</v>
      </c>
      <c r="AV64" s="237" t="s">
        <v>203</v>
      </c>
      <c r="AW64" s="238" t="s">
        <v>381</v>
      </c>
      <c r="AX64" s="237" t="s">
        <v>203</v>
      </c>
      <c r="AY64" s="237" t="s">
        <v>203</v>
      </c>
      <c r="AZ64" s="237" t="s">
        <v>203</v>
      </c>
    </row>
    <row r="65" spans="3:52" x14ac:dyDescent="0.25">
      <c r="C65" s="223" t="s">
        <v>362</v>
      </c>
      <c r="D65" s="224" t="s">
        <v>558</v>
      </c>
      <c r="E65" s="223" t="s">
        <v>203</v>
      </c>
      <c r="F65" s="223" t="s">
        <v>474</v>
      </c>
      <c r="G65" s="226" t="b">
        <v>1</v>
      </c>
      <c r="H65" s="226">
        <v>-1</v>
      </c>
      <c r="I65" s="227" t="b">
        <v>1</v>
      </c>
      <c r="J65" s="227" t="s">
        <v>365</v>
      </c>
      <c r="K65" s="227">
        <v>5</v>
      </c>
      <c r="L65" s="227" t="s">
        <v>367</v>
      </c>
      <c r="M65" s="228" t="s">
        <v>484</v>
      </c>
      <c r="N65" s="228">
        <v>100</v>
      </c>
      <c r="O65" s="345" t="s">
        <v>203</v>
      </c>
      <c r="P65" s="229"/>
      <c r="Q65" s="229"/>
      <c r="R65" s="229"/>
      <c r="S65" s="260">
        <v>20</v>
      </c>
      <c r="T65" s="231" t="s">
        <v>383</v>
      </c>
      <c r="U65" s="305">
        <v>-1</v>
      </c>
      <c r="V65" s="233" t="s">
        <v>559</v>
      </c>
      <c r="W65" s="234" t="s">
        <v>476</v>
      </c>
      <c r="X65" s="235" t="b">
        <v>1</v>
      </c>
      <c r="Y65" s="235">
        <v>0</v>
      </c>
      <c r="Z65" s="235" t="s">
        <v>371</v>
      </c>
      <c r="AA65" s="235">
        <v>10</v>
      </c>
      <c r="AB65" s="236" t="s">
        <v>203</v>
      </c>
      <c r="AC65" s="236" t="s">
        <v>203</v>
      </c>
      <c r="AD65" s="236">
        <v>2880</v>
      </c>
      <c r="AE65" s="237" t="s">
        <v>455</v>
      </c>
      <c r="AF65" s="237" t="s">
        <v>203</v>
      </c>
      <c r="AG65" s="237" t="s">
        <v>203</v>
      </c>
      <c r="AH65" s="237">
        <v>4</v>
      </c>
      <c r="AI65" s="237" t="s">
        <v>373</v>
      </c>
      <c r="AJ65" s="237" t="s">
        <v>203</v>
      </c>
      <c r="AK65" s="237" t="s">
        <v>398</v>
      </c>
      <c r="AL65" s="237" t="s">
        <v>203</v>
      </c>
      <c r="AM65" s="237" t="s">
        <v>203</v>
      </c>
      <c r="AN65" s="237" t="s">
        <v>203</v>
      </c>
      <c r="AO65" s="237" t="s">
        <v>203</v>
      </c>
      <c r="AP65" s="237" t="s">
        <v>203</v>
      </c>
      <c r="AQ65" s="237" t="s">
        <v>203</v>
      </c>
      <c r="AR65" s="237" t="s">
        <v>203</v>
      </c>
      <c r="AS65" s="237" t="s">
        <v>203</v>
      </c>
      <c r="AT65" s="237" t="s">
        <v>203</v>
      </c>
      <c r="AU65" s="237" t="s">
        <v>203</v>
      </c>
      <c r="AV65" s="237" t="s">
        <v>203</v>
      </c>
      <c r="AW65" s="238" t="s">
        <v>381</v>
      </c>
      <c r="AX65" s="237" t="s">
        <v>203</v>
      </c>
      <c r="AY65" s="237" t="s">
        <v>203</v>
      </c>
      <c r="AZ65" s="237" t="s">
        <v>203</v>
      </c>
    </row>
    <row r="66" spans="3:52" x14ac:dyDescent="0.25">
      <c r="C66" s="329" t="s">
        <v>362</v>
      </c>
      <c r="D66" s="330" t="s">
        <v>496</v>
      </c>
      <c r="E66" s="329" t="s">
        <v>203</v>
      </c>
      <c r="F66" s="329" t="s">
        <v>474</v>
      </c>
      <c r="G66" s="226" t="b">
        <v>0</v>
      </c>
      <c r="H66" s="331">
        <v>-1</v>
      </c>
      <c r="I66" s="332" t="b">
        <v>0</v>
      </c>
      <c r="J66" s="332" t="s">
        <v>484</v>
      </c>
      <c r="K66" s="332">
        <v>50</v>
      </c>
      <c r="L66" s="332" t="s">
        <v>203</v>
      </c>
      <c r="M66" s="333" t="s">
        <v>377</v>
      </c>
      <c r="N66" s="333">
        <v>200</v>
      </c>
      <c r="O66" s="333"/>
      <c r="P66" s="334"/>
      <c r="Q66" s="334"/>
      <c r="R66" s="334"/>
      <c r="S66" s="260">
        <v>20</v>
      </c>
      <c r="T66" s="335" t="s">
        <v>467</v>
      </c>
      <c r="U66" s="305">
        <v>-1</v>
      </c>
      <c r="V66" s="336" t="s">
        <v>497</v>
      </c>
      <c r="W66" s="337" t="s">
        <v>476</v>
      </c>
      <c r="X66" s="338" t="b">
        <v>1</v>
      </c>
      <c r="Y66" s="338">
        <v>0</v>
      </c>
      <c r="Z66" s="338" t="s">
        <v>371</v>
      </c>
      <c r="AA66" s="338">
        <v>10</v>
      </c>
      <c r="AB66" s="339" t="s">
        <v>203</v>
      </c>
      <c r="AC66" s="339" t="s">
        <v>203</v>
      </c>
      <c r="AD66" s="339">
        <v>2880</v>
      </c>
      <c r="AE66" s="340" t="s">
        <v>455</v>
      </c>
      <c r="AF66" s="340" t="s">
        <v>203</v>
      </c>
      <c r="AG66" s="340" t="s">
        <v>203</v>
      </c>
      <c r="AH66" s="340">
        <v>4</v>
      </c>
      <c r="AI66" s="237" t="s">
        <v>373</v>
      </c>
      <c r="AJ66" s="237" t="s">
        <v>203</v>
      </c>
      <c r="AK66" s="340" t="s">
        <v>398</v>
      </c>
      <c r="AL66" s="340" t="s">
        <v>203</v>
      </c>
      <c r="AM66" s="340" t="s">
        <v>203</v>
      </c>
      <c r="AN66" s="340" t="s">
        <v>203</v>
      </c>
      <c r="AO66" s="340" t="s">
        <v>203</v>
      </c>
      <c r="AP66" s="340" t="s">
        <v>203</v>
      </c>
      <c r="AQ66" s="340" t="s">
        <v>203</v>
      </c>
      <c r="AR66" s="340" t="s">
        <v>203</v>
      </c>
      <c r="AS66" s="340" t="s">
        <v>203</v>
      </c>
      <c r="AT66" s="340" t="s">
        <v>203</v>
      </c>
      <c r="AU66" s="340" t="s">
        <v>203</v>
      </c>
      <c r="AV66" s="340" t="s">
        <v>203</v>
      </c>
      <c r="AW66" s="341" t="s">
        <v>381</v>
      </c>
      <c r="AX66" s="340" t="s">
        <v>203</v>
      </c>
      <c r="AY66" s="340" t="s">
        <v>203</v>
      </c>
      <c r="AZ66" s="340" t="s">
        <v>203</v>
      </c>
    </row>
    <row r="67" spans="3:52" x14ac:dyDescent="0.25">
      <c r="C67" s="298" t="s">
        <v>362</v>
      </c>
      <c r="D67" s="342" t="s">
        <v>498</v>
      </c>
      <c r="E67" s="298" t="s">
        <v>203</v>
      </c>
      <c r="F67" s="298" t="s">
        <v>474</v>
      </c>
      <c r="G67" s="226" t="b">
        <v>0</v>
      </c>
      <c r="H67" s="300">
        <v>-1</v>
      </c>
      <c r="I67" s="301" t="b">
        <v>0</v>
      </c>
      <c r="J67" s="301" t="s">
        <v>484</v>
      </c>
      <c r="K67" s="301">
        <v>100</v>
      </c>
      <c r="L67" s="301" t="s">
        <v>203</v>
      </c>
      <c r="M67" s="302"/>
      <c r="N67" s="302"/>
      <c r="O67" s="302"/>
      <c r="P67" s="303"/>
      <c r="Q67" s="303"/>
      <c r="R67" s="303"/>
      <c r="S67" s="343">
        <v>20</v>
      </c>
      <c r="T67" s="304" t="s">
        <v>383</v>
      </c>
      <c r="U67" s="305">
        <v>-1</v>
      </c>
      <c r="V67" s="306" t="s">
        <v>499</v>
      </c>
      <c r="W67" s="307" t="s">
        <v>476</v>
      </c>
      <c r="X67" s="308" t="b">
        <v>1</v>
      </c>
      <c r="Y67" s="308">
        <v>0</v>
      </c>
      <c r="Z67" s="308" t="s">
        <v>371</v>
      </c>
      <c r="AA67" s="308">
        <v>10</v>
      </c>
      <c r="AB67" s="309" t="s">
        <v>203</v>
      </c>
      <c r="AC67" s="309" t="s">
        <v>203</v>
      </c>
      <c r="AD67" s="309">
        <v>2880</v>
      </c>
      <c r="AE67" s="310" t="s">
        <v>455</v>
      </c>
      <c r="AF67" s="310" t="s">
        <v>203</v>
      </c>
      <c r="AG67" s="310" t="s">
        <v>203</v>
      </c>
      <c r="AH67" s="310">
        <v>4</v>
      </c>
      <c r="AI67" s="310" t="s">
        <v>373</v>
      </c>
      <c r="AJ67" s="310" t="s">
        <v>203</v>
      </c>
      <c r="AK67" s="310" t="s">
        <v>398</v>
      </c>
      <c r="AL67" s="310" t="s">
        <v>203</v>
      </c>
      <c r="AM67" s="310" t="s">
        <v>203</v>
      </c>
      <c r="AN67" s="310" t="s">
        <v>203</v>
      </c>
      <c r="AO67" s="310" t="s">
        <v>203</v>
      </c>
      <c r="AP67" s="310" t="s">
        <v>203</v>
      </c>
      <c r="AQ67" s="310" t="s">
        <v>203</v>
      </c>
      <c r="AR67" s="310" t="s">
        <v>203</v>
      </c>
      <c r="AS67" s="310" t="s">
        <v>203</v>
      </c>
      <c r="AT67" s="310" t="s">
        <v>203</v>
      </c>
      <c r="AU67" s="310" t="s">
        <v>203</v>
      </c>
      <c r="AV67" s="310" t="s">
        <v>203</v>
      </c>
      <c r="AW67" s="311" t="s">
        <v>381</v>
      </c>
      <c r="AX67" s="310" t="s">
        <v>203</v>
      </c>
      <c r="AY67" s="310" t="s">
        <v>203</v>
      </c>
      <c r="AZ67" s="310" t="s">
        <v>203</v>
      </c>
    </row>
    <row r="68" spans="3:52" x14ac:dyDescent="0.25">
      <c r="C68" s="223" t="s">
        <v>362</v>
      </c>
      <c r="D68" s="285" t="s">
        <v>500</v>
      </c>
      <c r="E68" s="223" t="s">
        <v>203</v>
      </c>
      <c r="F68" s="223" t="s">
        <v>474</v>
      </c>
      <c r="G68" s="226" t="b">
        <v>0</v>
      </c>
      <c r="H68" s="226">
        <v>-1</v>
      </c>
      <c r="I68" s="227" t="b">
        <v>0</v>
      </c>
      <c r="J68" s="227" t="s">
        <v>484</v>
      </c>
      <c r="K68" s="227">
        <v>50</v>
      </c>
      <c r="L68" s="301" t="s">
        <v>203</v>
      </c>
      <c r="M68" s="228" t="s">
        <v>377</v>
      </c>
      <c r="N68" s="228">
        <v>100</v>
      </c>
      <c r="O68" s="228"/>
      <c r="P68" s="229"/>
      <c r="Q68" s="229"/>
      <c r="R68" s="229"/>
      <c r="S68" s="230">
        <v>20</v>
      </c>
      <c r="T68" s="231" t="s">
        <v>368</v>
      </c>
      <c r="U68" s="305">
        <v>-1</v>
      </c>
      <c r="V68" s="233" t="s">
        <v>501</v>
      </c>
      <c r="W68" s="234" t="s">
        <v>476</v>
      </c>
      <c r="X68" s="235" t="b">
        <v>1</v>
      </c>
      <c r="Y68" s="235">
        <v>0</v>
      </c>
      <c r="Z68" s="235" t="s">
        <v>371</v>
      </c>
      <c r="AA68" s="235">
        <v>10</v>
      </c>
      <c r="AB68" s="236" t="s">
        <v>203</v>
      </c>
      <c r="AC68" s="236" t="s">
        <v>203</v>
      </c>
      <c r="AD68" s="236">
        <v>2880</v>
      </c>
      <c r="AE68" s="237" t="s">
        <v>455</v>
      </c>
      <c r="AF68" s="237" t="s">
        <v>203</v>
      </c>
      <c r="AG68" s="237" t="s">
        <v>203</v>
      </c>
      <c r="AH68" s="237">
        <v>4</v>
      </c>
      <c r="AI68" s="237" t="s">
        <v>373</v>
      </c>
      <c r="AJ68" s="237" t="s">
        <v>203</v>
      </c>
      <c r="AK68" s="237" t="s">
        <v>398</v>
      </c>
      <c r="AL68" s="237" t="s">
        <v>203</v>
      </c>
      <c r="AM68" s="237" t="s">
        <v>203</v>
      </c>
      <c r="AN68" s="237" t="s">
        <v>203</v>
      </c>
      <c r="AO68" s="237" t="s">
        <v>203</v>
      </c>
      <c r="AP68" s="237" t="s">
        <v>203</v>
      </c>
      <c r="AQ68" s="237" t="s">
        <v>203</v>
      </c>
      <c r="AR68" s="237" t="s">
        <v>203</v>
      </c>
      <c r="AS68" s="237" t="s">
        <v>203</v>
      </c>
      <c r="AT68" s="237" t="s">
        <v>203</v>
      </c>
      <c r="AU68" s="237" t="s">
        <v>203</v>
      </c>
      <c r="AV68" s="237" t="s">
        <v>203</v>
      </c>
      <c r="AW68" s="238" t="s">
        <v>381</v>
      </c>
      <c r="AX68" s="237" t="s">
        <v>203</v>
      </c>
      <c r="AY68" s="237" t="s">
        <v>203</v>
      </c>
      <c r="AZ68" s="237" t="s">
        <v>203</v>
      </c>
    </row>
    <row r="69" spans="3:52" x14ac:dyDescent="0.25">
      <c r="C69" s="223" t="s">
        <v>362</v>
      </c>
      <c r="D69" s="285" t="s">
        <v>560</v>
      </c>
      <c r="E69" s="223" t="s">
        <v>203</v>
      </c>
      <c r="F69" s="223" t="s">
        <v>474</v>
      </c>
      <c r="G69" s="226" t="b">
        <v>1</v>
      </c>
      <c r="H69" s="226">
        <v>-1</v>
      </c>
      <c r="I69" s="227" t="b">
        <v>1</v>
      </c>
      <c r="J69" s="227" t="s">
        <v>377</v>
      </c>
      <c r="K69" s="227">
        <v>100</v>
      </c>
      <c r="L69" s="347" t="s">
        <v>203</v>
      </c>
      <c r="M69" s="228" t="s">
        <v>484</v>
      </c>
      <c r="N69" s="228">
        <v>100</v>
      </c>
      <c r="O69" s="345" t="s">
        <v>203</v>
      </c>
      <c r="P69" s="229" t="s">
        <v>388</v>
      </c>
      <c r="Q69" s="229">
        <v>200000</v>
      </c>
      <c r="R69" s="229"/>
      <c r="S69" s="230">
        <v>20</v>
      </c>
      <c r="T69" s="231" t="s">
        <v>383</v>
      </c>
      <c r="U69" s="305">
        <v>-1</v>
      </c>
      <c r="V69" s="233" t="s">
        <v>561</v>
      </c>
      <c r="W69" s="234" t="s">
        <v>476</v>
      </c>
      <c r="X69" s="235" t="b">
        <v>1</v>
      </c>
      <c r="Y69" s="235">
        <v>0</v>
      </c>
      <c r="Z69" s="235" t="s">
        <v>371</v>
      </c>
      <c r="AA69" s="235">
        <v>10</v>
      </c>
      <c r="AB69" s="236" t="s">
        <v>203</v>
      </c>
      <c r="AC69" s="236" t="s">
        <v>203</v>
      </c>
      <c r="AD69" s="236">
        <v>2880</v>
      </c>
      <c r="AE69" s="237" t="s">
        <v>455</v>
      </c>
      <c r="AF69" s="237" t="s">
        <v>203</v>
      </c>
      <c r="AG69" s="237" t="s">
        <v>203</v>
      </c>
      <c r="AH69" s="237">
        <v>4</v>
      </c>
      <c r="AI69" s="237" t="s">
        <v>373</v>
      </c>
      <c r="AJ69" s="237" t="s">
        <v>203</v>
      </c>
      <c r="AK69" s="237" t="s">
        <v>398</v>
      </c>
      <c r="AL69" s="237" t="s">
        <v>203</v>
      </c>
      <c r="AM69" s="237" t="s">
        <v>203</v>
      </c>
      <c r="AN69" s="237" t="s">
        <v>203</v>
      </c>
      <c r="AO69" s="237" t="s">
        <v>203</v>
      </c>
      <c r="AP69" s="237" t="s">
        <v>203</v>
      </c>
      <c r="AQ69" s="237" t="s">
        <v>203</v>
      </c>
      <c r="AR69" s="237" t="s">
        <v>203</v>
      </c>
      <c r="AS69" s="237" t="s">
        <v>203</v>
      </c>
      <c r="AT69" s="237" t="s">
        <v>203</v>
      </c>
      <c r="AU69" s="237" t="s">
        <v>203</v>
      </c>
      <c r="AV69" s="237" t="s">
        <v>203</v>
      </c>
      <c r="AW69" s="238" t="s">
        <v>381</v>
      </c>
      <c r="AX69" s="237" t="s">
        <v>203</v>
      </c>
      <c r="AY69" s="237" t="s">
        <v>203</v>
      </c>
      <c r="AZ69" s="237" t="s">
        <v>203</v>
      </c>
    </row>
    <row r="70" spans="3:52" x14ac:dyDescent="0.25">
      <c r="C70" s="223" t="s">
        <v>362</v>
      </c>
      <c r="D70" s="285" t="s">
        <v>562</v>
      </c>
      <c r="E70" s="223" t="s">
        <v>203</v>
      </c>
      <c r="F70" s="223" t="s">
        <v>474</v>
      </c>
      <c r="G70" s="226" t="b">
        <v>1</v>
      </c>
      <c r="H70" s="226">
        <v>-1</v>
      </c>
      <c r="I70" s="227" t="b">
        <v>1</v>
      </c>
      <c r="J70" s="227" t="s">
        <v>377</v>
      </c>
      <c r="K70" s="227">
        <v>350</v>
      </c>
      <c r="L70" s="347" t="s">
        <v>203</v>
      </c>
      <c r="M70" s="228"/>
      <c r="N70" s="228"/>
      <c r="O70" s="228"/>
      <c r="P70" s="229"/>
      <c r="Q70" s="229"/>
      <c r="R70" s="229"/>
      <c r="S70" s="230">
        <v>20</v>
      </c>
      <c r="T70" s="231" t="s">
        <v>368</v>
      </c>
      <c r="U70" s="305">
        <v>-1</v>
      </c>
      <c r="V70" s="233" t="s">
        <v>563</v>
      </c>
      <c r="W70" s="234" t="s">
        <v>476</v>
      </c>
      <c r="X70" s="235" t="b">
        <v>1</v>
      </c>
      <c r="Y70" s="235">
        <v>0</v>
      </c>
      <c r="Z70" s="235" t="s">
        <v>371</v>
      </c>
      <c r="AA70" s="235">
        <v>10</v>
      </c>
      <c r="AB70" s="236" t="s">
        <v>203</v>
      </c>
      <c r="AC70" s="236" t="s">
        <v>203</v>
      </c>
      <c r="AD70" s="236">
        <v>2880</v>
      </c>
      <c r="AE70" s="237" t="s">
        <v>455</v>
      </c>
      <c r="AF70" s="237" t="s">
        <v>203</v>
      </c>
      <c r="AG70" s="237" t="s">
        <v>203</v>
      </c>
      <c r="AH70" s="237">
        <v>4</v>
      </c>
      <c r="AI70" s="237" t="s">
        <v>373</v>
      </c>
      <c r="AJ70" s="237" t="s">
        <v>203</v>
      </c>
      <c r="AK70" s="237" t="s">
        <v>398</v>
      </c>
      <c r="AL70" s="237" t="s">
        <v>203</v>
      </c>
      <c r="AM70" s="237" t="s">
        <v>203</v>
      </c>
      <c r="AN70" s="237" t="s">
        <v>203</v>
      </c>
      <c r="AO70" s="237" t="s">
        <v>203</v>
      </c>
      <c r="AP70" s="237" t="s">
        <v>203</v>
      </c>
      <c r="AQ70" s="237" t="s">
        <v>203</v>
      </c>
      <c r="AR70" s="237" t="s">
        <v>203</v>
      </c>
      <c r="AS70" s="237" t="s">
        <v>203</v>
      </c>
      <c r="AT70" s="237" t="s">
        <v>203</v>
      </c>
      <c r="AU70" s="237" t="s">
        <v>203</v>
      </c>
      <c r="AV70" s="237" t="s">
        <v>203</v>
      </c>
      <c r="AW70" s="238" t="s">
        <v>381</v>
      </c>
      <c r="AX70" s="237" t="s">
        <v>203</v>
      </c>
      <c r="AY70" s="237" t="s">
        <v>203</v>
      </c>
      <c r="AZ70" s="237" t="s">
        <v>203</v>
      </c>
    </row>
    <row r="71" spans="3:52" x14ac:dyDescent="0.25">
      <c r="C71" s="223" t="s">
        <v>362</v>
      </c>
      <c r="D71" s="285" t="s">
        <v>564</v>
      </c>
      <c r="E71" s="223" t="s">
        <v>203</v>
      </c>
      <c r="F71" s="223" t="s">
        <v>474</v>
      </c>
      <c r="G71" s="226" t="b">
        <v>1</v>
      </c>
      <c r="H71" s="226">
        <v>-1</v>
      </c>
      <c r="I71" s="227" t="b">
        <v>1</v>
      </c>
      <c r="J71" s="227" t="s">
        <v>377</v>
      </c>
      <c r="K71" s="227">
        <v>100</v>
      </c>
      <c r="L71" s="227" t="s">
        <v>203</v>
      </c>
      <c r="M71" s="228" t="s">
        <v>388</v>
      </c>
      <c r="N71" s="228">
        <v>150000</v>
      </c>
      <c r="O71" s="345" t="s">
        <v>203</v>
      </c>
      <c r="P71" s="229"/>
      <c r="Q71" s="229"/>
      <c r="R71" s="229"/>
      <c r="S71" s="230">
        <v>20</v>
      </c>
      <c r="T71" s="231" t="s">
        <v>383</v>
      </c>
      <c r="U71" s="305">
        <v>-1</v>
      </c>
      <c r="V71" s="233" t="s">
        <v>565</v>
      </c>
      <c r="W71" s="234" t="s">
        <v>476</v>
      </c>
      <c r="X71" s="235" t="b">
        <v>1</v>
      </c>
      <c r="Y71" s="235">
        <v>0</v>
      </c>
      <c r="Z71" s="235" t="s">
        <v>371</v>
      </c>
      <c r="AA71" s="235">
        <v>10</v>
      </c>
      <c r="AB71" s="236" t="s">
        <v>203</v>
      </c>
      <c r="AC71" s="236" t="s">
        <v>203</v>
      </c>
      <c r="AD71" s="236">
        <v>2880</v>
      </c>
      <c r="AE71" s="237" t="s">
        <v>455</v>
      </c>
      <c r="AF71" s="237" t="s">
        <v>203</v>
      </c>
      <c r="AG71" s="237" t="s">
        <v>203</v>
      </c>
      <c r="AH71" s="237">
        <v>4</v>
      </c>
      <c r="AI71" s="237" t="s">
        <v>373</v>
      </c>
      <c r="AJ71" s="237" t="s">
        <v>203</v>
      </c>
      <c r="AK71" s="237" t="s">
        <v>398</v>
      </c>
      <c r="AL71" s="237" t="s">
        <v>203</v>
      </c>
      <c r="AM71" s="237" t="s">
        <v>203</v>
      </c>
      <c r="AN71" s="237" t="s">
        <v>203</v>
      </c>
      <c r="AO71" s="237" t="s">
        <v>203</v>
      </c>
      <c r="AP71" s="237" t="s">
        <v>203</v>
      </c>
      <c r="AQ71" s="237" t="s">
        <v>203</v>
      </c>
      <c r="AR71" s="237" t="s">
        <v>203</v>
      </c>
      <c r="AS71" s="237" t="s">
        <v>203</v>
      </c>
      <c r="AT71" s="237" t="s">
        <v>203</v>
      </c>
      <c r="AU71" s="237" t="s">
        <v>203</v>
      </c>
      <c r="AV71" s="237" t="s">
        <v>203</v>
      </c>
      <c r="AW71" s="238" t="s">
        <v>381</v>
      </c>
      <c r="AX71" s="237" t="s">
        <v>203</v>
      </c>
      <c r="AY71" s="237" t="s">
        <v>203</v>
      </c>
      <c r="AZ71" s="237" t="s">
        <v>203</v>
      </c>
    </row>
    <row r="72" spans="3:52" ht="15.75" thickBot="1" x14ac:dyDescent="0.3">
      <c r="C72" s="284" t="s">
        <v>362</v>
      </c>
      <c r="D72" s="285" t="s">
        <v>566</v>
      </c>
      <c r="E72" s="284" t="s">
        <v>203</v>
      </c>
      <c r="F72" s="284" t="s">
        <v>474</v>
      </c>
      <c r="G72" s="286" t="b">
        <v>1</v>
      </c>
      <c r="H72" s="286">
        <v>-1</v>
      </c>
      <c r="I72" s="287" t="b">
        <v>1</v>
      </c>
      <c r="J72" s="287" t="s">
        <v>377</v>
      </c>
      <c r="K72" s="287">
        <v>250</v>
      </c>
      <c r="L72" s="287" t="s">
        <v>203</v>
      </c>
      <c r="M72" s="288" t="s">
        <v>388</v>
      </c>
      <c r="N72" s="288">
        <v>200000</v>
      </c>
      <c r="O72" s="382" t="s">
        <v>203</v>
      </c>
      <c r="P72" s="289"/>
      <c r="Q72" s="289"/>
      <c r="R72" s="289"/>
      <c r="S72" s="344">
        <v>20</v>
      </c>
      <c r="T72" s="290" t="s">
        <v>368</v>
      </c>
      <c r="U72" s="313">
        <v>-1</v>
      </c>
      <c r="V72" s="292" t="s">
        <v>567</v>
      </c>
      <c r="W72" s="293" t="s">
        <v>476</v>
      </c>
      <c r="X72" s="294" t="b">
        <v>1</v>
      </c>
      <c r="Y72" s="294">
        <v>0</v>
      </c>
      <c r="Z72" s="294" t="s">
        <v>371</v>
      </c>
      <c r="AA72" s="294">
        <v>10</v>
      </c>
      <c r="AB72" s="295" t="s">
        <v>203</v>
      </c>
      <c r="AC72" s="295" t="s">
        <v>203</v>
      </c>
      <c r="AD72" s="295">
        <v>2880</v>
      </c>
      <c r="AE72" s="296" t="s">
        <v>455</v>
      </c>
      <c r="AF72" s="296" t="s">
        <v>203</v>
      </c>
      <c r="AG72" s="296" t="s">
        <v>203</v>
      </c>
      <c r="AH72" s="296">
        <v>4</v>
      </c>
      <c r="AI72" s="296" t="s">
        <v>373</v>
      </c>
      <c r="AJ72" s="296" t="s">
        <v>203</v>
      </c>
      <c r="AK72" s="296" t="s">
        <v>398</v>
      </c>
      <c r="AL72" s="296" t="s">
        <v>203</v>
      </c>
      <c r="AM72" s="296" t="s">
        <v>203</v>
      </c>
      <c r="AN72" s="296" t="s">
        <v>203</v>
      </c>
      <c r="AO72" s="296" t="s">
        <v>203</v>
      </c>
      <c r="AP72" s="296" t="s">
        <v>203</v>
      </c>
      <c r="AQ72" s="296" t="s">
        <v>203</v>
      </c>
      <c r="AR72" s="296" t="s">
        <v>203</v>
      </c>
      <c r="AS72" s="296" t="s">
        <v>203</v>
      </c>
      <c r="AT72" s="296" t="s">
        <v>203</v>
      </c>
      <c r="AU72" s="296" t="s">
        <v>203</v>
      </c>
      <c r="AV72" s="296" t="s">
        <v>203</v>
      </c>
      <c r="AW72" s="297" t="s">
        <v>381</v>
      </c>
      <c r="AX72" s="296" t="s">
        <v>203</v>
      </c>
      <c r="AY72" s="296" t="s">
        <v>203</v>
      </c>
      <c r="AZ72" s="296" t="s">
        <v>203</v>
      </c>
    </row>
    <row r="73" spans="3:52" ht="15.75" thickTop="1" x14ac:dyDescent="0.25">
      <c r="C73" s="314" t="s">
        <v>362</v>
      </c>
      <c r="D73" s="315" t="s">
        <v>488</v>
      </c>
      <c r="E73" s="314" t="s">
        <v>203</v>
      </c>
      <c r="F73" s="314" t="s">
        <v>474</v>
      </c>
      <c r="G73" s="316" t="b">
        <v>0</v>
      </c>
      <c r="H73" s="316">
        <v>-1</v>
      </c>
      <c r="I73" s="317" t="b">
        <v>0</v>
      </c>
      <c r="J73" s="317" t="s">
        <v>377</v>
      </c>
      <c r="K73" s="317">
        <v>350</v>
      </c>
      <c r="L73" s="317" t="s">
        <v>203</v>
      </c>
      <c r="M73" s="318"/>
      <c r="N73" s="318"/>
      <c r="O73" s="318"/>
      <c r="P73" s="319"/>
      <c r="Q73" s="319"/>
      <c r="R73" s="319"/>
      <c r="S73" s="320">
        <v>20</v>
      </c>
      <c r="T73" s="321" t="s">
        <v>467</v>
      </c>
      <c r="U73" s="322">
        <v>-1</v>
      </c>
      <c r="V73" s="323" t="s">
        <v>489</v>
      </c>
      <c r="W73" s="324" t="s">
        <v>476</v>
      </c>
      <c r="X73" s="325" t="b">
        <v>1</v>
      </c>
      <c r="Y73" s="325">
        <v>0</v>
      </c>
      <c r="Z73" s="325" t="s">
        <v>371</v>
      </c>
      <c r="AA73" s="325">
        <v>10</v>
      </c>
      <c r="AB73" s="326" t="s">
        <v>203</v>
      </c>
      <c r="AC73" s="326" t="s">
        <v>203</v>
      </c>
      <c r="AD73" s="326">
        <v>2880</v>
      </c>
      <c r="AE73" s="327" t="s">
        <v>455</v>
      </c>
      <c r="AF73" s="327" t="s">
        <v>203</v>
      </c>
      <c r="AG73" s="327" t="s">
        <v>203</v>
      </c>
      <c r="AH73" s="327">
        <v>4</v>
      </c>
      <c r="AI73" s="327" t="s">
        <v>373</v>
      </c>
      <c r="AJ73" s="327" t="s">
        <v>203</v>
      </c>
      <c r="AK73" s="327" t="s">
        <v>398</v>
      </c>
      <c r="AL73" s="327" t="s">
        <v>203</v>
      </c>
      <c r="AM73" s="327" t="s">
        <v>203</v>
      </c>
      <c r="AN73" s="327" t="s">
        <v>203</v>
      </c>
      <c r="AO73" s="327" t="s">
        <v>203</v>
      </c>
      <c r="AP73" s="327" t="s">
        <v>203</v>
      </c>
      <c r="AQ73" s="327" t="s">
        <v>203</v>
      </c>
      <c r="AR73" s="327" t="s">
        <v>203</v>
      </c>
      <c r="AS73" s="327" t="s">
        <v>203</v>
      </c>
      <c r="AT73" s="327" t="s">
        <v>203</v>
      </c>
      <c r="AU73" s="327" t="s">
        <v>203</v>
      </c>
      <c r="AV73" s="327" t="s">
        <v>203</v>
      </c>
      <c r="AW73" s="328" t="s">
        <v>381</v>
      </c>
      <c r="AX73" s="327" t="s">
        <v>203</v>
      </c>
      <c r="AY73" s="327" t="s">
        <v>203</v>
      </c>
      <c r="AZ73" s="327" t="s">
        <v>203</v>
      </c>
    </row>
    <row r="74" spans="3:52" x14ac:dyDescent="0.25">
      <c r="C74" s="223" t="s">
        <v>362</v>
      </c>
      <c r="D74" s="285" t="s">
        <v>490</v>
      </c>
      <c r="E74" s="223" t="s">
        <v>203</v>
      </c>
      <c r="F74" s="223" t="s">
        <v>474</v>
      </c>
      <c r="G74" s="226" t="b">
        <v>0</v>
      </c>
      <c r="H74" s="226">
        <v>-1</v>
      </c>
      <c r="I74" s="227" t="b">
        <v>0</v>
      </c>
      <c r="J74" s="227" t="s">
        <v>484</v>
      </c>
      <c r="K74" s="227">
        <v>100</v>
      </c>
      <c r="L74" s="227" t="s">
        <v>203</v>
      </c>
      <c r="M74" s="228" t="s">
        <v>365</v>
      </c>
      <c r="N74" s="228">
        <v>5</v>
      </c>
      <c r="O74" s="228" t="s">
        <v>286</v>
      </c>
      <c r="P74" s="229"/>
      <c r="Q74" s="229"/>
      <c r="R74" s="229"/>
      <c r="S74" s="230">
        <v>20</v>
      </c>
      <c r="T74" s="231" t="s">
        <v>368</v>
      </c>
      <c r="U74" s="305">
        <v>-1</v>
      </c>
      <c r="V74" s="233" t="s">
        <v>491</v>
      </c>
      <c r="W74" s="234" t="s">
        <v>476</v>
      </c>
      <c r="X74" s="235" t="b">
        <v>1</v>
      </c>
      <c r="Y74" s="235">
        <v>0</v>
      </c>
      <c r="Z74" s="235" t="s">
        <v>371</v>
      </c>
      <c r="AA74" s="235">
        <v>10</v>
      </c>
      <c r="AB74" s="236" t="s">
        <v>203</v>
      </c>
      <c r="AC74" s="236" t="s">
        <v>203</v>
      </c>
      <c r="AD74" s="236">
        <v>2880</v>
      </c>
      <c r="AE74" s="237" t="s">
        <v>455</v>
      </c>
      <c r="AF74" s="237" t="s">
        <v>203</v>
      </c>
      <c r="AG74" s="237" t="s">
        <v>203</v>
      </c>
      <c r="AH74" s="237">
        <v>4</v>
      </c>
      <c r="AI74" s="237" t="s">
        <v>373</v>
      </c>
      <c r="AJ74" s="237" t="s">
        <v>203</v>
      </c>
      <c r="AK74" s="237" t="s">
        <v>398</v>
      </c>
      <c r="AL74" s="237" t="s">
        <v>203</v>
      </c>
      <c r="AM74" s="237" t="s">
        <v>203</v>
      </c>
      <c r="AN74" s="237" t="s">
        <v>203</v>
      </c>
      <c r="AO74" s="237" t="s">
        <v>203</v>
      </c>
      <c r="AP74" s="237" t="s">
        <v>203</v>
      </c>
      <c r="AQ74" s="237" t="s">
        <v>203</v>
      </c>
      <c r="AR74" s="237" t="s">
        <v>203</v>
      </c>
      <c r="AS74" s="237" t="s">
        <v>203</v>
      </c>
      <c r="AT74" s="237" t="s">
        <v>203</v>
      </c>
      <c r="AU74" s="237" t="s">
        <v>203</v>
      </c>
      <c r="AV74" s="237" t="s">
        <v>203</v>
      </c>
      <c r="AW74" s="238" t="s">
        <v>381</v>
      </c>
      <c r="AX74" s="237" t="s">
        <v>203</v>
      </c>
      <c r="AY74" s="237" t="s">
        <v>203</v>
      </c>
      <c r="AZ74" s="237" t="s">
        <v>203</v>
      </c>
    </row>
    <row r="75" spans="3:52" x14ac:dyDescent="0.25">
      <c r="C75" s="223" t="s">
        <v>362</v>
      </c>
      <c r="D75" s="285" t="s">
        <v>492</v>
      </c>
      <c r="E75" s="223" t="s">
        <v>203</v>
      </c>
      <c r="F75" s="223" t="s">
        <v>474</v>
      </c>
      <c r="G75" s="226" t="b">
        <v>0</v>
      </c>
      <c r="H75" s="226">
        <v>-1</v>
      </c>
      <c r="I75" s="227" t="b">
        <v>1</v>
      </c>
      <c r="J75" s="227" t="s">
        <v>365</v>
      </c>
      <c r="K75" s="227">
        <v>5</v>
      </c>
      <c r="L75" s="227" t="s">
        <v>367</v>
      </c>
      <c r="M75" s="228" t="s">
        <v>365</v>
      </c>
      <c r="N75" s="228">
        <v>10</v>
      </c>
      <c r="O75" s="228" t="s">
        <v>286</v>
      </c>
      <c r="P75" s="229"/>
      <c r="Q75" s="229"/>
      <c r="R75" s="229"/>
      <c r="S75" s="230">
        <v>20</v>
      </c>
      <c r="T75" s="231" t="s">
        <v>398</v>
      </c>
      <c r="U75" s="305">
        <v>-1</v>
      </c>
      <c r="V75" s="233" t="s">
        <v>493</v>
      </c>
      <c r="W75" s="234" t="s">
        <v>476</v>
      </c>
      <c r="X75" s="235" t="b">
        <v>1</v>
      </c>
      <c r="Y75" s="235">
        <v>0</v>
      </c>
      <c r="Z75" s="235" t="s">
        <v>371</v>
      </c>
      <c r="AA75" s="235">
        <v>10</v>
      </c>
      <c r="AB75" s="236" t="s">
        <v>203</v>
      </c>
      <c r="AC75" s="236" t="s">
        <v>203</v>
      </c>
      <c r="AD75" s="236">
        <v>2880</v>
      </c>
      <c r="AE75" s="237" t="s">
        <v>455</v>
      </c>
      <c r="AF75" s="237" t="s">
        <v>203</v>
      </c>
      <c r="AG75" s="237" t="s">
        <v>203</v>
      </c>
      <c r="AH75" s="237">
        <v>4</v>
      </c>
      <c r="AI75" s="237" t="s">
        <v>373</v>
      </c>
      <c r="AJ75" s="237" t="s">
        <v>203</v>
      </c>
      <c r="AK75" s="237" t="s">
        <v>398</v>
      </c>
      <c r="AL75" s="237" t="s">
        <v>203</v>
      </c>
      <c r="AM75" s="237" t="s">
        <v>203</v>
      </c>
      <c r="AN75" s="237" t="s">
        <v>203</v>
      </c>
      <c r="AO75" s="237" t="s">
        <v>203</v>
      </c>
      <c r="AP75" s="237" t="s">
        <v>203</v>
      </c>
      <c r="AQ75" s="237" t="s">
        <v>203</v>
      </c>
      <c r="AR75" s="237" t="s">
        <v>203</v>
      </c>
      <c r="AS75" s="237" t="s">
        <v>203</v>
      </c>
      <c r="AT75" s="237" t="s">
        <v>203</v>
      </c>
      <c r="AU75" s="237" t="s">
        <v>203</v>
      </c>
      <c r="AV75" s="237" t="s">
        <v>203</v>
      </c>
      <c r="AW75" s="238" t="s">
        <v>381</v>
      </c>
      <c r="AX75" s="237" t="s">
        <v>203</v>
      </c>
      <c r="AY75" s="237" t="s">
        <v>203</v>
      </c>
      <c r="AZ75" s="237" t="s">
        <v>203</v>
      </c>
    </row>
    <row r="76" spans="3:52" x14ac:dyDescent="0.25">
      <c r="C76" s="223" t="s">
        <v>362</v>
      </c>
      <c r="D76" s="285" t="s">
        <v>494</v>
      </c>
      <c r="E76" s="223" t="s">
        <v>203</v>
      </c>
      <c r="F76" s="223" t="s">
        <v>474</v>
      </c>
      <c r="G76" s="226" t="b">
        <v>0</v>
      </c>
      <c r="H76" s="226">
        <v>-1</v>
      </c>
      <c r="I76" s="227" t="b">
        <v>0</v>
      </c>
      <c r="J76" s="227" t="s">
        <v>365</v>
      </c>
      <c r="K76" s="227">
        <v>12</v>
      </c>
      <c r="L76" s="227" t="s">
        <v>286</v>
      </c>
      <c r="M76" s="228"/>
      <c r="N76" s="228"/>
      <c r="O76" s="228"/>
      <c r="P76" s="229"/>
      <c r="Q76" s="229"/>
      <c r="R76" s="229"/>
      <c r="S76" s="230">
        <v>20</v>
      </c>
      <c r="T76" s="231" t="s">
        <v>467</v>
      </c>
      <c r="U76" s="305">
        <v>-1</v>
      </c>
      <c r="V76" s="233" t="s">
        <v>495</v>
      </c>
      <c r="W76" s="234" t="s">
        <v>476</v>
      </c>
      <c r="X76" s="235" t="b">
        <v>1</v>
      </c>
      <c r="Y76" s="235">
        <v>0</v>
      </c>
      <c r="Z76" s="235" t="s">
        <v>371</v>
      </c>
      <c r="AA76" s="235">
        <v>10</v>
      </c>
      <c r="AB76" s="236" t="s">
        <v>203</v>
      </c>
      <c r="AC76" s="236" t="s">
        <v>203</v>
      </c>
      <c r="AD76" s="236">
        <v>2880</v>
      </c>
      <c r="AE76" s="237" t="s">
        <v>455</v>
      </c>
      <c r="AF76" s="237" t="s">
        <v>203</v>
      </c>
      <c r="AG76" s="237" t="s">
        <v>203</v>
      </c>
      <c r="AH76" s="237">
        <v>4</v>
      </c>
      <c r="AI76" s="237" t="s">
        <v>373</v>
      </c>
      <c r="AJ76" s="237" t="s">
        <v>203</v>
      </c>
      <c r="AK76" s="237" t="s">
        <v>398</v>
      </c>
      <c r="AL76" s="237" t="s">
        <v>203</v>
      </c>
      <c r="AM76" s="237" t="s">
        <v>203</v>
      </c>
      <c r="AN76" s="237" t="s">
        <v>203</v>
      </c>
      <c r="AO76" s="237" t="s">
        <v>203</v>
      </c>
      <c r="AP76" s="237" t="s">
        <v>203</v>
      </c>
      <c r="AQ76" s="237" t="s">
        <v>203</v>
      </c>
      <c r="AR76" s="237" t="s">
        <v>203</v>
      </c>
      <c r="AS76" s="237" t="s">
        <v>203</v>
      </c>
      <c r="AT76" s="237" t="s">
        <v>203</v>
      </c>
      <c r="AU76" s="237" t="s">
        <v>203</v>
      </c>
      <c r="AV76" s="237" t="s">
        <v>203</v>
      </c>
      <c r="AW76" s="238" t="s">
        <v>381</v>
      </c>
      <c r="AX76" s="237" t="s">
        <v>203</v>
      </c>
      <c r="AY76" s="237" t="s">
        <v>203</v>
      </c>
      <c r="AZ76" s="237" t="s">
        <v>203</v>
      </c>
    </row>
    <row r="77" spans="3:52" x14ac:dyDescent="0.25">
      <c r="C77" s="223" t="s">
        <v>362</v>
      </c>
      <c r="D77" s="285" t="s">
        <v>546</v>
      </c>
      <c r="E77" s="223" t="s">
        <v>203</v>
      </c>
      <c r="F77" s="223" t="s">
        <v>474</v>
      </c>
      <c r="G77" s="226" t="b">
        <v>1</v>
      </c>
      <c r="H77" s="226">
        <v>-1</v>
      </c>
      <c r="I77" s="227" t="b">
        <v>1</v>
      </c>
      <c r="J77" s="227" t="s">
        <v>377</v>
      </c>
      <c r="K77" s="227">
        <v>300</v>
      </c>
      <c r="L77" s="347" t="s">
        <v>203</v>
      </c>
      <c r="M77" s="228" t="s">
        <v>388</v>
      </c>
      <c r="N77" s="228">
        <v>300000</v>
      </c>
      <c r="O77" s="345" t="s">
        <v>203</v>
      </c>
      <c r="P77" s="229"/>
      <c r="Q77" s="229"/>
      <c r="R77" s="229"/>
      <c r="S77" s="230">
        <v>20</v>
      </c>
      <c r="T77" s="231" t="s">
        <v>383</v>
      </c>
      <c r="U77" s="305">
        <v>-1</v>
      </c>
      <c r="V77" s="233" t="s">
        <v>547</v>
      </c>
      <c r="W77" s="234" t="s">
        <v>476</v>
      </c>
      <c r="X77" s="235" t="b">
        <v>1</v>
      </c>
      <c r="Y77" s="235">
        <v>0</v>
      </c>
      <c r="Z77" s="235" t="s">
        <v>371</v>
      </c>
      <c r="AA77" s="235">
        <v>10</v>
      </c>
      <c r="AB77" s="236" t="s">
        <v>203</v>
      </c>
      <c r="AC77" s="236" t="s">
        <v>203</v>
      </c>
      <c r="AD77" s="236">
        <v>2880</v>
      </c>
      <c r="AE77" s="237" t="s">
        <v>455</v>
      </c>
      <c r="AF77" s="237" t="s">
        <v>203</v>
      </c>
      <c r="AG77" s="237" t="s">
        <v>203</v>
      </c>
      <c r="AH77" s="237">
        <v>4</v>
      </c>
      <c r="AI77" s="237" t="s">
        <v>386</v>
      </c>
      <c r="AJ77" s="237" t="s">
        <v>203</v>
      </c>
      <c r="AK77" s="237" t="s">
        <v>203</v>
      </c>
      <c r="AL77" s="237" t="s">
        <v>203</v>
      </c>
      <c r="AM77" s="237" t="s">
        <v>203</v>
      </c>
      <c r="AN77" s="237" t="s">
        <v>203</v>
      </c>
      <c r="AO77" s="237" t="s">
        <v>203</v>
      </c>
      <c r="AP77" s="237" t="s">
        <v>203</v>
      </c>
      <c r="AQ77" s="237" t="s">
        <v>203</v>
      </c>
      <c r="AR77" s="237" t="s">
        <v>203</v>
      </c>
      <c r="AS77" s="237" t="s">
        <v>203</v>
      </c>
      <c r="AT77" s="237" t="s">
        <v>203</v>
      </c>
      <c r="AU77" s="237" t="s">
        <v>203</v>
      </c>
      <c r="AV77" s="237" t="s">
        <v>203</v>
      </c>
      <c r="AW77" s="238" t="s">
        <v>381</v>
      </c>
      <c r="AX77" s="237" t="s">
        <v>203</v>
      </c>
      <c r="AY77" s="237" t="s">
        <v>203</v>
      </c>
      <c r="AZ77" s="237" t="s">
        <v>203</v>
      </c>
    </row>
    <row r="78" spans="3:52" x14ac:dyDescent="0.25">
      <c r="C78" s="329" t="s">
        <v>362</v>
      </c>
      <c r="D78" s="330" t="s">
        <v>556</v>
      </c>
      <c r="E78" s="329" t="s">
        <v>203</v>
      </c>
      <c r="F78" s="329" t="s">
        <v>474</v>
      </c>
      <c r="G78" s="226" t="b">
        <v>1</v>
      </c>
      <c r="H78" s="331">
        <v>-1</v>
      </c>
      <c r="I78" s="332" t="b">
        <v>1</v>
      </c>
      <c r="J78" s="332" t="s">
        <v>484</v>
      </c>
      <c r="K78" s="332">
        <v>100</v>
      </c>
      <c r="L78" s="332" t="s">
        <v>203</v>
      </c>
      <c r="M78" s="333" t="s">
        <v>377</v>
      </c>
      <c r="N78" s="333">
        <v>100</v>
      </c>
      <c r="O78" s="333"/>
      <c r="P78" s="334" t="s">
        <v>388</v>
      </c>
      <c r="Q78" s="334">
        <v>50000</v>
      </c>
      <c r="R78" s="334"/>
      <c r="S78" s="348">
        <v>20</v>
      </c>
      <c r="T78" s="335" t="s">
        <v>410</v>
      </c>
      <c r="U78" s="305">
        <v>-1</v>
      </c>
      <c r="V78" s="336" t="s">
        <v>557</v>
      </c>
      <c r="W78" s="337" t="s">
        <v>476</v>
      </c>
      <c r="X78" s="338" t="b">
        <v>1</v>
      </c>
      <c r="Y78" s="338">
        <v>0</v>
      </c>
      <c r="Z78" s="338" t="s">
        <v>371</v>
      </c>
      <c r="AA78" s="338">
        <v>10</v>
      </c>
      <c r="AB78" s="339" t="s">
        <v>203</v>
      </c>
      <c r="AC78" s="339" t="s">
        <v>203</v>
      </c>
      <c r="AD78" s="236">
        <v>2880</v>
      </c>
      <c r="AE78" s="340" t="s">
        <v>455</v>
      </c>
      <c r="AF78" s="340" t="s">
        <v>203</v>
      </c>
      <c r="AG78" s="340" t="s">
        <v>203</v>
      </c>
      <c r="AH78" s="340">
        <v>4</v>
      </c>
      <c r="AI78" s="340" t="s">
        <v>386</v>
      </c>
      <c r="AJ78" s="340" t="s">
        <v>203</v>
      </c>
      <c r="AK78" s="340" t="s">
        <v>203</v>
      </c>
      <c r="AL78" s="340" t="s">
        <v>203</v>
      </c>
      <c r="AM78" s="340" t="s">
        <v>203</v>
      </c>
      <c r="AN78" s="340" t="s">
        <v>203</v>
      </c>
      <c r="AO78" s="340" t="s">
        <v>203</v>
      </c>
      <c r="AP78" s="340" t="s">
        <v>203</v>
      </c>
      <c r="AQ78" s="340" t="s">
        <v>203</v>
      </c>
      <c r="AR78" s="340" t="s">
        <v>203</v>
      </c>
      <c r="AS78" s="340" t="s">
        <v>203</v>
      </c>
      <c r="AT78" s="340" t="s">
        <v>203</v>
      </c>
      <c r="AU78" s="340" t="s">
        <v>203</v>
      </c>
      <c r="AV78" s="340" t="s">
        <v>203</v>
      </c>
      <c r="AW78" s="341" t="s">
        <v>381</v>
      </c>
      <c r="AX78" s="340" t="s">
        <v>203</v>
      </c>
      <c r="AY78" s="340" t="s">
        <v>203</v>
      </c>
      <c r="AZ78" s="340" t="s">
        <v>203</v>
      </c>
    </row>
    <row r="79" spans="3:52" x14ac:dyDescent="0.25">
      <c r="C79" s="255" t="s">
        <v>362</v>
      </c>
      <c r="D79" s="349" t="s">
        <v>483</v>
      </c>
      <c r="E79" s="255" t="s">
        <v>203</v>
      </c>
      <c r="F79" s="255" t="s">
        <v>474</v>
      </c>
      <c r="G79" s="226" t="b">
        <v>0</v>
      </c>
      <c r="H79" s="225">
        <v>-1</v>
      </c>
      <c r="I79" s="257" t="b">
        <v>0</v>
      </c>
      <c r="J79" s="257" t="s">
        <v>484</v>
      </c>
      <c r="K79" s="257">
        <v>100</v>
      </c>
      <c r="L79" s="257" t="s">
        <v>203</v>
      </c>
      <c r="M79" s="258" t="s">
        <v>377</v>
      </c>
      <c r="N79" s="258">
        <v>100</v>
      </c>
      <c r="O79" s="258"/>
      <c r="P79" s="259"/>
      <c r="Q79" s="259"/>
      <c r="R79" s="259"/>
      <c r="S79" s="260">
        <v>20</v>
      </c>
      <c r="T79" s="261" t="s">
        <v>383</v>
      </c>
      <c r="U79" s="305">
        <v>-1</v>
      </c>
      <c r="V79" s="263" t="s">
        <v>485</v>
      </c>
      <c r="W79" s="264" t="s">
        <v>476</v>
      </c>
      <c r="X79" s="265" t="b">
        <v>1</v>
      </c>
      <c r="Y79" s="265">
        <v>0</v>
      </c>
      <c r="Z79" s="265" t="s">
        <v>371</v>
      </c>
      <c r="AA79" s="265">
        <v>10</v>
      </c>
      <c r="AB79" s="266" t="s">
        <v>203</v>
      </c>
      <c r="AC79" s="266" t="s">
        <v>203</v>
      </c>
      <c r="AD79" s="236">
        <v>2880</v>
      </c>
      <c r="AE79" s="267" t="s">
        <v>455</v>
      </c>
      <c r="AF79" s="267" t="s">
        <v>203</v>
      </c>
      <c r="AG79" s="267" t="s">
        <v>203</v>
      </c>
      <c r="AH79" s="267">
        <v>4</v>
      </c>
      <c r="AI79" s="267" t="s">
        <v>386</v>
      </c>
      <c r="AJ79" s="267" t="s">
        <v>203</v>
      </c>
      <c r="AK79" s="267" t="s">
        <v>203</v>
      </c>
      <c r="AL79" s="267" t="s">
        <v>203</v>
      </c>
      <c r="AM79" s="267" t="s">
        <v>203</v>
      </c>
      <c r="AN79" s="267" t="s">
        <v>203</v>
      </c>
      <c r="AO79" s="267" t="s">
        <v>203</v>
      </c>
      <c r="AP79" s="267" t="s">
        <v>203</v>
      </c>
      <c r="AQ79" s="267" t="s">
        <v>203</v>
      </c>
      <c r="AR79" s="267" t="s">
        <v>203</v>
      </c>
      <c r="AS79" s="267" t="s">
        <v>203</v>
      </c>
      <c r="AT79" s="267" t="s">
        <v>203</v>
      </c>
      <c r="AU79" s="267" t="s">
        <v>203</v>
      </c>
      <c r="AV79" s="267" t="s">
        <v>203</v>
      </c>
      <c r="AW79" s="268" t="s">
        <v>381</v>
      </c>
      <c r="AX79" s="267" t="s">
        <v>203</v>
      </c>
      <c r="AY79" s="267" t="s">
        <v>203</v>
      </c>
      <c r="AZ79" s="267" t="s">
        <v>203</v>
      </c>
    </row>
    <row r="80" spans="3:52" ht="15.75" thickBot="1" x14ac:dyDescent="0.3">
      <c r="C80" s="284" t="s">
        <v>362</v>
      </c>
      <c r="D80" s="285" t="s">
        <v>486</v>
      </c>
      <c r="E80" s="284" t="s">
        <v>203</v>
      </c>
      <c r="F80" s="284" t="s">
        <v>474</v>
      </c>
      <c r="G80" s="286" t="b">
        <v>0</v>
      </c>
      <c r="H80" s="286">
        <v>-1</v>
      </c>
      <c r="I80" s="287" t="b">
        <v>0</v>
      </c>
      <c r="J80" s="287" t="s">
        <v>484</v>
      </c>
      <c r="K80" s="287">
        <v>200</v>
      </c>
      <c r="L80" s="351" t="s">
        <v>203</v>
      </c>
      <c r="M80" s="288" t="s">
        <v>377</v>
      </c>
      <c r="N80" s="288">
        <v>200</v>
      </c>
      <c r="O80" s="352"/>
      <c r="P80" s="289"/>
      <c r="Q80" s="289"/>
      <c r="R80" s="289"/>
      <c r="S80" s="344">
        <v>20</v>
      </c>
      <c r="T80" s="290" t="s">
        <v>368</v>
      </c>
      <c r="U80" s="313">
        <v>-1</v>
      </c>
      <c r="V80" s="292" t="s">
        <v>487</v>
      </c>
      <c r="W80" s="293" t="s">
        <v>476</v>
      </c>
      <c r="X80" s="294" t="b">
        <v>1</v>
      </c>
      <c r="Y80" s="294">
        <v>0</v>
      </c>
      <c r="Z80" s="294" t="s">
        <v>371</v>
      </c>
      <c r="AA80" s="294">
        <v>10</v>
      </c>
      <c r="AB80" s="295" t="s">
        <v>203</v>
      </c>
      <c r="AC80" s="295" t="s">
        <v>203</v>
      </c>
      <c r="AD80" s="236">
        <v>2880</v>
      </c>
      <c r="AE80" s="296" t="s">
        <v>455</v>
      </c>
      <c r="AF80" s="296" t="s">
        <v>203</v>
      </c>
      <c r="AG80" s="296" t="s">
        <v>203</v>
      </c>
      <c r="AH80" s="296">
        <v>4</v>
      </c>
      <c r="AI80" s="296" t="s">
        <v>386</v>
      </c>
      <c r="AJ80" s="384" t="s">
        <v>203</v>
      </c>
      <c r="AK80" s="296" t="s">
        <v>203</v>
      </c>
      <c r="AL80" s="296" t="s">
        <v>203</v>
      </c>
      <c r="AM80" s="296" t="s">
        <v>203</v>
      </c>
      <c r="AN80" s="296" t="s">
        <v>203</v>
      </c>
      <c r="AO80" s="296" t="s">
        <v>203</v>
      </c>
      <c r="AP80" s="296" t="s">
        <v>203</v>
      </c>
      <c r="AQ80" s="296" t="s">
        <v>203</v>
      </c>
      <c r="AR80" s="296" t="s">
        <v>203</v>
      </c>
      <c r="AS80" s="296" t="s">
        <v>203</v>
      </c>
      <c r="AT80" s="296" t="s">
        <v>203</v>
      </c>
      <c r="AU80" s="296" t="s">
        <v>203</v>
      </c>
      <c r="AV80" s="296" t="s">
        <v>203</v>
      </c>
      <c r="AW80" s="297" t="s">
        <v>381</v>
      </c>
      <c r="AX80" s="296" t="s">
        <v>203</v>
      </c>
      <c r="AY80" s="296" t="s">
        <v>203</v>
      </c>
      <c r="AZ80" s="296" t="s">
        <v>203</v>
      </c>
    </row>
    <row r="81" spans="3:52" x14ac:dyDescent="0.25">
      <c r="C81" s="353" t="s">
        <v>362</v>
      </c>
      <c r="D81" s="354" t="s">
        <v>548</v>
      </c>
      <c r="E81" s="353" t="s">
        <v>203</v>
      </c>
      <c r="F81" s="353" t="s">
        <v>474</v>
      </c>
      <c r="G81" s="355" t="b">
        <v>1</v>
      </c>
      <c r="H81" s="355">
        <v>-1</v>
      </c>
      <c r="I81" s="356" t="b">
        <v>1</v>
      </c>
      <c r="J81" s="356" t="s">
        <v>365</v>
      </c>
      <c r="K81" s="356">
        <v>1</v>
      </c>
      <c r="L81" s="356" t="s">
        <v>366</v>
      </c>
      <c r="M81" s="357" t="s">
        <v>377</v>
      </c>
      <c r="N81" s="357">
        <v>300</v>
      </c>
      <c r="O81" s="358" t="s">
        <v>203</v>
      </c>
      <c r="P81" s="359"/>
      <c r="Q81" s="359"/>
      <c r="R81" s="359"/>
      <c r="S81" s="360">
        <v>20</v>
      </c>
      <c r="T81" s="361" t="s">
        <v>383</v>
      </c>
      <c r="U81" s="362">
        <v>-1</v>
      </c>
      <c r="V81" s="363" t="s">
        <v>549</v>
      </c>
      <c r="W81" s="364" t="s">
        <v>476</v>
      </c>
      <c r="X81" s="365" t="b">
        <v>1</v>
      </c>
      <c r="Y81" s="365">
        <v>0</v>
      </c>
      <c r="Z81" s="365" t="s">
        <v>371</v>
      </c>
      <c r="AA81" s="365">
        <v>10</v>
      </c>
      <c r="AB81" s="366" t="s">
        <v>203</v>
      </c>
      <c r="AC81" s="366" t="s">
        <v>203</v>
      </c>
      <c r="AD81" s="366">
        <v>2880</v>
      </c>
      <c r="AE81" s="367" t="s">
        <v>455</v>
      </c>
      <c r="AF81" s="367" t="s">
        <v>203</v>
      </c>
      <c r="AG81" s="367" t="s">
        <v>203</v>
      </c>
      <c r="AH81" s="367">
        <v>4</v>
      </c>
      <c r="AI81" s="367" t="s">
        <v>386</v>
      </c>
      <c r="AJ81" s="367" t="s">
        <v>203</v>
      </c>
      <c r="AK81" s="367" t="s">
        <v>203</v>
      </c>
      <c r="AL81" s="367" t="s">
        <v>203</v>
      </c>
      <c r="AM81" s="367" t="s">
        <v>203</v>
      </c>
      <c r="AN81" s="367" t="s">
        <v>203</v>
      </c>
      <c r="AO81" s="367" t="s">
        <v>203</v>
      </c>
      <c r="AP81" s="367" t="s">
        <v>203</v>
      </c>
      <c r="AQ81" s="367" t="s">
        <v>203</v>
      </c>
      <c r="AR81" s="367" t="s">
        <v>203</v>
      </c>
      <c r="AS81" s="367" t="s">
        <v>203</v>
      </c>
      <c r="AT81" s="367" t="s">
        <v>203</v>
      </c>
      <c r="AU81" s="367" t="s">
        <v>203</v>
      </c>
      <c r="AV81" s="367" t="s">
        <v>203</v>
      </c>
      <c r="AW81" s="368" t="s">
        <v>381</v>
      </c>
      <c r="AX81" s="367" t="s">
        <v>203</v>
      </c>
      <c r="AY81" s="367" t="s">
        <v>203</v>
      </c>
      <c r="AZ81" s="367" t="s">
        <v>203</v>
      </c>
    </row>
    <row r="82" spans="3:52" x14ac:dyDescent="0.25">
      <c r="C82" s="223" t="s">
        <v>362</v>
      </c>
      <c r="D82" s="285" t="s">
        <v>473</v>
      </c>
      <c r="E82" s="223" t="s">
        <v>203</v>
      </c>
      <c r="F82" s="223" t="s">
        <v>474</v>
      </c>
      <c r="G82" s="226" t="b">
        <v>0</v>
      </c>
      <c r="H82" s="226">
        <v>-1</v>
      </c>
      <c r="I82" s="227" t="b">
        <v>0</v>
      </c>
      <c r="J82" s="227" t="s">
        <v>365</v>
      </c>
      <c r="K82" s="227">
        <v>1</v>
      </c>
      <c r="L82" s="227" t="s">
        <v>366</v>
      </c>
      <c r="M82" s="228"/>
      <c r="N82" s="228"/>
      <c r="O82" s="228"/>
      <c r="P82" s="229"/>
      <c r="Q82" s="229"/>
      <c r="R82" s="229"/>
      <c r="S82" s="230">
        <v>20</v>
      </c>
      <c r="T82" s="231" t="s">
        <v>368</v>
      </c>
      <c r="U82" s="305">
        <v>-1</v>
      </c>
      <c r="V82" s="233" t="s">
        <v>475</v>
      </c>
      <c r="W82" s="234" t="s">
        <v>476</v>
      </c>
      <c r="X82" s="235" t="b">
        <v>1</v>
      </c>
      <c r="Y82" s="235">
        <v>0</v>
      </c>
      <c r="Z82" s="235" t="s">
        <v>371</v>
      </c>
      <c r="AA82" s="235">
        <v>10</v>
      </c>
      <c r="AB82" s="236" t="s">
        <v>203</v>
      </c>
      <c r="AC82" s="236" t="s">
        <v>203</v>
      </c>
      <c r="AD82" s="236">
        <v>2880</v>
      </c>
      <c r="AE82" s="237" t="s">
        <v>455</v>
      </c>
      <c r="AF82" s="237" t="s">
        <v>203</v>
      </c>
      <c r="AG82" s="237" t="s">
        <v>203</v>
      </c>
      <c r="AH82" s="237">
        <v>4</v>
      </c>
      <c r="AI82" s="237" t="s">
        <v>386</v>
      </c>
      <c r="AJ82" s="267" t="s">
        <v>203</v>
      </c>
      <c r="AK82" s="237" t="s">
        <v>203</v>
      </c>
      <c r="AL82" s="237" t="s">
        <v>203</v>
      </c>
      <c r="AM82" s="237" t="s">
        <v>203</v>
      </c>
      <c r="AN82" s="237" t="s">
        <v>203</v>
      </c>
      <c r="AO82" s="237" t="s">
        <v>203</v>
      </c>
      <c r="AP82" s="237" t="s">
        <v>203</v>
      </c>
      <c r="AQ82" s="237" t="s">
        <v>203</v>
      </c>
      <c r="AR82" s="237" t="s">
        <v>203</v>
      </c>
      <c r="AS82" s="237" t="s">
        <v>203</v>
      </c>
      <c r="AT82" s="237" t="s">
        <v>203</v>
      </c>
      <c r="AU82" s="237" t="s">
        <v>203</v>
      </c>
      <c r="AV82" s="237" t="s">
        <v>203</v>
      </c>
      <c r="AW82" s="238" t="s">
        <v>381</v>
      </c>
      <c r="AX82" s="237" t="s">
        <v>203</v>
      </c>
      <c r="AY82" s="237" t="s">
        <v>203</v>
      </c>
      <c r="AZ82" s="237" t="s">
        <v>203</v>
      </c>
    </row>
    <row r="83" spans="3:52" x14ac:dyDescent="0.25">
      <c r="C83" s="223" t="s">
        <v>362</v>
      </c>
      <c r="D83" s="285" t="s">
        <v>550</v>
      </c>
      <c r="E83" s="223" t="s">
        <v>203</v>
      </c>
      <c r="F83" s="223" t="s">
        <v>474</v>
      </c>
      <c r="G83" s="226" t="b">
        <v>1</v>
      </c>
      <c r="H83" s="226">
        <v>-1</v>
      </c>
      <c r="I83" s="227" t="b">
        <v>1</v>
      </c>
      <c r="J83" s="227" t="s">
        <v>484</v>
      </c>
      <c r="K83" s="227">
        <v>200</v>
      </c>
      <c r="L83" s="347" t="s">
        <v>203</v>
      </c>
      <c r="M83" s="228" t="s">
        <v>377</v>
      </c>
      <c r="N83" s="228">
        <v>200</v>
      </c>
      <c r="O83" s="345" t="s">
        <v>203</v>
      </c>
      <c r="P83" s="229"/>
      <c r="Q83" s="229"/>
      <c r="R83" s="229"/>
      <c r="S83" s="230">
        <v>20</v>
      </c>
      <c r="T83" s="231" t="s">
        <v>383</v>
      </c>
      <c r="U83" s="305">
        <v>-1</v>
      </c>
      <c r="V83" s="233" t="s">
        <v>551</v>
      </c>
      <c r="W83" s="234" t="s">
        <v>476</v>
      </c>
      <c r="X83" s="235" t="b">
        <v>1</v>
      </c>
      <c r="Y83" s="235">
        <v>0</v>
      </c>
      <c r="Z83" s="235" t="s">
        <v>371</v>
      </c>
      <c r="AA83" s="235">
        <v>10</v>
      </c>
      <c r="AB83" s="236" t="s">
        <v>203</v>
      </c>
      <c r="AC83" s="236" t="s">
        <v>203</v>
      </c>
      <c r="AD83" s="236">
        <v>2880</v>
      </c>
      <c r="AE83" s="237" t="s">
        <v>455</v>
      </c>
      <c r="AF83" s="237" t="s">
        <v>203</v>
      </c>
      <c r="AG83" s="237" t="s">
        <v>203</v>
      </c>
      <c r="AH83" s="237">
        <v>4</v>
      </c>
      <c r="AI83" s="237" t="s">
        <v>386</v>
      </c>
      <c r="AJ83" s="267" t="s">
        <v>203</v>
      </c>
      <c r="AK83" s="237" t="s">
        <v>203</v>
      </c>
      <c r="AL83" s="237" t="s">
        <v>203</v>
      </c>
      <c r="AM83" s="237" t="s">
        <v>203</v>
      </c>
      <c r="AN83" s="237" t="s">
        <v>203</v>
      </c>
      <c r="AO83" s="237" t="s">
        <v>203</v>
      </c>
      <c r="AP83" s="237" t="s">
        <v>203</v>
      </c>
      <c r="AQ83" s="237" t="s">
        <v>203</v>
      </c>
      <c r="AR83" s="237" t="s">
        <v>203</v>
      </c>
      <c r="AS83" s="237" t="s">
        <v>203</v>
      </c>
      <c r="AT83" s="237" t="s">
        <v>203</v>
      </c>
      <c r="AU83" s="237" t="s">
        <v>203</v>
      </c>
      <c r="AV83" s="237" t="s">
        <v>203</v>
      </c>
      <c r="AW83" s="238" t="s">
        <v>381</v>
      </c>
      <c r="AX83" s="237" t="s">
        <v>203</v>
      </c>
      <c r="AY83" s="237" t="s">
        <v>203</v>
      </c>
      <c r="AZ83" s="237" t="s">
        <v>203</v>
      </c>
    </row>
    <row r="84" spans="3:52" x14ac:dyDescent="0.25">
      <c r="C84" s="223" t="s">
        <v>362</v>
      </c>
      <c r="D84" s="285" t="s">
        <v>552</v>
      </c>
      <c r="E84" s="223" t="s">
        <v>203</v>
      </c>
      <c r="F84" s="223" t="s">
        <v>474</v>
      </c>
      <c r="G84" s="226" t="b">
        <v>1</v>
      </c>
      <c r="H84" s="226">
        <v>-1</v>
      </c>
      <c r="I84" s="227" t="b">
        <v>1</v>
      </c>
      <c r="J84" s="227" t="s">
        <v>377</v>
      </c>
      <c r="K84" s="227">
        <v>100</v>
      </c>
      <c r="L84" s="227" t="s">
        <v>203</v>
      </c>
      <c r="M84" s="228" t="s">
        <v>388</v>
      </c>
      <c r="N84" s="228">
        <v>150000</v>
      </c>
      <c r="O84" s="345" t="s">
        <v>203</v>
      </c>
      <c r="P84" s="229"/>
      <c r="Q84" s="229"/>
      <c r="R84" s="229"/>
      <c r="S84" s="230">
        <v>20</v>
      </c>
      <c r="T84" s="231" t="s">
        <v>410</v>
      </c>
      <c r="U84" s="305">
        <v>-1</v>
      </c>
      <c r="V84" s="233" t="s">
        <v>553</v>
      </c>
      <c r="W84" s="234" t="s">
        <v>476</v>
      </c>
      <c r="X84" s="235" t="b">
        <v>1</v>
      </c>
      <c r="Y84" s="235">
        <v>0</v>
      </c>
      <c r="Z84" s="235" t="s">
        <v>371</v>
      </c>
      <c r="AA84" s="235">
        <v>10</v>
      </c>
      <c r="AB84" s="236" t="s">
        <v>203</v>
      </c>
      <c r="AC84" s="236" t="s">
        <v>203</v>
      </c>
      <c r="AD84" s="236">
        <v>2880</v>
      </c>
      <c r="AE84" s="237" t="s">
        <v>455</v>
      </c>
      <c r="AF84" s="237" t="s">
        <v>203</v>
      </c>
      <c r="AG84" s="237" t="s">
        <v>203</v>
      </c>
      <c r="AH84" s="237">
        <v>4</v>
      </c>
      <c r="AI84" s="237" t="s">
        <v>386</v>
      </c>
      <c r="AJ84" s="267" t="s">
        <v>203</v>
      </c>
      <c r="AK84" s="237" t="s">
        <v>203</v>
      </c>
      <c r="AL84" s="237" t="s">
        <v>203</v>
      </c>
      <c r="AM84" s="237" t="s">
        <v>203</v>
      </c>
      <c r="AN84" s="237" t="s">
        <v>203</v>
      </c>
      <c r="AO84" s="237" t="s">
        <v>203</v>
      </c>
      <c r="AP84" s="237" t="s">
        <v>203</v>
      </c>
      <c r="AQ84" s="237" t="s">
        <v>203</v>
      </c>
      <c r="AR84" s="237" t="s">
        <v>203</v>
      </c>
      <c r="AS84" s="237" t="s">
        <v>203</v>
      </c>
      <c r="AT84" s="237" t="s">
        <v>203</v>
      </c>
      <c r="AU84" s="237" t="s">
        <v>203</v>
      </c>
      <c r="AV84" s="237" t="s">
        <v>203</v>
      </c>
      <c r="AW84" s="238" t="s">
        <v>381</v>
      </c>
      <c r="AX84" s="237" t="s">
        <v>203</v>
      </c>
      <c r="AY84" s="237" t="s">
        <v>203</v>
      </c>
      <c r="AZ84" s="237" t="s">
        <v>203</v>
      </c>
    </row>
    <row r="85" spans="3:52" x14ac:dyDescent="0.25">
      <c r="C85" s="223" t="s">
        <v>362</v>
      </c>
      <c r="D85" s="285" t="s">
        <v>477</v>
      </c>
      <c r="E85" s="223" t="s">
        <v>203</v>
      </c>
      <c r="F85" s="223" t="s">
        <v>474</v>
      </c>
      <c r="G85" s="226" t="b">
        <v>0</v>
      </c>
      <c r="H85" s="226">
        <v>-1</v>
      </c>
      <c r="I85" s="227" t="b">
        <v>0</v>
      </c>
      <c r="J85" s="227" t="s">
        <v>377</v>
      </c>
      <c r="K85" s="227">
        <v>300</v>
      </c>
      <c r="L85" s="227" t="s">
        <v>203</v>
      </c>
      <c r="M85" s="228"/>
      <c r="N85" s="228"/>
      <c r="O85" s="228"/>
      <c r="P85" s="229"/>
      <c r="Q85" s="229"/>
      <c r="R85" s="229"/>
      <c r="S85" s="230">
        <v>20</v>
      </c>
      <c r="T85" s="231" t="s">
        <v>368</v>
      </c>
      <c r="U85" s="305">
        <v>-1</v>
      </c>
      <c r="V85" s="233" t="s">
        <v>478</v>
      </c>
      <c r="W85" s="234" t="s">
        <v>476</v>
      </c>
      <c r="X85" s="235" t="b">
        <v>1</v>
      </c>
      <c r="Y85" s="235">
        <v>0</v>
      </c>
      <c r="Z85" s="235" t="s">
        <v>371</v>
      </c>
      <c r="AA85" s="235">
        <v>10</v>
      </c>
      <c r="AB85" s="236" t="s">
        <v>203</v>
      </c>
      <c r="AC85" s="236" t="s">
        <v>203</v>
      </c>
      <c r="AD85" s="236">
        <v>2880</v>
      </c>
      <c r="AE85" s="237" t="s">
        <v>455</v>
      </c>
      <c r="AF85" s="237" t="s">
        <v>203</v>
      </c>
      <c r="AG85" s="237" t="s">
        <v>203</v>
      </c>
      <c r="AH85" s="237">
        <v>4</v>
      </c>
      <c r="AI85" s="237" t="s">
        <v>386</v>
      </c>
      <c r="AJ85" s="267" t="s">
        <v>203</v>
      </c>
      <c r="AK85" s="237" t="s">
        <v>203</v>
      </c>
      <c r="AL85" s="237" t="s">
        <v>203</v>
      </c>
      <c r="AM85" s="237" t="s">
        <v>203</v>
      </c>
      <c r="AN85" s="237" t="s">
        <v>203</v>
      </c>
      <c r="AO85" s="237" t="s">
        <v>203</v>
      </c>
      <c r="AP85" s="237" t="s">
        <v>203</v>
      </c>
      <c r="AQ85" s="237" t="s">
        <v>203</v>
      </c>
      <c r="AR85" s="237" t="s">
        <v>203</v>
      </c>
      <c r="AS85" s="237" t="s">
        <v>203</v>
      </c>
      <c r="AT85" s="237" t="s">
        <v>203</v>
      </c>
      <c r="AU85" s="237" t="s">
        <v>203</v>
      </c>
      <c r="AV85" s="237" t="s">
        <v>203</v>
      </c>
      <c r="AW85" s="238" t="s">
        <v>381</v>
      </c>
      <c r="AX85" s="237" t="s">
        <v>203</v>
      </c>
      <c r="AY85" s="237" t="s">
        <v>203</v>
      </c>
      <c r="AZ85" s="237" t="s">
        <v>203</v>
      </c>
    </row>
    <row r="86" spans="3:52" x14ac:dyDescent="0.25">
      <c r="C86" s="223" t="s">
        <v>362</v>
      </c>
      <c r="D86" s="285" t="s">
        <v>554</v>
      </c>
      <c r="E86" s="223" t="s">
        <v>203</v>
      </c>
      <c r="F86" s="223" t="s">
        <v>474</v>
      </c>
      <c r="G86" s="226" t="b">
        <v>1</v>
      </c>
      <c r="H86" s="226">
        <v>-1</v>
      </c>
      <c r="I86" s="227" t="b">
        <v>1</v>
      </c>
      <c r="J86" s="227" t="s">
        <v>365</v>
      </c>
      <c r="K86" s="227">
        <v>2</v>
      </c>
      <c r="L86" s="227" t="s">
        <v>367</v>
      </c>
      <c r="M86" s="228" t="s">
        <v>365</v>
      </c>
      <c r="N86" s="228">
        <v>4</v>
      </c>
      <c r="O86" s="228" t="s">
        <v>286</v>
      </c>
      <c r="P86" s="229" t="s">
        <v>377</v>
      </c>
      <c r="Q86" s="229">
        <v>100</v>
      </c>
      <c r="R86" s="229"/>
      <c r="S86" s="230">
        <v>20</v>
      </c>
      <c r="T86" s="231" t="s">
        <v>383</v>
      </c>
      <c r="U86" s="305">
        <v>-1</v>
      </c>
      <c r="V86" s="233" t="s">
        <v>555</v>
      </c>
      <c r="W86" s="234" t="s">
        <v>476</v>
      </c>
      <c r="X86" s="235" t="b">
        <v>1</v>
      </c>
      <c r="Y86" s="235">
        <v>0</v>
      </c>
      <c r="Z86" s="235" t="s">
        <v>371</v>
      </c>
      <c r="AA86" s="235">
        <v>10</v>
      </c>
      <c r="AB86" s="236" t="s">
        <v>203</v>
      </c>
      <c r="AC86" s="236" t="s">
        <v>203</v>
      </c>
      <c r="AD86" s="236">
        <v>2880</v>
      </c>
      <c r="AE86" s="237" t="s">
        <v>455</v>
      </c>
      <c r="AF86" s="237" t="s">
        <v>203</v>
      </c>
      <c r="AG86" s="237" t="s">
        <v>203</v>
      </c>
      <c r="AH86" s="237">
        <v>4</v>
      </c>
      <c r="AI86" s="237" t="s">
        <v>386</v>
      </c>
      <c r="AJ86" s="267" t="s">
        <v>203</v>
      </c>
      <c r="AK86" s="237" t="s">
        <v>203</v>
      </c>
      <c r="AL86" s="237" t="s">
        <v>203</v>
      </c>
      <c r="AM86" s="237" t="s">
        <v>203</v>
      </c>
      <c r="AN86" s="237" t="s">
        <v>203</v>
      </c>
      <c r="AO86" s="237" t="s">
        <v>203</v>
      </c>
      <c r="AP86" s="237" t="s">
        <v>203</v>
      </c>
      <c r="AQ86" s="237" t="s">
        <v>203</v>
      </c>
      <c r="AR86" s="237" t="s">
        <v>203</v>
      </c>
      <c r="AS86" s="237" t="s">
        <v>203</v>
      </c>
      <c r="AT86" s="237" t="s">
        <v>203</v>
      </c>
      <c r="AU86" s="237" t="s">
        <v>203</v>
      </c>
      <c r="AV86" s="237" t="s">
        <v>203</v>
      </c>
      <c r="AW86" s="238" t="s">
        <v>381</v>
      </c>
      <c r="AX86" s="237" t="s">
        <v>203</v>
      </c>
      <c r="AY86" s="237" t="s">
        <v>203</v>
      </c>
      <c r="AZ86" s="237" t="s">
        <v>203</v>
      </c>
    </row>
    <row r="87" spans="3:52" x14ac:dyDescent="0.25">
      <c r="C87" s="223" t="s">
        <v>362</v>
      </c>
      <c r="D87" s="285" t="s">
        <v>479</v>
      </c>
      <c r="E87" s="223" t="s">
        <v>203</v>
      </c>
      <c r="F87" s="223" t="s">
        <v>474</v>
      </c>
      <c r="G87" s="226" t="b">
        <v>0</v>
      </c>
      <c r="H87" s="226">
        <v>-1</v>
      </c>
      <c r="I87" s="227" t="b">
        <v>1</v>
      </c>
      <c r="J87" s="227" t="s">
        <v>365</v>
      </c>
      <c r="K87" s="227">
        <v>1</v>
      </c>
      <c r="L87" s="227" t="s">
        <v>366</v>
      </c>
      <c r="M87" s="228" t="s">
        <v>377</v>
      </c>
      <c r="N87" s="228">
        <v>300</v>
      </c>
      <c r="O87" s="228"/>
      <c r="P87" s="229"/>
      <c r="Q87" s="229"/>
      <c r="R87" s="229"/>
      <c r="S87" s="230">
        <v>20</v>
      </c>
      <c r="T87" s="231" t="s">
        <v>368</v>
      </c>
      <c r="U87" s="305">
        <v>-1</v>
      </c>
      <c r="V87" s="233" t="s">
        <v>480</v>
      </c>
      <c r="W87" s="234" t="s">
        <v>476</v>
      </c>
      <c r="X87" s="235" t="b">
        <v>1</v>
      </c>
      <c r="Y87" s="235">
        <v>0</v>
      </c>
      <c r="Z87" s="235" t="s">
        <v>371</v>
      </c>
      <c r="AA87" s="235">
        <v>10</v>
      </c>
      <c r="AB87" s="236" t="s">
        <v>203</v>
      </c>
      <c r="AC87" s="236" t="s">
        <v>203</v>
      </c>
      <c r="AD87" s="236">
        <v>2880</v>
      </c>
      <c r="AE87" s="237" t="s">
        <v>455</v>
      </c>
      <c r="AF87" s="237" t="s">
        <v>203</v>
      </c>
      <c r="AG87" s="237" t="s">
        <v>203</v>
      </c>
      <c r="AH87" s="237">
        <v>4</v>
      </c>
      <c r="AI87" s="237" t="s">
        <v>386</v>
      </c>
      <c r="AJ87" s="267" t="s">
        <v>203</v>
      </c>
      <c r="AK87" s="237" t="s">
        <v>203</v>
      </c>
      <c r="AL87" s="237" t="s">
        <v>203</v>
      </c>
      <c r="AM87" s="237" t="s">
        <v>203</v>
      </c>
      <c r="AN87" s="237" t="s">
        <v>203</v>
      </c>
      <c r="AO87" s="237" t="s">
        <v>203</v>
      </c>
      <c r="AP87" s="237" t="s">
        <v>203</v>
      </c>
      <c r="AQ87" s="237" t="s">
        <v>203</v>
      </c>
      <c r="AR87" s="237" t="s">
        <v>203</v>
      </c>
      <c r="AS87" s="237" t="s">
        <v>203</v>
      </c>
      <c r="AT87" s="237" t="s">
        <v>203</v>
      </c>
      <c r="AU87" s="237" t="s">
        <v>203</v>
      </c>
      <c r="AV87" s="237" t="s">
        <v>203</v>
      </c>
      <c r="AW87" s="238" t="s">
        <v>381</v>
      </c>
      <c r="AX87" s="237" t="s">
        <v>203</v>
      </c>
      <c r="AY87" s="237" t="s">
        <v>203</v>
      </c>
      <c r="AZ87" s="237" t="s">
        <v>203</v>
      </c>
    </row>
    <row r="88" spans="3:52" x14ac:dyDescent="0.25">
      <c r="C88" s="223" t="s">
        <v>362</v>
      </c>
      <c r="D88" s="285" t="s">
        <v>481</v>
      </c>
      <c r="E88" s="223" t="s">
        <v>203</v>
      </c>
      <c r="F88" s="223" t="s">
        <v>474</v>
      </c>
      <c r="G88" s="226" t="b">
        <v>0</v>
      </c>
      <c r="H88" s="226">
        <v>-1</v>
      </c>
      <c r="I88" s="227" t="b">
        <v>0</v>
      </c>
      <c r="J88" s="227" t="s">
        <v>377</v>
      </c>
      <c r="K88" s="227">
        <v>300</v>
      </c>
      <c r="L88" s="227" t="s">
        <v>203</v>
      </c>
      <c r="M88" s="228" t="s">
        <v>388</v>
      </c>
      <c r="N88" s="228">
        <v>300000</v>
      </c>
      <c r="O88" s="228"/>
      <c r="P88" s="229"/>
      <c r="Q88" s="229"/>
      <c r="R88" s="229"/>
      <c r="S88" s="230">
        <v>20</v>
      </c>
      <c r="T88" s="231" t="s">
        <v>383</v>
      </c>
      <c r="U88" s="305">
        <v>-1</v>
      </c>
      <c r="V88" s="233" t="s">
        <v>482</v>
      </c>
      <c r="W88" s="234" t="s">
        <v>476</v>
      </c>
      <c r="X88" s="235" t="b">
        <v>1</v>
      </c>
      <c r="Y88" s="235">
        <v>0</v>
      </c>
      <c r="Z88" s="235" t="s">
        <v>371</v>
      </c>
      <c r="AA88" s="235">
        <v>10</v>
      </c>
      <c r="AB88" s="236" t="s">
        <v>203</v>
      </c>
      <c r="AC88" s="236" t="s">
        <v>203</v>
      </c>
      <c r="AD88" s="236">
        <v>2880</v>
      </c>
      <c r="AE88" s="237" t="s">
        <v>455</v>
      </c>
      <c r="AF88" s="237" t="s">
        <v>203</v>
      </c>
      <c r="AG88" s="237" t="s">
        <v>203</v>
      </c>
      <c r="AH88" s="237">
        <v>4</v>
      </c>
      <c r="AI88" s="237" t="s">
        <v>386</v>
      </c>
      <c r="AJ88" s="267" t="s">
        <v>203</v>
      </c>
      <c r="AK88" s="237" t="s">
        <v>203</v>
      </c>
      <c r="AL88" s="237" t="s">
        <v>203</v>
      </c>
      <c r="AM88" s="237" t="s">
        <v>203</v>
      </c>
      <c r="AN88" s="237" t="s">
        <v>203</v>
      </c>
      <c r="AO88" s="237" t="s">
        <v>203</v>
      </c>
      <c r="AP88" s="237" t="s">
        <v>203</v>
      </c>
      <c r="AQ88" s="237" t="s">
        <v>203</v>
      </c>
      <c r="AR88" s="237" t="s">
        <v>203</v>
      </c>
      <c r="AS88" s="237" t="s">
        <v>203</v>
      </c>
      <c r="AT88" s="237" t="s">
        <v>203</v>
      </c>
      <c r="AU88" s="237" t="s">
        <v>203</v>
      </c>
      <c r="AV88" s="237" t="s">
        <v>203</v>
      </c>
      <c r="AW88" s="238" t="s">
        <v>381</v>
      </c>
      <c r="AX88" s="237" t="s">
        <v>203</v>
      </c>
      <c r="AY88" s="237" t="s">
        <v>203</v>
      </c>
      <c r="AZ88" s="237" t="s">
        <v>203</v>
      </c>
    </row>
    <row r="89" spans="3:52" x14ac:dyDescent="0.25">
      <c r="C89" s="223" t="s">
        <v>362</v>
      </c>
      <c r="D89" s="285" t="s">
        <v>408</v>
      </c>
      <c r="E89" s="223" t="s">
        <v>203</v>
      </c>
      <c r="F89" s="223" t="s">
        <v>409</v>
      </c>
      <c r="G89" s="226" t="b">
        <v>0</v>
      </c>
      <c r="H89" s="226">
        <v>1</v>
      </c>
      <c r="I89" s="227" t="b">
        <v>0</v>
      </c>
      <c r="J89" s="227" t="s">
        <v>203</v>
      </c>
      <c r="K89" s="227" t="s">
        <v>203</v>
      </c>
      <c r="L89" s="227" t="s">
        <v>203</v>
      </c>
      <c r="M89" s="228" t="s">
        <v>203</v>
      </c>
      <c r="N89" s="228" t="s">
        <v>203</v>
      </c>
      <c r="O89" s="228" t="s">
        <v>203</v>
      </c>
      <c r="P89" s="229" t="s">
        <v>203</v>
      </c>
      <c r="Q89" s="229" t="s">
        <v>203</v>
      </c>
      <c r="R89" s="229" t="s">
        <v>203</v>
      </c>
      <c r="S89" s="230">
        <v>0</v>
      </c>
      <c r="T89" s="231" t="s">
        <v>410</v>
      </c>
      <c r="U89" s="305">
        <v>0.5</v>
      </c>
      <c r="V89" s="233" t="s">
        <v>411</v>
      </c>
      <c r="W89" s="234" t="s">
        <v>412</v>
      </c>
      <c r="X89" s="235" t="s">
        <v>203</v>
      </c>
      <c r="Y89" s="235" t="s">
        <v>203</v>
      </c>
      <c r="Z89" s="235" t="s">
        <v>371</v>
      </c>
      <c r="AA89" s="235" t="s">
        <v>203</v>
      </c>
      <c r="AB89" s="236" t="s">
        <v>203</v>
      </c>
      <c r="AC89" s="236" t="s">
        <v>203</v>
      </c>
      <c r="AD89" s="236" t="s">
        <v>203</v>
      </c>
      <c r="AE89" s="237" t="s">
        <v>413</v>
      </c>
      <c r="AF89" s="237" t="s">
        <v>203</v>
      </c>
      <c r="AG89" s="237" t="s">
        <v>203</v>
      </c>
      <c r="AH89" s="237" t="s">
        <v>203</v>
      </c>
      <c r="AI89" s="237" t="s">
        <v>203</v>
      </c>
      <c r="AJ89" s="267" t="s">
        <v>203</v>
      </c>
      <c r="AK89" s="237" t="s">
        <v>203</v>
      </c>
      <c r="AL89" s="237" t="s">
        <v>203</v>
      </c>
      <c r="AM89" s="237" t="s">
        <v>203</v>
      </c>
      <c r="AN89" s="237" t="s">
        <v>203</v>
      </c>
      <c r="AO89" s="237" t="s">
        <v>203</v>
      </c>
      <c r="AP89" s="237" t="s">
        <v>203</v>
      </c>
      <c r="AQ89" s="237" t="s">
        <v>203</v>
      </c>
      <c r="AR89" s="237" t="s">
        <v>203</v>
      </c>
      <c r="AS89" s="237" t="s">
        <v>203</v>
      </c>
      <c r="AT89" s="237" t="s">
        <v>203</v>
      </c>
      <c r="AU89" s="237" t="s">
        <v>203</v>
      </c>
      <c r="AV89" s="237" t="s">
        <v>203</v>
      </c>
      <c r="AW89" s="238" t="s">
        <v>203</v>
      </c>
      <c r="AX89" s="237" t="s">
        <v>203</v>
      </c>
      <c r="AY89" s="237" t="s">
        <v>203</v>
      </c>
      <c r="AZ89" s="237" t="s">
        <v>203</v>
      </c>
    </row>
    <row r="90" spans="3:52" x14ac:dyDescent="0.25">
      <c r="C90" s="223" t="s">
        <v>362</v>
      </c>
      <c r="D90" s="285" t="s">
        <v>414</v>
      </c>
      <c r="E90" s="223" t="s">
        <v>203</v>
      </c>
      <c r="F90" s="223" t="s">
        <v>409</v>
      </c>
      <c r="G90" s="226" t="b">
        <v>0</v>
      </c>
      <c r="H90" s="226">
        <v>1</v>
      </c>
      <c r="I90" s="227" t="b">
        <v>0</v>
      </c>
      <c r="J90" s="227" t="s">
        <v>203</v>
      </c>
      <c r="K90" s="227" t="s">
        <v>203</v>
      </c>
      <c r="L90" s="227" t="s">
        <v>203</v>
      </c>
      <c r="M90" s="228" t="s">
        <v>203</v>
      </c>
      <c r="N90" s="228" t="s">
        <v>203</v>
      </c>
      <c r="O90" s="228" t="s">
        <v>203</v>
      </c>
      <c r="P90" s="229" t="s">
        <v>203</v>
      </c>
      <c r="Q90" s="229" t="s">
        <v>203</v>
      </c>
      <c r="R90" s="229" t="s">
        <v>203</v>
      </c>
      <c r="S90" s="230">
        <v>0</v>
      </c>
      <c r="T90" s="231" t="s">
        <v>383</v>
      </c>
      <c r="U90" s="305">
        <v>0.5</v>
      </c>
      <c r="V90" s="233" t="s">
        <v>415</v>
      </c>
      <c r="W90" s="234" t="s">
        <v>412</v>
      </c>
      <c r="X90" s="235" t="s">
        <v>203</v>
      </c>
      <c r="Y90" s="235" t="s">
        <v>203</v>
      </c>
      <c r="Z90" s="235" t="s">
        <v>371</v>
      </c>
      <c r="AA90" s="235" t="s">
        <v>203</v>
      </c>
      <c r="AB90" s="236" t="s">
        <v>203</v>
      </c>
      <c r="AC90" s="236" t="s">
        <v>203</v>
      </c>
      <c r="AD90" s="236" t="s">
        <v>203</v>
      </c>
      <c r="AE90" s="237" t="s">
        <v>413</v>
      </c>
      <c r="AF90" s="237" t="s">
        <v>203</v>
      </c>
      <c r="AG90" s="237" t="s">
        <v>203</v>
      </c>
      <c r="AH90" s="237" t="s">
        <v>203</v>
      </c>
      <c r="AI90" s="237" t="s">
        <v>203</v>
      </c>
      <c r="AJ90" s="267" t="s">
        <v>203</v>
      </c>
      <c r="AK90" s="237" t="s">
        <v>203</v>
      </c>
      <c r="AL90" s="237" t="s">
        <v>203</v>
      </c>
      <c r="AM90" s="237" t="s">
        <v>203</v>
      </c>
      <c r="AN90" s="237" t="s">
        <v>203</v>
      </c>
      <c r="AO90" s="237" t="s">
        <v>203</v>
      </c>
      <c r="AP90" s="237" t="s">
        <v>203</v>
      </c>
      <c r="AQ90" s="237" t="s">
        <v>203</v>
      </c>
      <c r="AR90" s="237" t="s">
        <v>203</v>
      </c>
      <c r="AS90" s="237" t="s">
        <v>203</v>
      </c>
      <c r="AT90" s="237" t="s">
        <v>203</v>
      </c>
      <c r="AU90" s="237" t="s">
        <v>203</v>
      </c>
      <c r="AV90" s="237" t="s">
        <v>203</v>
      </c>
      <c r="AW90" s="238" t="s">
        <v>203</v>
      </c>
      <c r="AX90" s="237" t="s">
        <v>203</v>
      </c>
      <c r="AY90" s="237" t="s">
        <v>203</v>
      </c>
      <c r="AZ90" s="237" t="s">
        <v>203</v>
      </c>
    </row>
    <row r="91" spans="3:52" x14ac:dyDescent="0.25">
      <c r="C91" s="223" t="s">
        <v>362</v>
      </c>
      <c r="D91" s="224" t="s">
        <v>416</v>
      </c>
      <c r="E91" s="223" t="s">
        <v>203</v>
      </c>
      <c r="F91" s="223" t="s">
        <v>409</v>
      </c>
      <c r="G91" s="226" t="b">
        <v>0</v>
      </c>
      <c r="H91" s="226">
        <v>1</v>
      </c>
      <c r="I91" s="227" t="b">
        <v>0</v>
      </c>
      <c r="J91" s="227" t="s">
        <v>203</v>
      </c>
      <c r="K91" s="227" t="s">
        <v>203</v>
      </c>
      <c r="L91" s="227" t="s">
        <v>203</v>
      </c>
      <c r="M91" s="228" t="s">
        <v>203</v>
      </c>
      <c r="N91" s="228" t="s">
        <v>203</v>
      </c>
      <c r="O91" s="228" t="s">
        <v>203</v>
      </c>
      <c r="P91" s="229" t="s">
        <v>203</v>
      </c>
      <c r="Q91" s="229" t="s">
        <v>203</v>
      </c>
      <c r="R91" s="229" t="s">
        <v>203</v>
      </c>
      <c r="S91" s="230">
        <v>0</v>
      </c>
      <c r="T91" s="231" t="s">
        <v>368</v>
      </c>
      <c r="U91" s="232">
        <v>0.5</v>
      </c>
      <c r="V91" s="233" t="s">
        <v>417</v>
      </c>
      <c r="W91" s="234" t="s">
        <v>412</v>
      </c>
      <c r="X91" s="235" t="s">
        <v>203</v>
      </c>
      <c r="Y91" s="235" t="s">
        <v>203</v>
      </c>
      <c r="Z91" s="235" t="s">
        <v>371</v>
      </c>
      <c r="AA91" s="235" t="s">
        <v>203</v>
      </c>
      <c r="AB91" s="236" t="s">
        <v>203</v>
      </c>
      <c r="AC91" s="236" t="s">
        <v>203</v>
      </c>
      <c r="AD91" s="236" t="s">
        <v>203</v>
      </c>
      <c r="AE91" s="237" t="s">
        <v>413</v>
      </c>
      <c r="AF91" s="237" t="s">
        <v>203</v>
      </c>
      <c r="AG91" s="237" t="s">
        <v>203</v>
      </c>
      <c r="AH91" s="237" t="s">
        <v>203</v>
      </c>
      <c r="AI91" s="237" t="s">
        <v>203</v>
      </c>
      <c r="AJ91" s="267" t="s">
        <v>203</v>
      </c>
      <c r="AK91" s="237" t="s">
        <v>203</v>
      </c>
      <c r="AL91" s="237" t="s">
        <v>203</v>
      </c>
      <c r="AM91" s="237" t="s">
        <v>203</v>
      </c>
      <c r="AN91" s="237" t="s">
        <v>203</v>
      </c>
      <c r="AO91" s="237" t="s">
        <v>203</v>
      </c>
      <c r="AP91" s="237" t="s">
        <v>203</v>
      </c>
      <c r="AQ91" s="237" t="s">
        <v>203</v>
      </c>
      <c r="AR91" s="237" t="s">
        <v>203</v>
      </c>
      <c r="AS91" s="237" t="s">
        <v>203</v>
      </c>
      <c r="AT91" s="237" t="s">
        <v>203</v>
      </c>
      <c r="AU91" s="237" t="s">
        <v>203</v>
      </c>
      <c r="AV91" s="237" t="s">
        <v>203</v>
      </c>
      <c r="AW91" s="238" t="s">
        <v>203</v>
      </c>
      <c r="AX91" s="237" t="s">
        <v>203</v>
      </c>
      <c r="AY91" s="237" t="s">
        <v>203</v>
      </c>
      <c r="AZ91" s="237" t="s">
        <v>203</v>
      </c>
    </row>
    <row r="92" spans="3:52" x14ac:dyDescent="0.25">
      <c r="C92" s="223" t="s">
        <v>362</v>
      </c>
      <c r="D92" s="224" t="s">
        <v>525</v>
      </c>
      <c r="E92" s="223" t="s">
        <v>521</v>
      </c>
      <c r="F92" s="223" t="s">
        <v>364</v>
      </c>
      <c r="G92" s="226" t="b">
        <v>1</v>
      </c>
      <c r="H92" s="226">
        <v>1</v>
      </c>
      <c r="I92" s="227" t="b">
        <v>1</v>
      </c>
      <c r="J92" s="227" t="s">
        <v>388</v>
      </c>
      <c r="K92" s="227">
        <v>300000</v>
      </c>
      <c r="L92" s="227" t="s">
        <v>203</v>
      </c>
      <c r="M92" s="345" t="s">
        <v>203</v>
      </c>
      <c r="N92" s="345" t="s">
        <v>203</v>
      </c>
      <c r="O92" s="228" t="s">
        <v>203</v>
      </c>
      <c r="P92" s="229" t="s">
        <v>203</v>
      </c>
      <c r="Q92" s="229" t="s">
        <v>203</v>
      </c>
      <c r="R92" s="229" t="s">
        <v>203</v>
      </c>
      <c r="S92" s="230">
        <v>3</v>
      </c>
      <c r="T92" s="231" t="s">
        <v>383</v>
      </c>
      <c r="U92" s="383">
        <v>-1</v>
      </c>
      <c r="V92" s="233" t="s">
        <v>526</v>
      </c>
      <c r="W92" s="234" t="s">
        <v>527</v>
      </c>
      <c r="X92" s="235" t="b">
        <v>1</v>
      </c>
      <c r="Y92" s="235">
        <v>0</v>
      </c>
      <c r="Z92" s="235" t="s">
        <v>371</v>
      </c>
      <c r="AA92" s="235">
        <v>10</v>
      </c>
      <c r="AB92" s="346" t="s">
        <v>203</v>
      </c>
      <c r="AC92" s="236" t="s">
        <v>203</v>
      </c>
      <c r="AD92" s="236">
        <v>2880</v>
      </c>
      <c r="AE92" s="237" t="s">
        <v>392</v>
      </c>
      <c r="AF92" s="237" t="s">
        <v>203</v>
      </c>
      <c r="AG92" s="237" t="s">
        <v>203</v>
      </c>
      <c r="AH92" s="237">
        <v>4</v>
      </c>
      <c r="AI92" s="239" t="s">
        <v>203</v>
      </c>
      <c r="AJ92" s="350" t="s">
        <v>203</v>
      </c>
      <c r="AK92" s="237" t="s">
        <v>203</v>
      </c>
      <c r="AL92" s="237" t="s">
        <v>203</v>
      </c>
      <c r="AM92" s="237" t="s">
        <v>203</v>
      </c>
      <c r="AN92" s="237" t="s">
        <v>203</v>
      </c>
      <c r="AO92" s="237" t="s">
        <v>203</v>
      </c>
      <c r="AP92" s="237" t="s">
        <v>203</v>
      </c>
      <c r="AQ92" s="237" t="s">
        <v>203</v>
      </c>
      <c r="AR92" s="237" t="s">
        <v>203</v>
      </c>
      <c r="AS92" s="237" t="s">
        <v>203</v>
      </c>
      <c r="AT92" s="237" t="s">
        <v>203</v>
      </c>
      <c r="AU92" s="237" t="s">
        <v>203</v>
      </c>
      <c r="AV92" s="237" t="s">
        <v>203</v>
      </c>
      <c r="AW92" s="238" t="s">
        <v>396</v>
      </c>
      <c r="AX92" s="237" t="s">
        <v>203</v>
      </c>
      <c r="AY92" s="237" t="s">
        <v>203</v>
      </c>
      <c r="AZ92" s="237" t="s">
        <v>203</v>
      </c>
    </row>
    <row r="93" spans="3:52" x14ac:dyDescent="0.25">
      <c r="C93" s="223" t="s">
        <v>362</v>
      </c>
      <c r="D93" s="224" t="s">
        <v>520</v>
      </c>
      <c r="E93" s="223" t="s">
        <v>521</v>
      </c>
      <c r="F93" s="223" t="s">
        <v>364</v>
      </c>
      <c r="G93" s="226" t="b">
        <v>1</v>
      </c>
      <c r="H93" s="226">
        <v>1</v>
      </c>
      <c r="I93" s="227" t="b">
        <v>1</v>
      </c>
      <c r="J93" s="227" t="s">
        <v>376</v>
      </c>
      <c r="K93" s="227">
        <v>1</v>
      </c>
      <c r="L93" s="227" t="s">
        <v>522</v>
      </c>
      <c r="M93" s="228" t="s">
        <v>484</v>
      </c>
      <c r="N93" s="228">
        <v>100</v>
      </c>
      <c r="O93" s="345" t="s">
        <v>203</v>
      </c>
      <c r="P93" s="229" t="s">
        <v>203</v>
      </c>
      <c r="Q93" s="229" t="s">
        <v>203</v>
      </c>
      <c r="R93" s="229" t="s">
        <v>203</v>
      </c>
      <c r="S93" s="230">
        <v>1</v>
      </c>
      <c r="T93" s="231" t="s">
        <v>410</v>
      </c>
      <c r="U93" s="383">
        <v>-1</v>
      </c>
      <c r="V93" s="233" t="s">
        <v>523</v>
      </c>
      <c r="W93" s="234" t="s">
        <v>524</v>
      </c>
      <c r="X93" s="235" t="b">
        <v>1</v>
      </c>
      <c r="Y93" s="235">
        <v>0</v>
      </c>
      <c r="Z93" s="235" t="s">
        <v>371</v>
      </c>
      <c r="AA93" s="235">
        <v>20</v>
      </c>
      <c r="AB93" s="236"/>
      <c r="AC93" s="236" t="s">
        <v>203</v>
      </c>
      <c r="AD93" s="236">
        <v>4320</v>
      </c>
      <c r="AE93" s="237" t="s">
        <v>372</v>
      </c>
      <c r="AF93" s="237" t="s">
        <v>203</v>
      </c>
      <c r="AG93" s="237" t="s">
        <v>203</v>
      </c>
      <c r="AH93" s="237">
        <v>4</v>
      </c>
      <c r="AI93" s="239" t="s">
        <v>203</v>
      </c>
      <c r="AJ93" s="267" t="s">
        <v>203</v>
      </c>
      <c r="AK93" s="237" t="s">
        <v>203</v>
      </c>
      <c r="AL93" s="237" t="s">
        <v>203</v>
      </c>
      <c r="AM93" s="237" t="s">
        <v>203</v>
      </c>
      <c r="AN93" s="237" t="s">
        <v>203</v>
      </c>
      <c r="AO93" s="237" t="s">
        <v>203</v>
      </c>
      <c r="AP93" s="237" t="s">
        <v>522</v>
      </c>
      <c r="AQ93" s="237" t="s">
        <v>203</v>
      </c>
      <c r="AR93" s="237" t="s">
        <v>203</v>
      </c>
      <c r="AS93" s="237"/>
      <c r="AT93" s="237" t="s">
        <v>203</v>
      </c>
      <c r="AU93" s="237" t="s">
        <v>203</v>
      </c>
      <c r="AV93" s="237" t="s">
        <v>203</v>
      </c>
      <c r="AW93" s="238" t="s">
        <v>374</v>
      </c>
      <c r="AX93" s="237" t="s">
        <v>203</v>
      </c>
      <c r="AY93" s="237" t="s">
        <v>203</v>
      </c>
      <c r="AZ93" s="237" t="s">
        <v>203</v>
      </c>
    </row>
    <row r="94" spans="3:52" x14ac:dyDescent="0.25">
      <c r="C94" s="223" t="s">
        <v>362</v>
      </c>
      <c r="D94" s="224" t="s">
        <v>528</v>
      </c>
      <c r="E94" s="223" t="s">
        <v>203</v>
      </c>
      <c r="F94" s="223" t="s">
        <v>364</v>
      </c>
      <c r="G94" s="226" t="b">
        <v>1</v>
      </c>
      <c r="H94" s="226">
        <v>1</v>
      </c>
      <c r="I94" s="227" t="b">
        <v>1</v>
      </c>
      <c r="J94" s="227" t="s">
        <v>388</v>
      </c>
      <c r="K94" s="227">
        <v>40000</v>
      </c>
      <c r="L94" s="347" t="s">
        <v>203</v>
      </c>
      <c r="M94" s="345" t="s">
        <v>203</v>
      </c>
      <c r="N94" s="345" t="s">
        <v>203</v>
      </c>
      <c r="O94" s="228" t="s">
        <v>203</v>
      </c>
      <c r="P94" s="229" t="s">
        <v>203</v>
      </c>
      <c r="Q94" s="229" t="s">
        <v>203</v>
      </c>
      <c r="R94" s="229" t="s">
        <v>203</v>
      </c>
      <c r="S94" s="230">
        <v>3</v>
      </c>
      <c r="T94" s="231" t="s">
        <v>410</v>
      </c>
      <c r="U94" s="383">
        <v>-1</v>
      </c>
      <c r="V94" s="233" t="s">
        <v>529</v>
      </c>
      <c r="W94" s="234" t="s">
        <v>530</v>
      </c>
      <c r="X94" s="235" t="b">
        <v>1</v>
      </c>
      <c r="Y94" s="235">
        <v>0</v>
      </c>
      <c r="Z94" s="235" t="s">
        <v>371</v>
      </c>
      <c r="AA94" s="235">
        <v>20</v>
      </c>
      <c r="AB94" s="236" t="s">
        <v>203</v>
      </c>
      <c r="AC94" s="236" t="s">
        <v>203</v>
      </c>
      <c r="AD94" s="236">
        <v>2880</v>
      </c>
      <c r="AE94" s="237" t="s">
        <v>392</v>
      </c>
      <c r="AF94" s="237" t="s">
        <v>203</v>
      </c>
      <c r="AG94" s="237" t="s">
        <v>203</v>
      </c>
      <c r="AH94" s="237">
        <v>4</v>
      </c>
      <c r="AI94" s="237" t="s">
        <v>203</v>
      </c>
      <c r="AJ94" s="267" t="s">
        <v>203</v>
      </c>
      <c r="AK94" s="237" t="s">
        <v>203</v>
      </c>
      <c r="AL94" s="237" t="s">
        <v>203</v>
      </c>
      <c r="AM94" s="237" t="s">
        <v>203</v>
      </c>
      <c r="AN94" s="237" t="s">
        <v>203</v>
      </c>
      <c r="AO94" s="237" t="s">
        <v>203</v>
      </c>
      <c r="AP94" s="237" t="s">
        <v>203</v>
      </c>
      <c r="AQ94" s="237" t="s">
        <v>203</v>
      </c>
      <c r="AR94" s="237" t="s">
        <v>203</v>
      </c>
      <c r="AS94" s="237" t="s">
        <v>203</v>
      </c>
      <c r="AT94" s="237" t="s">
        <v>203</v>
      </c>
      <c r="AU94" s="237" t="s">
        <v>203</v>
      </c>
      <c r="AV94" s="237" t="s">
        <v>203</v>
      </c>
      <c r="AW94" s="238" t="s">
        <v>531</v>
      </c>
      <c r="AX94" s="237" t="s">
        <v>203</v>
      </c>
      <c r="AY94" s="237" t="s">
        <v>203</v>
      </c>
      <c r="AZ94" s="237" t="s">
        <v>203</v>
      </c>
    </row>
    <row r="95" spans="3:52" x14ac:dyDescent="0.25">
      <c r="C95" s="223" t="s">
        <v>362</v>
      </c>
      <c r="D95" s="224" t="s">
        <v>539</v>
      </c>
      <c r="E95" s="223" t="s">
        <v>521</v>
      </c>
      <c r="F95" s="223" t="s">
        <v>364</v>
      </c>
      <c r="G95" s="226" t="b">
        <v>1</v>
      </c>
      <c r="H95" s="226">
        <v>1</v>
      </c>
      <c r="I95" s="227" t="b">
        <v>1</v>
      </c>
      <c r="J95" s="227" t="s">
        <v>388</v>
      </c>
      <c r="K95" s="227">
        <v>100000</v>
      </c>
      <c r="L95" s="227" t="s">
        <v>203</v>
      </c>
      <c r="M95" s="345" t="s">
        <v>203</v>
      </c>
      <c r="N95" s="345" t="s">
        <v>203</v>
      </c>
      <c r="O95" s="228" t="s">
        <v>203</v>
      </c>
      <c r="P95" s="229" t="s">
        <v>203</v>
      </c>
      <c r="Q95" s="229" t="s">
        <v>203</v>
      </c>
      <c r="R95" s="229" t="s">
        <v>203</v>
      </c>
      <c r="S95" s="230">
        <v>3</v>
      </c>
      <c r="T95" s="231" t="s">
        <v>410</v>
      </c>
      <c r="U95" s="383">
        <v>-1</v>
      </c>
      <c r="V95" s="233" t="s">
        <v>540</v>
      </c>
      <c r="W95" s="234" t="s">
        <v>541</v>
      </c>
      <c r="X95" s="235" t="b">
        <v>1</v>
      </c>
      <c r="Y95" s="235">
        <v>0</v>
      </c>
      <c r="Z95" s="235" t="s">
        <v>371</v>
      </c>
      <c r="AA95" s="235">
        <v>10</v>
      </c>
      <c r="AB95" s="346" t="s">
        <v>203</v>
      </c>
      <c r="AC95" s="236" t="s">
        <v>203</v>
      </c>
      <c r="AD95" s="236">
        <v>2880</v>
      </c>
      <c r="AE95" s="237" t="s">
        <v>392</v>
      </c>
      <c r="AF95" s="237" t="s">
        <v>203</v>
      </c>
      <c r="AG95" s="237" t="s">
        <v>203</v>
      </c>
      <c r="AH95" s="237">
        <v>4</v>
      </c>
      <c r="AI95" s="239" t="s">
        <v>203</v>
      </c>
      <c r="AJ95" s="267" t="s">
        <v>203</v>
      </c>
      <c r="AK95" s="237" t="s">
        <v>203</v>
      </c>
      <c r="AL95" s="237" t="s">
        <v>203</v>
      </c>
      <c r="AM95" s="237" t="s">
        <v>203</v>
      </c>
      <c r="AN95" s="237" t="s">
        <v>203</v>
      </c>
      <c r="AO95" s="237" t="s">
        <v>203</v>
      </c>
      <c r="AP95" s="237" t="s">
        <v>203</v>
      </c>
      <c r="AQ95" s="237" t="s">
        <v>203</v>
      </c>
      <c r="AR95" s="237" t="s">
        <v>203</v>
      </c>
      <c r="AS95" s="237" t="s">
        <v>203</v>
      </c>
      <c r="AT95" s="237" t="s">
        <v>203</v>
      </c>
      <c r="AU95" s="237" t="s">
        <v>203</v>
      </c>
      <c r="AV95" s="237" t="s">
        <v>203</v>
      </c>
      <c r="AW95" s="238" t="s">
        <v>393</v>
      </c>
      <c r="AX95" s="237" t="s">
        <v>203</v>
      </c>
      <c r="AY95" s="237" t="s">
        <v>203</v>
      </c>
      <c r="AZ95" s="237" t="s">
        <v>203</v>
      </c>
    </row>
    <row r="96" spans="3:52" x14ac:dyDescent="0.25">
      <c r="C96" s="223" t="s">
        <v>362</v>
      </c>
      <c r="D96" s="285" t="s">
        <v>535</v>
      </c>
      <c r="E96" s="223" t="s">
        <v>521</v>
      </c>
      <c r="F96" s="223" t="s">
        <v>364</v>
      </c>
      <c r="G96" s="226" t="b">
        <v>1</v>
      </c>
      <c r="H96" s="286">
        <v>1</v>
      </c>
      <c r="I96" s="227" t="b">
        <v>1</v>
      </c>
      <c r="J96" s="227" t="s">
        <v>365</v>
      </c>
      <c r="K96" s="227">
        <v>1</v>
      </c>
      <c r="L96" s="227" t="s">
        <v>517</v>
      </c>
      <c r="M96" s="228" t="s">
        <v>365</v>
      </c>
      <c r="N96" s="228">
        <v>4</v>
      </c>
      <c r="O96" s="228" t="s">
        <v>366</v>
      </c>
      <c r="P96" s="229" t="s">
        <v>365</v>
      </c>
      <c r="Q96" s="229">
        <v>3</v>
      </c>
      <c r="R96" s="229" t="s">
        <v>367</v>
      </c>
      <c r="S96" s="230">
        <v>2</v>
      </c>
      <c r="T96" s="290" t="s">
        <v>383</v>
      </c>
      <c r="U96" s="383">
        <v>-1</v>
      </c>
      <c r="V96" s="292" t="s">
        <v>536</v>
      </c>
      <c r="W96" s="293" t="s">
        <v>537</v>
      </c>
      <c r="X96" s="235" t="b">
        <v>1</v>
      </c>
      <c r="Y96" s="235">
        <v>0</v>
      </c>
      <c r="Z96" s="235" t="s">
        <v>371</v>
      </c>
      <c r="AA96" s="235">
        <v>10</v>
      </c>
      <c r="AB96" s="346" t="s">
        <v>203</v>
      </c>
      <c r="AC96" s="236" t="s">
        <v>203</v>
      </c>
      <c r="AD96" s="236">
        <v>2880</v>
      </c>
      <c r="AE96" s="237" t="s">
        <v>392</v>
      </c>
      <c r="AF96" s="237" t="s">
        <v>203</v>
      </c>
      <c r="AG96" s="237" t="s">
        <v>203</v>
      </c>
      <c r="AH96" s="237">
        <v>4</v>
      </c>
      <c r="AI96" s="239" t="s">
        <v>203</v>
      </c>
      <c r="AJ96" s="267" t="s">
        <v>203</v>
      </c>
      <c r="AK96" s="237" t="s">
        <v>203</v>
      </c>
      <c r="AL96" s="237" t="s">
        <v>203</v>
      </c>
      <c r="AM96" s="237" t="s">
        <v>203</v>
      </c>
      <c r="AN96" s="237" t="s">
        <v>203</v>
      </c>
      <c r="AO96" s="237" t="s">
        <v>203</v>
      </c>
      <c r="AP96" s="237" t="s">
        <v>203</v>
      </c>
      <c r="AQ96" s="237" t="s">
        <v>203</v>
      </c>
      <c r="AR96" s="237" t="s">
        <v>203</v>
      </c>
      <c r="AS96" s="239" t="s">
        <v>203</v>
      </c>
      <c r="AT96" s="237" t="s">
        <v>203</v>
      </c>
      <c r="AU96" s="237" t="s">
        <v>203</v>
      </c>
      <c r="AV96" s="237" t="s">
        <v>203</v>
      </c>
      <c r="AW96" s="238" t="s">
        <v>538</v>
      </c>
      <c r="AX96" s="237" t="s">
        <v>203</v>
      </c>
      <c r="AY96" s="237" t="s">
        <v>203</v>
      </c>
      <c r="AZ96" s="237" t="s">
        <v>203</v>
      </c>
    </row>
  </sheetData>
  <conditionalFormatting sqref="G23:G96">
    <cfRule type="containsText" dxfId="70" priority="9" operator="containsText" text="TRUE">
      <formula>NOT(ISERROR(SEARCH("TRUE",G23)))</formula>
    </cfRule>
    <cfRule type="containsText" dxfId="69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163</v>
      </c>
      <c r="B7" t="s">
        <v>164</v>
      </c>
      <c r="C7" t="s">
        <v>165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L24" sqref="L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82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85</v>
      </c>
      <c r="G2" s="7" t="s">
        <v>86</v>
      </c>
    </row>
    <row r="3" spans="1:7" x14ac:dyDescent="0.25">
      <c r="A3" s="2"/>
      <c r="B3" s="2"/>
      <c r="C3" s="2"/>
      <c r="D3" s="2"/>
      <c r="F3" s="64">
        <v>0.08</v>
      </c>
      <c r="G3" s="64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292</v>
      </c>
      <c r="C8" s="1" t="s">
        <v>52</v>
      </c>
      <c r="D8" s="1" t="s">
        <v>83</v>
      </c>
      <c r="E8" s="1" t="s">
        <v>84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7">
        <f>C9/'Hard currency'!$B$22</f>
        <v>0.1</v>
      </c>
      <c r="E9" s="57">
        <f>C9/'Hard currency'!$B$23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7">
        <f>C10/'Hard currency'!$B$22</f>
        <v>0.6</v>
      </c>
      <c r="E10" s="57">
        <f>C10/'Hard currency'!$B$23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7">
        <f>C11/'Hard currency'!$B$22</f>
        <v>2</v>
      </c>
      <c r="E11" s="57">
        <f>C11/'Hard currency'!$B$23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7">
        <f>C12/'Hard currency'!$B$22</f>
        <v>3.9</v>
      </c>
      <c r="E12" s="57">
        <f>C12/'Hard currency'!$B$23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3EAB481-866B-4C0F-8627-26832E150B4D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C5CBC30E-2F3A-4931-BF4A-9F61DD9D84E2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2006/metadata/properties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09DE11B8-3459-491D-8BA8-7D75F0234420}">
  <ds:schemaRefs/>
</ds:datastoreItem>
</file>

<file path=customXml/itemProps10.xml><?xml version="1.0" encoding="utf-8"?>
<ds:datastoreItem xmlns:ds="http://schemas.openxmlformats.org/officeDocument/2006/customXml" ds:itemID="{27B0BC59-0E6A-4278-957E-2A6158A5EF58}">
  <ds:schemaRefs/>
</ds:datastoreItem>
</file>

<file path=customXml/itemProps11.xml><?xml version="1.0" encoding="utf-8"?>
<ds:datastoreItem xmlns:ds="http://schemas.openxmlformats.org/officeDocument/2006/customXml" ds:itemID="{A502F854-1DC8-4930-AC9B-4F60D9DD5EEF}">
  <ds:schemaRefs/>
</ds:datastoreItem>
</file>

<file path=customXml/itemProps12.xml><?xml version="1.0" encoding="utf-8"?>
<ds:datastoreItem xmlns:ds="http://schemas.openxmlformats.org/officeDocument/2006/customXml" ds:itemID="{498F0357-19EF-429B-ABBE-9EE0F18B7652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8428E760-B837-43D3-BFB6-FA3F00E4351C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F92C5DF9-F10E-4F67-A74E-2A3531B26D44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F8AB7AAD-CCBA-4D35-9A0D-E4DC6E01A4E1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Offers Simulator</vt:lpstr>
      <vt:lpstr>Offers Simulator DATA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2019-07-15T14:53:53Z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