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<sst xmlns="http://schemas.openxmlformats.org/spreadsheetml/2006/main" count="3326" uniqueCount="1352">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</sst>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7" headerRowBorderDxfId="436" tableBorderDxfId="435" totalsRowBorderDxfId="434">
  <autoFilter ref="B4:L5"/>
  <tableColumns count="11">
    <tableColumn id="1" name="{gameSettings}" dataDxfId="433"/>
    <tableColumn id="2" name="[sku]" dataDxfId="432"/>
    <tableColumn id="3" name="[timeToPCCoefA]" dataDxfId="431"/>
    <tableColumn id="4" name="[timeToPCCoefB]" dataDxfId="43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9" headerRowBorderDxfId="428" tableBorderDxfId="427" totalsRowBorderDxfId="426">
  <autoFilter ref="B10:F11"/>
  <tableColumns count="5">
    <tableColumn id="1" name="{initialSettings}" dataDxfId="425"/>
    <tableColumn id="2" name="[sku]" dataDxfId="424"/>
    <tableColumn id="3" name="[softCurrency]" dataDxfId="423"/>
    <tableColumn id="4" name="[hardCurrency]" dataDxfId="422"/>
    <tableColumn id="6" name="[initialDragonSKU]" dataDxfId="4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0" headerRowBorderDxfId="419" tableBorderDxfId="418" totalsRowBorderDxfId="417">
  <autoFilter ref="B4:J14"/>
  <tableColumns count="9">
    <tableColumn id="1" name="{localizationDefinitions}" dataDxfId="416"/>
    <tableColumn id="8" name="[sku]" dataDxfId="415"/>
    <tableColumn id="3" name="[order]" dataDxfId="414"/>
    <tableColumn id="4" name="[isoCode]" dataDxfId="413"/>
    <tableColumn id="11" name="[android]" dataDxfId="412"/>
    <tableColumn id="12" name="[iOS]" dataDxfId="411"/>
    <tableColumn id="5" name="[txtFilename]" dataDxfId="410"/>
    <tableColumn id="2" name="[icon]" dataDxfId="409"/>
    <tableColumn id="9" name="[tidName]" dataDxfId="40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D4:D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9" headerRowBorderDxfId="308" tableBorderDxfId="307" totalsRowBorderDxfId="306">
  <autoFilter ref="B22:AF84"/>
  <sortState ref="B23:AF84">
    <sortCondition ref="C22:C84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isBurnable]" dataDxfId="262" totalsRowDxfId="261"/>
    <tableColumn id="17" name="[minTierBurnFeedback]" dataDxfId="260" totalsRowDxfId="259"/>
    <tableColumn id="18" name="[minTierBurn]" dataDxfId="258" totalsRowDxfId="257"/>
    <tableColumn id="19" name="minTierExplode" dataDxfId="256" totalsRowDxfId="255"/>
    <tableColumn id="28" name="[burnFeedbackChance]" dataDxfId="254" totalsRowDxfId="253"/>
    <tableColumn id="30" name="[destroyFeedbackChance]" dataDxfId="252" totalsRowDxfId="251"/>
    <tableColumn id="31" name="[tidName]" dataDxfId="250" totalsRowDxfId="249"/>
    <tableColumn id="33" name="[tidBurnFeedback]" dataDxfId="248" totalsRowDxfId="247"/>
    <tableColumn id="34" name="[tidDestroyFeedback]" dataDxfId="246" totalsRowDxfId="245"/>
    <tableColumn id="3" name="[minTierDestruction]" dataDxfId="244" totalsRowDxfId="243"/>
    <tableColumn id="5" name="[minTierDestructionFeedback]" dataDxfId="242" totalsRowDxfId="2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0" headerRowBorderDxfId="239" tableBorderDxfId="238" totalsRowBorderDxfId="237">
  <autoFilter ref="A4:Y7"/>
  <tableColumns count="25">
    <tableColumn id="1" name="{levelDefinitions}" dataDxfId="236"/>
    <tableColumn id="9" name="[sku]" dataDxfId="235"/>
    <tableColumn id="3" name="order" dataDxfId="234"/>
    <tableColumn id="4" name="dragonsToUnlock" dataDxfId="233"/>
    <tableColumn id="14" name="[dataFile]" dataDxfId="232"/>
    <tableColumn id="5" name="[common]" dataDxfId="231"/>
    <tableColumn id="2" name="[area1]" dataDxfId="230"/>
    <tableColumn id="10" name="[area1Active]" dataDxfId="229"/>
    <tableColumn id="22" name="[area2]" dataDxfId="228"/>
    <tableColumn id="23" name="[area3]" dataDxfId="227"/>
    <tableColumn id="7" name="[dragon_baby]" dataDxfId="226"/>
    <tableColumn id="8" name="[dragon_crocodile]" dataDxfId="225"/>
    <tableColumn id="13" name="[dragon_fat]" dataDxfId="224"/>
    <tableColumn id="15" name="[dragon_reptile]" dataDxfId="223"/>
    <tableColumn id="16" name="[dragon_chinese]" dataDxfId="222"/>
    <tableColumn id="17" name="[dragon_bug]" dataDxfId="221"/>
    <tableColumn id="18" name="[dragon_classic]" dataDxfId="220"/>
    <tableColumn id="19" name="[dragon_balrog]" dataDxfId="219"/>
    <tableColumn id="20" name="[dragon_devil]" dataDxfId="218"/>
    <tableColumn id="21" name="[dragon_titan]" dataDxfId="217"/>
    <tableColumn id="25" name="[levelEditor]"/>
    <tableColumn id="24" name="[gameplayWip]"/>
    <tableColumn id="6" name="comingSoon" dataDxfId="216"/>
    <tableColumn id="11" name="tidName" dataDxfId="215"/>
    <tableColumn id="12" name="tidDesc" dataDxfId="21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2:K35" totalsRowShown="0" headerRowBorderDxfId="213" tableBorderDxfId="212">
  <autoFilter ref="B32:K35"/>
  <tableColumns count="10">
    <tableColumn id="1" name="{missionDifficultyDefinitions}"/>
    <tableColumn id="2" name="[sku]" dataDxfId="211"/>
    <tableColumn id="7" name="[index]" dataDxfId="210"/>
    <tableColumn id="3" name="[dragonsToUnlock]" dataDxfId="209"/>
    <tableColumn id="4" name="[cooldownMinutes]" dataDxfId="208"/>
    <tableColumn id="9" name="[maxRewardCoins]" dataDxfId="207"/>
    <tableColumn id="5" name="[removeMissionPCCoefA]" dataDxfId="206"/>
    <tableColumn id="6" name="[removeMissionPCCoefB]" dataDxfId="205"/>
    <tableColumn id="8" name="[tidName]" dataDxfId="204"/>
    <tableColumn id="10" name="[color]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0:D50" totalsRowShown="0" headerRowDxfId="202" dataDxfId="200" headerRowBorderDxfId="201" tableBorderDxfId="199" totalsRowBorderDxfId="198">
  <autoFilter ref="B40:D50"/>
  <tableColumns count="3">
    <tableColumn id="1" name="{missionDragonModifiersDefinitions}" dataDxfId="197"/>
    <tableColumn id="2" name="[sku]" dataDxfId="196"/>
    <tableColumn id="7" name="[quantityModifier]" dataDxfId="19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4:D57" totalsRowShown="0" headerRowDxfId="194" dataDxfId="192" headerRowBorderDxfId="193" tableBorderDxfId="191" totalsRowBorderDxfId="190">
  <autoFilter ref="B54:D57"/>
  <tableColumns count="3">
    <tableColumn id="1" name="{missionDifficulty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1:D62" totalsRowShown="0" headerRowDxfId="186" dataDxfId="184" headerRowBorderDxfId="185" tableBorderDxfId="183" totalsRowBorderDxfId="182">
  <autoFilter ref="B61:D62"/>
  <tableColumns count="3">
    <tableColumn id="1" name="{missionOther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1:H28" totalsRowShown="0" headerRowDxfId="178" dataDxfId="176" headerRowBorderDxfId="177" tableBorderDxfId="175" totalsRowBorderDxfId="174">
  <autoFilter ref="B21:H28"/>
  <tableColumns count="7">
    <tableColumn id="1" name="{missionTypeDefinitions}" dataDxfId="173"/>
    <tableColumn id="2" name="[sku]" dataDxfId="172"/>
    <tableColumn id="3" name="[minTierToUnlock]" dataDxfId="171"/>
    <tableColumn id="4" name="[weight]" dataDxfId="170"/>
    <tableColumn id="5" name="[canBeDuringOneRun]" dataDxfId="169"/>
    <tableColumn id="9" name="[tidDescSingleRun]" dataDxfId="168"/>
    <tableColumn id="10" name="[tidDescMultiRun]" dataDxfId="16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7" totalsRowShown="0" headerRowDxfId="166" dataDxfId="164" headerRowBorderDxfId="165" tableBorderDxfId="163" totalsRowBorderDxfId="162">
  <autoFilter ref="B4:J17"/>
  <tableColumns count="9">
    <tableColumn id="1" name="{missionsDefinitions}" dataDxfId="161"/>
    <tableColumn id="2" name="[sku]" dataDxfId="160"/>
    <tableColumn id="7" name="[type]" dataDxfId="159"/>
    <tableColumn id="8" name="[weight]" dataDxfId="158"/>
    <tableColumn id="6" name="[params]" dataDxfId="157"/>
    <tableColumn id="3" name="[objectiveBaseQuantityMin]" dataDxfId="156"/>
    <tableColumn id="9" name="[objectiveBaseQuantityMax]" dataDxfId="155"/>
    <tableColumn id="4" name="[icon]" dataDxfId="1"/>
    <tableColumn id="5" name="[tidObjective]" dataDxfId="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4" headerRowBorderDxfId="153" tableBorderDxfId="152" totalsRowBorderDxfId="151">
  <autoFilter ref="B4:H7"/>
  <tableColumns count="7">
    <tableColumn id="1" name="{eggDefinitions}" dataDxfId="150"/>
    <tableColumn id="6" name="[sku]" dataDxfId="149"/>
    <tableColumn id="4" name="[pricePC]" dataDxfId="148"/>
    <tableColumn id="5" name="[incubationMinutes]" dataDxfId="147"/>
    <tableColumn id="10" name="[prefabPath]" dataDxfId="146"/>
    <tableColumn id="7" name="[tidName]" dataDxfId="145">
      <calculatedColumnFormula>CONCATENATE("TID_",UPPER(eggDefinitions[[#This Row],['[sku']]]),"_NAME")</calculatedColumnFormula>
    </tableColumn>
    <tableColumn id="8" name="[tidDesc]" dataDxfId="144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3" headerRowBorderDxfId="142" tableBorderDxfId="141" totalsRowBorderDxfId="140">
  <autoFilter ref="B18:I22"/>
  <tableColumns count="8">
    <tableColumn id="1" name="{eggRewardDefinitions}" dataDxfId="139"/>
    <tableColumn id="2" name="[sku]"/>
    <tableColumn id="3" name="[type]" dataDxfId="138"/>
    <tableColumn id="6" name="[rarity]" dataDxfId="137"/>
    <tableColumn id="4" name="[droprate]" dataDxfId="136"/>
    <tableColumn id="7" name="[duplicateFragmentsGiven]" dataDxfId="135"/>
    <tableColumn id="8" name="[duplicateCoinsGiven]" dataDxfId="134"/>
    <tableColumn id="5" name="[tidName]" dataDxfId="133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2" headerRowBorderDxfId="131" tableBorderDxfId="130" totalsRowBorderDxfId="129">
  <autoFilter ref="B26:E30"/>
  <tableColumns count="4">
    <tableColumn id="1" name="{rarityDefinitions}" dataDxfId="128"/>
    <tableColumn id="2" name="[sku]"/>
    <tableColumn id="3" name="[order]" dataDxfId="127"/>
    <tableColumn id="5" name="[tidName]" dataDxfId="12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5" headerRowBorderDxfId="124" tableBorderDxfId="123" totalsRowBorderDxfId="122">
  <autoFilter ref="B11:E14"/>
  <tableColumns count="4">
    <tableColumn id="1" name="{goldenEggDefinitions}" dataDxfId="121"/>
    <tableColumn id="6" name="[sku]" dataDxfId="120"/>
    <tableColumn id="4" name="[order]" dataDxfId="119"/>
    <tableColumn id="5" name="[fragmentsRequired]" dataDxfId="11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7" headerRowBorderDxfId="116" tableBorderDxfId="115" totalsRowBorderDxfId="114">
  <autoFilter ref="B4:F9"/>
  <tableColumns count="5">
    <tableColumn id="1" name="{chestRewardDefinitions}" dataDxfId="113"/>
    <tableColumn id="2" name="[sku]" dataDxfId="112"/>
    <tableColumn id="6" name="[collectedChests]" dataDxfId="111"/>
    <tableColumn id="3" name="[type]" dataDxfId="110"/>
    <tableColumn id="4" name="[amount]" dataDxfId="10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08" dataDxfId="106" headerRowBorderDxfId="107" tableBorderDxfId="105">
  <autoFilter ref="B4:P44"/>
  <tableColumns count="15">
    <tableColumn id="1" name="{disguisesDefinitions}" dataDxfId="104"/>
    <tableColumn id="2" name="[sku]" dataDxfId="103"/>
    <tableColumn id="3" name="[dragonSku]" dataDxfId="102"/>
    <tableColumn id="5" name="[powerup]" dataDxfId="101"/>
    <tableColumn id="6" name="[shopOrder]" dataDxfId="100"/>
    <tableColumn id="8" name="[priceSC]" dataDxfId="99"/>
    <tableColumn id="17" name="[priceHC]" dataDxfId="98"/>
    <tableColumn id="18" name="[unlockLevel]" dataDxfId="97"/>
    <tableColumn id="10" name="[icon]" dataDxfId="96"/>
    <tableColumn id="9" name="[skin]" dataDxfId="95"/>
    <tableColumn id="13" name="[item1]" dataDxfId="94"/>
    <tableColumn id="4" name="[item2]" dataDxfId="93"/>
    <tableColumn id="7" name="[body_parts]" dataDxfId="92"/>
    <tableColumn id="11" name="[tidName]" dataDxfId="91">
      <calculatedColumnFormula>UPPER(CONCATENATE("TID_","SKIN",SUBSTITUTE(C5,"dragon",""),"_NAME"))</calculatedColumnFormula>
    </tableColumn>
    <tableColumn id="12" name="[tidDesc]" dataDxfId="90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89" tableBorderDxfId="88" totalsRowBorderDxfId="87">
  <autoFilter ref="D3:M31"/>
  <sortState ref="D4:M30">
    <sortCondition ref="E3:E30"/>
  </sortState>
  <tableColumns count="10">
    <tableColumn id="1" name="{powerUpsDefinitions}" dataDxfId="86"/>
    <tableColumn id="2" name="[sku]" dataDxfId="85"/>
    <tableColumn id="3" name="[type]" dataDxfId="84"/>
    <tableColumn id="4" name="[param1]" dataDxfId="83"/>
    <tableColumn id="5" name="[param2]" dataDxfId="82"/>
    <tableColumn id="6" name="[icon]" dataDxfId="81">
      <calculatedColumnFormula>CONCATENATE("icon_",powerUpsDefinitions[[#This Row],['[sku']]])</calculatedColumnFormula>
    </tableColumn>
    <tableColumn id="10" name="[miniIcon]" dataDxfId="80"/>
    <tableColumn id="7" name="[tidName]" dataDxfId="79">
      <calculatedColumnFormula>CONCATENATE("TID_POWERUP_",UPPER(powerUpsDefinitions[[#This Row],['[sku']]]),"_NAME")</calculatedColumnFormula>
    </tableColumn>
    <tableColumn id="8" name="[tidDesc]" dataDxfId="78">
      <calculatedColumnFormula>CONCATENATE("TID_POWERUP_",UPPER(powerUpsDefinitions[[#This Row],['[sku']]]),"_DESC")</calculatedColumnFormula>
    </tableColumn>
    <tableColumn id="9" name="[tidDescShort]" dataDxfId="7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6" headerRowBorderDxfId="75" tableBorderDxfId="74" totalsRowBorderDxfId="73">
  <autoFilter ref="B5:Q17"/>
  <tableColumns count="16">
    <tableColumn id="1" name="{shopPacksDefinitions}" dataDxfId="72"/>
    <tableColumn id="6" name="[sku]" dataDxfId="71"/>
    <tableColumn id="3" name="[type]"/>
    <tableColumn id="11" name="[order]" dataDxfId="70"/>
    <tableColumn id="4" name="[priceDollars]" dataDxfId="69"/>
    <tableColumn id="5" name="[priceHC]" dataDxfId="68"/>
    <tableColumn id="12" name="Base Amount_x000a_(only for the maths)" dataDxfId="6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6"/>
    <tableColumn id="8" name="[amount]" dataDxfId="6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4">
      <calculatedColumnFormula>shopPacksDefinitions[[#This Row],['[amount']]]/shopPacksDefinitions[[#This Row],['[priceHC']]]</calculatedColumnFormula>
    </tableColumn>
    <tableColumn id="2" name="[bestValue]" dataDxfId="63"/>
    <tableColumn id="10" name="[icon]" dataDxfId="62"/>
    <tableColumn id="7" name="tidName" dataDxfId="61"/>
    <tableColumn id="14" name="[apple]" dataDxfId="60"/>
    <tableColumn id="15" name="[amazon]" dataDxfId="59"/>
    <tableColumn id="16" name="[google]" dataDxfId="58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7" headerRowBorderDxfId="56" tableBorderDxfId="55" totalsRowBorderDxfId="54">
  <autoFilter ref="B4:H29"/>
  <tableColumns count="7">
    <tableColumn id="1" name="{scoreMultiplierDefinitions}" dataDxfId="53"/>
    <tableColumn id="2" name="[sku]" dataDxfId="52"/>
    <tableColumn id="6" name="[order]" dataDxfId="51"/>
    <tableColumn id="3" name="[multiplier]" dataDxfId="50"/>
    <tableColumn id="4" name="[requiredKillStreak]" dataDxfId="49"/>
    <tableColumn id="5" name="[duration]" dataDxfId="48"/>
    <tableColumn id="7" name="[tidMessage]" dataDxfId="4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6" dataDxfId="44" headerRowBorderDxfId="45" tableBorderDxfId="43" totalsRowBorderDxfId="42">
  <autoFilter ref="B35:E45"/>
  <tableColumns count="4">
    <tableColumn id="1" name="{survivalBonusDefinitions}" dataDxfId="41"/>
    <tableColumn id="2" name="[sku]" dataDxfId="40"/>
    <tableColumn id="5" name="[survivedMinutes]" dataDxfId="39"/>
    <tableColumn id="6" name="[bonusPerMinute]" dataDxfId="38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7" dataDxfId="35" headerRowBorderDxfId="36" tableBorderDxfId="34" totalsRowBorderDxfId="33">
  <autoFilter ref="A21:P29"/>
  <tableColumns count="16">
    <tableColumn id="1" name="{eventCalendarDefinitions}" dataDxfId="32"/>
    <tableColumn id="2" name="[order]" dataDxfId="31"/>
    <tableColumn id="3" name="[sku]" dataDxfId="30"/>
    <tableColumn id="4" name="[eventGoalSku]" dataDxfId="29"/>
    <tableColumn id="5" name="[goal]" dataDxfId="28"/>
    <tableColumn id="16" name="[skuStep]" dataDxfId="27"/>
    <tableColumn id="6" name="[rewardTypeStep1]" dataDxfId="26"/>
    <tableColumn id="7" name="[rewardQuantityStep1]" dataDxfId="25"/>
    <tableColumn id="8" name="[rewardTypeStep2]" dataDxfId="24"/>
    <tableColumn id="9" name="[rewardQuantityStep2]" dataDxfId="23"/>
    <tableColumn id="10" name="[rewardTypeStep3]" dataDxfId="22"/>
    <tableColumn id="11" name="[rewardQuantityStep3]" dataDxfId="21"/>
    <tableColumn id="12" name="[rewardTypeStep4]" dataDxfId="20"/>
    <tableColumn id="13" name="[rewardQuantityStep4]" dataDxfId="19"/>
    <tableColumn id="14" name="[rewardTypeTopContributors]" dataDxfId="18"/>
    <tableColumn id="15" name="[rewardQuantityTopContributors]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728</v>
      </c>
      <c r="H4" s="144" t="s">
        <v>1200</v>
      </c>
      <c r="I4" s="144" t="s">
        <v>1201</v>
      </c>
      <c r="J4" s="467" t="s">
        <v>1204</v>
      </c>
      <c r="K4" s="489" t="s">
        <v>1254</v>
      </c>
      <c r="L4" s="144" t="s">
        <v>1253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1221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1222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1223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1224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1225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1226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1227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1230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1228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1229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855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5"/>
      <c r="AO14" s="515"/>
      <c r="AP14" s="515"/>
      <c r="AQ14" s="515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6" t="s">
        <v>212</v>
      </c>
      <c r="J15" s="439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1181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676</v>
      </c>
      <c r="AD15" s="163" t="s">
        <v>483</v>
      </c>
      <c r="AE15" s="163" t="s">
        <v>223</v>
      </c>
      <c r="AF15" s="167" t="s">
        <v>322</v>
      </c>
      <c r="AG15" s="167" t="s">
        <v>967</v>
      </c>
      <c r="AH15" s="167" t="s">
        <v>968</v>
      </c>
      <c r="AI15" s="169" t="s">
        <v>191</v>
      </c>
      <c r="AJ15" s="148" t="s">
        <v>192</v>
      </c>
      <c r="AK15" s="148" t="s">
        <v>1007</v>
      </c>
      <c r="AL15" s="387" t="s">
        <v>1008</v>
      </c>
      <c r="AM15" s="148" t="s">
        <v>1009</v>
      </c>
      <c r="AN15" s="148" t="s">
        <v>1010</v>
      </c>
      <c r="AO15" s="148" t="s">
        <v>1011</v>
      </c>
      <c r="AP15" s="148" t="s">
        <v>1012</v>
      </c>
      <c r="AQ15" s="148" t="s">
        <v>1013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651</v>
      </c>
      <c r="AW15" s="144" t="s">
        <v>506</v>
      </c>
      <c r="AX15" s="144" t="s">
        <v>507</v>
      </c>
      <c r="AY15" s="144" t="s">
        <v>508</v>
      </c>
      <c r="AZ15" s="143" t="s">
        <v>989</v>
      </c>
      <c r="BA15" s="143" t="s">
        <v>990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7">
        <v>35</v>
      </c>
      <c r="J16" s="44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0">
        <v>30</v>
      </c>
      <c r="S16" s="430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0">
        <v>7.5</v>
      </c>
      <c r="AC16" s="165">
        <v>2</v>
      </c>
      <c r="AD16" s="430">
        <v>8</v>
      </c>
      <c r="AE16" s="165">
        <v>4000</v>
      </c>
      <c r="AF16" s="164">
        <v>0.23</v>
      </c>
      <c r="AG16" s="435">
        <v>0</v>
      </c>
      <c r="AH16" s="435">
        <v>6</v>
      </c>
      <c r="AI16" s="15" t="s">
        <v>707</v>
      </c>
      <c r="AJ16" s="15" t="s">
        <v>717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1310</v>
      </c>
      <c r="AS16" s="135" t="s">
        <v>1320</v>
      </c>
      <c r="AT16" s="231">
        <v>3.0000000000000001E-3</v>
      </c>
      <c r="AU16" s="463">
        <v>5.0000000000000001E-3</v>
      </c>
      <c r="AV16" s="308">
        <v>160</v>
      </c>
      <c r="AW16" s="13">
        <v>2</v>
      </c>
      <c r="AX16" s="13">
        <v>9.5</v>
      </c>
      <c r="AY16" s="13">
        <v>1</v>
      </c>
      <c r="AZ16" s="380">
        <v>1.7</v>
      </c>
      <c r="BA16" s="380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7">
        <v>35</v>
      </c>
      <c r="J17" s="44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0">
        <v>30</v>
      </c>
      <c r="S17" s="430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0">
        <v>8</v>
      </c>
      <c r="AC17" s="165">
        <v>3</v>
      </c>
      <c r="AD17" s="430">
        <v>9</v>
      </c>
      <c r="AE17" s="165">
        <v>7500</v>
      </c>
      <c r="AF17" s="164">
        <v>0.19</v>
      </c>
      <c r="AG17" s="433">
        <v>0</v>
      </c>
      <c r="AH17" s="433">
        <v>6</v>
      </c>
      <c r="AI17" s="170" t="s">
        <v>709</v>
      </c>
      <c r="AJ17" s="15" t="s">
        <v>719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1311</v>
      </c>
      <c r="AS17" s="135" t="s">
        <v>1321</v>
      </c>
      <c r="AT17" s="231">
        <v>2.3E-3</v>
      </c>
      <c r="AU17" s="463">
        <v>5.0000000000000001E-3</v>
      </c>
      <c r="AV17" s="308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8">
        <v>35</v>
      </c>
      <c r="J18" s="44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0">
        <v>30</v>
      </c>
      <c r="S18" s="430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0">
        <v>9</v>
      </c>
      <c r="AC18" s="166">
        <v>3</v>
      </c>
      <c r="AD18" s="431">
        <v>9</v>
      </c>
      <c r="AE18" s="165">
        <v>11000</v>
      </c>
      <c r="AF18" s="168">
        <v>0.15</v>
      </c>
      <c r="AG18" s="434">
        <v>0</v>
      </c>
      <c r="AH18" s="434">
        <v>6</v>
      </c>
      <c r="AI18" s="170" t="s">
        <v>712</v>
      </c>
      <c r="AJ18" s="15" t="s">
        <v>722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1312</v>
      </c>
      <c r="AS18" s="142" t="s">
        <v>1322</v>
      </c>
      <c r="AT18" s="231">
        <v>2E-3</v>
      </c>
      <c r="AU18" s="463">
        <v>5.0000000000000001E-3</v>
      </c>
      <c r="AV18" s="30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7">
        <v>35</v>
      </c>
      <c r="J19" s="44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0">
        <v>30</v>
      </c>
      <c r="S19" s="430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0">
        <v>10</v>
      </c>
      <c r="AC19" s="165">
        <v>3</v>
      </c>
      <c r="AD19" s="430">
        <v>9</v>
      </c>
      <c r="AE19" s="165">
        <v>14500</v>
      </c>
      <c r="AF19" s="164">
        <v>0.13</v>
      </c>
      <c r="AG19" s="433">
        <v>0</v>
      </c>
      <c r="AH19" s="433">
        <v>6</v>
      </c>
      <c r="AI19" s="170" t="s">
        <v>708</v>
      </c>
      <c r="AJ19" s="15" t="s">
        <v>718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1313</v>
      </c>
      <c r="AS19" s="142" t="s">
        <v>1323</v>
      </c>
      <c r="AT19" s="231">
        <v>2E-3</v>
      </c>
      <c r="AU19" s="463">
        <v>5.0000000000000001E-3</v>
      </c>
      <c r="AV19" s="308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7">
        <v>35</v>
      </c>
      <c r="J20" s="44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0">
        <v>30</v>
      </c>
      <c r="S20" s="430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0">
        <v>11</v>
      </c>
      <c r="AC20" s="165">
        <v>4</v>
      </c>
      <c r="AD20" s="430">
        <v>10</v>
      </c>
      <c r="AE20" s="165">
        <v>18000</v>
      </c>
      <c r="AF20" s="164">
        <v>0.11</v>
      </c>
      <c r="AG20" s="433">
        <v>0</v>
      </c>
      <c r="AH20" s="433">
        <v>12</v>
      </c>
      <c r="AI20" s="170" t="s">
        <v>710</v>
      </c>
      <c r="AJ20" s="15" t="s">
        <v>720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1314</v>
      </c>
      <c r="AS20" s="142" t="s">
        <v>1324</v>
      </c>
      <c r="AT20" s="231">
        <v>1.9E-3</v>
      </c>
      <c r="AU20" s="463">
        <v>5.0000000000000001E-3</v>
      </c>
      <c r="AV20" s="308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7">
        <v>35</v>
      </c>
      <c r="J21" s="44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0">
        <v>30</v>
      </c>
      <c r="S21" s="430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0">
        <v>12</v>
      </c>
      <c r="AC21" s="165">
        <v>4</v>
      </c>
      <c r="AD21" s="430">
        <v>10</v>
      </c>
      <c r="AE21" s="165">
        <v>21500</v>
      </c>
      <c r="AF21" s="164">
        <v>0.09</v>
      </c>
      <c r="AG21" s="433">
        <v>0</v>
      </c>
      <c r="AH21" s="433">
        <v>12</v>
      </c>
      <c r="AI21" s="170" t="s">
        <v>711</v>
      </c>
      <c r="AJ21" s="15" t="s">
        <v>721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1315</v>
      </c>
      <c r="AS21" s="142" t="s">
        <v>1329</v>
      </c>
      <c r="AT21" s="231">
        <v>1.8E-3</v>
      </c>
      <c r="AU21" s="463">
        <v>5.0000000000000001E-3</v>
      </c>
      <c r="AV21" s="308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7">
        <v>35</v>
      </c>
      <c r="J22" s="44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0">
        <v>25</v>
      </c>
      <c r="S22" s="430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0">
        <v>14</v>
      </c>
      <c r="AC22" s="165">
        <v>4</v>
      </c>
      <c r="AD22" s="430">
        <v>10</v>
      </c>
      <c r="AE22" s="165">
        <v>25000</v>
      </c>
      <c r="AF22" s="164">
        <v>0.08</v>
      </c>
      <c r="AG22" s="433">
        <v>0</v>
      </c>
      <c r="AH22" s="433">
        <v>12</v>
      </c>
      <c r="AI22" s="170" t="s">
        <v>713</v>
      </c>
      <c r="AJ22" s="15" t="s">
        <v>723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1316</v>
      </c>
      <c r="AS22" s="142" t="s">
        <v>1325</v>
      </c>
      <c r="AT22" s="231">
        <v>1.6999999999999999E-3</v>
      </c>
      <c r="AU22" s="463">
        <v>5.0000000000000001E-3</v>
      </c>
      <c r="AV22" s="308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8">
        <v>35</v>
      </c>
      <c r="J23" s="44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0">
        <v>25</v>
      </c>
      <c r="S23" s="430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0">
        <v>15</v>
      </c>
      <c r="AC23" s="166">
        <v>5</v>
      </c>
      <c r="AD23" s="431">
        <v>10</v>
      </c>
      <c r="AE23" s="165">
        <v>28500</v>
      </c>
      <c r="AF23" s="168">
        <v>7.0000000000000007E-2</v>
      </c>
      <c r="AG23" s="434">
        <v>0</v>
      </c>
      <c r="AH23" s="434">
        <v>12</v>
      </c>
      <c r="AI23" s="170" t="s">
        <v>714</v>
      </c>
      <c r="AJ23" s="15" t="s">
        <v>724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1317</v>
      </c>
      <c r="AS23" s="142" t="s">
        <v>1326</v>
      </c>
      <c r="AT23" s="231">
        <v>1.6000000000000001E-3</v>
      </c>
      <c r="AU23" s="463">
        <v>5.0000000000000001E-3</v>
      </c>
      <c r="AV23" s="30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8">
        <v>35</v>
      </c>
      <c r="J24" s="44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0">
        <v>25</v>
      </c>
      <c r="S24" s="430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0">
        <v>15</v>
      </c>
      <c r="AC24" s="166">
        <v>5</v>
      </c>
      <c r="AD24" s="431">
        <v>10</v>
      </c>
      <c r="AE24" s="165">
        <v>32000</v>
      </c>
      <c r="AF24" s="168">
        <v>0.06</v>
      </c>
      <c r="AG24" s="434">
        <v>0</v>
      </c>
      <c r="AH24" s="434">
        <v>12</v>
      </c>
      <c r="AI24" s="170" t="s">
        <v>715</v>
      </c>
      <c r="AJ24" s="15" t="s">
        <v>725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1318</v>
      </c>
      <c r="AS24" s="142" t="s">
        <v>1327</v>
      </c>
      <c r="AT24" s="231">
        <v>1.6000000000000001E-3</v>
      </c>
      <c r="AU24" s="463">
        <v>5.0000000000000001E-3</v>
      </c>
      <c r="AV24" s="30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8">
        <v>35</v>
      </c>
      <c r="J25" s="442">
        <v>45</v>
      </c>
      <c r="K25" s="20">
        <v>25</v>
      </c>
      <c r="L25" s="228">
        <v>0</v>
      </c>
      <c r="M25" s="46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0">
        <v>20</v>
      </c>
      <c r="S25" s="430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8">
        <v>16</v>
      </c>
      <c r="AC25" s="166">
        <v>6</v>
      </c>
      <c r="AD25" s="458">
        <v>10</v>
      </c>
      <c r="AE25" s="165">
        <v>35500</v>
      </c>
      <c r="AF25" s="168">
        <v>0.05</v>
      </c>
      <c r="AG25" s="433">
        <v>0</v>
      </c>
      <c r="AH25" s="433">
        <v>12</v>
      </c>
      <c r="AI25" s="170" t="s">
        <v>716</v>
      </c>
      <c r="AJ25" s="15" t="s">
        <v>726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1319</v>
      </c>
      <c r="AS25" s="158" t="s">
        <v>1328</v>
      </c>
      <c r="AT25" s="231">
        <v>1.5E-3</v>
      </c>
      <c r="AU25" s="463">
        <v>5.0000000000000001E-3</v>
      </c>
      <c r="AV25" s="464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6" t="s">
        <v>554</v>
      </c>
      <c r="J26" s="517"/>
      <c r="K26" s="517"/>
      <c r="L26" s="518"/>
      <c r="M26" s="460"/>
      <c r="N26" s="522" t="s">
        <v>555</v>
      </c>
      <c r="O26" s="522"/>
      <c r="P26" s="522"/>
      <c r="Q26" s="522"/>
      <c r="R26" s="522"/>
      <c r="S26" s="523"/>
      <c r="T26" s="521" t="s">
        <v>556</v>
      </c>
      <c r="U26" s="521"/>
      <c r="V26" s="459" t="s">
        <v>561</v>
      </c>
      <c r="W26" s="520" t="s">
        <v>560</v>
      </c>
      <c r="X26" s="520"/>
      <c r="Y26" s="520"/>
      <c r="Z26" s="520"/>
      <c r="AA26" s="519" t="s">
        <v>557</v>
      </c>
      <c r="AB26" s="519"/>
      <c r="AC26" s="519"/>
      <c r="AD26" s="519"/>
      <c r="AE26" s="519"/>
      <c r="AF26" s="457" t="s">
        <v>558</v>
      </c>
      <c r="AH26" s="226"/>
      <c r="AI26" s="226"/>
      <c r="AV26" s="512" t="s">
        <v>562</v>
      </c>
      <c r="AW26" s="513"/>
      <c r="AX26" s="513"/>
      <c r="AY26" s="513"/>
      <c r="AZ26" s="513"/>
      <c r="BA26" s="514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5"/>
      <c r="D35" s="365" t="s">
        <v>835</v>
      </c>
      <c r="E35" s="365" t="s">
        <v>846</v>
      </c>
      <c r="F35" s="365"/>
      <c r="G35" s="365"/>
    </row>
    <row r="36" spans="2:23" ht="169.5">
      <c r="B36" s="143" t="s">
        <v>836</v>
      </c>
      <c r="C36" s="144" t="s">
        <v>5</v>
      </c>
      <c r="D36" s="161" t="s">
        <v>837</v>
      </c>
      <c r="E36" s="161" t="s">
        <v>838</v>
      </c>
      <c r="F36" s="149" t="s">
        <v>839</v>
      </c>
    </row>
    <row r="37" spans="2:23">
      <c r="B37" s="156" t="s">
        <v>4</v>
      </c>
      <c r="C37" s="13" t="s">
        <v>840</v>
      </c>
      <c r="D37" s="162">
        <v>0.25</v>
      </c>
      <c r="E37" s="162">
        <v>1</v>
      </c>
      <c r="F37" s="21" t="s">
        <v>843</v>
      </c>
    </row>
    <row r="38" spans="2:23">
      <c r="B38" s="156" t="s">
        <v>4</v>
      </c>
      <c r="C38" s="13" t="s">
        <v>841</v>
      </c>
      <c r="D38" s="162">
        <v>0.1</v>
      </c>
      <c r="E38" s="162">
        <v>0.7</v>
      </c>
      <c r="F38" s="21" t="s">
        <v>844</v>
      </c>
    </row>
    <row r="39" spans="2:23">
      <c r="B39" s="156" t="s">
        <v>4</v>
      </c>
      <c r="C39" s="13" t="s">
        <v>842</v>
      </c>
      <c r="D39" s="162">
        <v>0.05</v>
      </c>
      <c r="E39" s="162">
        <v>0.4</v>
      </c>
      <c r="F39" s="21" t="s">
        <v>845</v>
      </c>
    </row>
    <row r="40" spans="2:23" ht="15.75" thickBot="1"/>
    <row r="41" spans="2:23" ht="23.25">
      <c r="B41" s="12" t="s">
        <v>673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672</v>
      </c>
    </row>
    <row r="43" spans="2:23" ht="150">
      <c r="B43" s="143" t="s">
        <v>674</v>
      </c>
      <c r="C43" s="144" t="s">
        <v>5</v>
      </c>
      <c r="D43" s="146" t="s">
        <v>829</v>
      </c>
      <c r="E43" s="146" t="s">
        <v>652</v>
      </c>
      <c r="F43" s="146" t="s">
        <v>653</v>
      </c>
      <c r="G43" s="146" t="s">
        <v>654</v>
      </c>
      <c r="H43" s="146" t="s">
        <v>655</v>
      </c>
      <c r="I43" s="146" t="s">
        <v>656</v>
      </c>
      <c r="J43" s="146" t="s">
        <v>657</v>
      </c>
      <c r="K43" s="146" t="s">
        <v>658</v>
      </c>
      <c r="L43" s="146" t="s">
        <v>659</v>
      </c>
      <c r="M43" s="146" t="s">
        <v>660</v>
      </c>
      <c r="N43" s="146" t="s">
        <v>661</v>
      </c>
      <c r="O43" s="146" t="s">
        <v>662</v>
      </c>
      <c r="P43" s="146" t="s">
        <v>663</v>
      </c>
      <c r="Q43" s="146" t="s">
        <v>664</v>
      </c>
      <c r="R43" s="146" t="s">
        <v>665</v>
      </c>
      <c r="S43" s="146" t="s">
        <v>666</v>
      </c>
      <c r="T43" s="146" t="s">
        <v>667</v>
      </c>
      <c r="U43" s="146" t="s">
        <v>668</v>
      </c>
      <c r="V43" s="146" t="s">
        <v>669</v>
      </c>
      <c r="W43" s="146" t="s">
        <v>670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671</v>
      </c>
      <c r="M44" t="s">
        <v>671</v>
      </c>
      <c r="N44" t="s">
        <v>671</v>
      </c>
      <c r="O44" t="s">
        <v>671</v>
      </c>
      <c r="P44" t="s">
        <v>671</v>
      </c>
      <c r="Q44" t="s">
        <v>671</v>
      </c>
      <c r="R44" t="s">
        <v>671</v>
      </c>
      <c r="S44" t="s">
        <v>671</v>
      </c>
      <c r="T44" t="s">
        <v>671</v>
      </c>
      <c r="U44" t="s">
        <v>671</v>
      </c>
      <c r="V44" t="s">
        <v>671</v>
      </c>
      <c r="W44" t="s">
        <v>671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671</v>
      </c>
      <c r="O45" t="s">
        <v>671</v>
      </c>
      <c r="P45" t="s">
        <v>671</v>
      </c>
      <c r="Q45" t="s">
        <v>671</v>
      </c>
      <c r="R45" t="s">
        <v>671</v>
      </c>
      <c r="S45" t="s">
        <v>671</v>
      </c>
      <c r="T45" t="s">
        <v>671</v>
      </c>
      <c r="U45" t="s">
        <v>671</v>
      </c>
      <c r="V45" t="s">
        <v>671</v>
      </c>
      <c r="W45" t="s">
        <v>671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671</v>
      </c>
      <c r="O46" t="s">
        <v>671</v>
      </c>
      <c r="P46" t="s">
        <v>671</v>
      </c>
      <c r="Q46" t="s">
        <v>671</v>
      </c>
      <c r="R46" t="s">
        <v>671</v>
      </c>
      <c r="S46" t="s">
        <v>671</v>
      </c>
      <c r="T46" t="s">
        <v>671</v>
      </c>
      <c r="U46" t="s">
        <v>671</v>
      </c>
      <c r="V46" t="s">
        <v>671</v>
      </c>
      <c r="W46" t="s">
        <v>671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671</v>
      </c>
      <c r="O47" t="s">
        <v>671</v>
      </c>
      <c r="P47" t="s">
        <v>671</v>
      </c>
      <c r="Q47" t="s">
        <v>671</v>
      </c>
      <c r="R47" t="s">
        <v>671</v>
      </c>
      <c r="S47" t="s">
        <v>671</v>
      </c>
      <c r="T47" t="s">
        <v>671</v>
      </c>
      <c r="U47" t="s">
        <v>671</v>
      </c>
      <c r="V47" t="s">
        <v>671</v>
      </c>
      <c r="W47" t="s">
        <v>671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671</v>
      </c>
      <c r="T48" t="s">
        <v>671</v>
      </c>
      <c r="U48" t="s">
        <v>671</v>
      </c>
      <c r="V48" t="s">
        <v>671</v>
      </c>
      <c r="W48" t="s">
        <v>671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671</v>
      </c>
      <c r="T49" t="s">
        <v>671</v>
      </c>
      <c r="U49" t="s">
        <v>671</v>
      </c>
      <c r="V49" t="s">
        <v>671</v>
      </c>
      <c r="W49" t="s">
        <v>671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671</v>
      </c>
      <c r="T50" t="s">
        <v>671</v>
      </c>
      <c r="U50" t="s">
        <v>671</v>
      </c>
      <c r="V50" t="s">
        <v>671</v>
      </c>
      <c r="W50" t="s">
        <v>671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4" priority="3"/>
  </conditionalFormatting>
  <conditionalFormatting sqref="C5:C9">
    <cfRule type="duplicateValues" dxfId="1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69" t="s">
        <v>599</v>
      </c>
      <c r="C4" s="470" t="s">
        <v>5</v>
      </c>
      <c r="D4" s="471" t="s">
        <v>690</v>
      </c>
      <c r="E4" s="471" t="s">
        <v>364</v>
      </c>
      <c r="F4" s="471" t="s">
        <v>186</v>
      </c>
      <c r="G4" s="471" t="s">
        <v>1252</v>
      </c>
      <c r="H4" s="472" t="s">
        <v>191</v>
      </c>
      <c r="I4" s="472" t="s">
        <v>192</v>
      </c>
      <c r="J4" s="472" t="s">
        <v>23</v>
      </c>
      <c r="K4" s="473" t="s">
        <v>848</v>
      </c>
      <c r="L4" s="474" t="s">
        <v>38</v>
      </c>
      <c r="M4" s="474" t="s">
        <v>177</v>
      </c>
      <c r="N4" s="475" t="s">
        <v>1014</v>
      </c>
    </row>
    <row r="5" spans="1:17">
      <c r="B5" s="476" t="s">
        <v>4</v>
      </c>
      <c r="C5" s="477" t="s">
        <v>696</v>
      </c>
      <c r="D5" s="478" t="s">
        <v>693</v>
      </c>
      <c r="E5" s="478" t="s">
        <v>918</v>
      </c>
      <c r="F5" s="478">
        <v>0</v>
      </c>
      <c r="G5" s="478" t="b">
        <v>1</v>
      </c>
      <c r="H5" s="479" t="s">
        <v>699</v>
      </c>
      <c r="I5" s="479" t="s">
        <v>701</v>
      </c>
      <c r="J5" s="479" t="s">
        <v>958</v>
      </c>
      <c r="K5" s="480" t="s">
        <v>326</v>
      </c>
      <c r="L5" s="475" t="s">
        <v>893</v>
      </c>
      <c r="M5" s="475" t="str">
        <f>CONCATENATE(LEFT(petDefinitions[[#This Row],['[tidName']]],10),"_DESC")</f>
        <v>TID_PET_00_DESC</v>
      </c>
      <c r="N5" s="475">
        <v>0</v>
      </c>
    </row>
    <row r="6" spans="1:17">
      <c r="B6" s="476" t="s">
        <v>4</v>
      </c>
      <c r="C6" s="477" t="s">
        <v>697</v>
      </c>
      <c r="D6" s="478" t="s">
        <v>693</v>
      </c>
      <c r="E6" s="478" t="s">
        <v>918</v>
      </c>
      <c r="F6" s="478">
        <v>1</v>
      </c>
      <c r="G6" s="478" t="b">
        <v>1</v>
      </c>
      <c r="H6" s="479" t="s">
        <v>699</v>
      </c>
      <c r="I6" s="479" t="s">
        <v>701</v>
      </c>
      <c r="J6" s="479" t="s">
        <v>958</v>
      </c>
      <c r="K6" s="480" t="s">
        <v>301</v>
      </c>
      <c r="L6" s="475" t="s">
        <v>919</v>
      </c>
      <c r="M6" s="475" t="str">
        <f>CONCATENATE(LEFT(petDefinitions[[#This Row],['[tidName']]],10),"_DESC")</f>
        <v>TID_PET_01_DESC</v>
      </c>
      <c r="N6" s="481">
        <v>1</v>
      </c>
      <c r="Q6" s="67"/>
    </row>
    <row r="7" spans="1:17">
      <c r="B7" s="482" t="s">
        <v>4</v>
      </c>
      <c r="C7" s="483" t="s">
        <v>698</v>
      </c>
      <c r="D7" s="484" t="s">
        <v>693</v>
      </c>
      <c r="E7" s="484" t="s">
        <v>918</v>
      </c>
      <c r="F7" s="484">
        <v>2</v>
      </c>
      <c r="G7" s="478" t="b">
        <v>1</v>
      </c>
      <c r="H7" s="479" t="s">
        <v>699</v>
      </c>
      <c r="I7" s="479" t="s">
        <v>701</v>
      </c>
      <c r="J7" s="479" t="s">
        <v>958</v>
      </c>
      <c r="K7" s="480" t="s">
        <v>879</v>
      </c>
      <c r="L7" s="475" t="s">
        <v>920</v>
      </c>
      <c r="M7" s="481" t="str">
        <f>CONCATENATE(LEFT(petDefinitions[[#This Row],['[tidName']]],10),"_DESC")</f>
        <v>TID_PET_02_DESC</v>
      </c>
      <c r="N7" s="475">
        <v>2</v>
      </c>
      <c r="Q7" s="67"/>
    </row>
    <row r="8" spans="1:17">
      <c r="B8" s="482" t="s">
        <v>4</v>
      </c>
      <c r="C8" s="483" t="s">
        <v>856</v>
      </c>
      <c r="D8" s="484" t="s">
        <v>693</v>
      </c>
      <c r="E8" s="484" t="s">
        <v>918</v>
      </c>
      <c r="F8" s="478">
        <v>3</v>
      </c>
      <c r="G8" s="478" t="b">
        <v>1</v>
      </c>
      <c r="H8" s="479" t="s">
        <v>699</v>
      </c>
      <c r="I8" s="479" t="s">
        <v>702</v>
      </c>
      <c r="J8" s="479" t="s">
        <v>960</v>
      </c>
      <c r="K8" s="480" t="s">
        <v>326</v>
      </c>
      <c r="L8" s="475" t="s">
        <v>921</v>
      </c>
      <c r="M8" s="475" t="str">
        <f>CONCATENATE(LEFT(petDefinitions[[#This Row],['[tidName']]],10),"_DESC")</f>
        <v>TID_PET_03_DESC</v>
      </c>
      <c r="N8" s="481">
        <v>3</v>
      </c>
      <c r="Q8" s="67"/>
    </row>
    <row r="9" spans="1:17">
      <c r="A9" s="67"/>
      <c r="B9" s="482" t="s">
        <v>4</v>
      </c>
      <c r="C9" s="483" t="s">
        <v>857</v>
      </c>
      <c r="D9" s="484" t="s">
        <v>693</v>
      </c>
      <c r="E9" s="484" t="s">
        <v>918</v>
      </c>
      <c r="F9" s="478">
        <v>4</v>
      </c>
      <c r="G9" s="478" t="b">
        <v>1</v>
      </c>
      <c r="H9" s="479" t="s">
        <v>1237</v>
      </c>
      <c r="I9" s="479" t="s">
        <v>1245</v>
      </c>
      <c r="J9" s="485" t="s">
        <v>961</v>
      </c>
      <c r="K9" s="480" t="s">
        <v>879</v>
      </c>
      <c r="L9" s="475" t="s">
        <v>922</v>
      </c>
      <c r="M9" s="481" t="str">
        <f>CONCATENATE(LEFT(petDefinitions[[#This Row],['[tidName']]],10),"_DESC")</f>
        <v>TID_PET_04_DESC</v>
      </c>
      <c r="N9" s="475">
        <v>4</v>
      </c>
      <c r="Q9" s="67"/>
    </row>
    <row r="10" spans="1:17">
      <c r="A10" s="67"/>
      <c r="B10" s="482" t="s">
        <v>4</v>
      </c>
      <c r="C10" s="483" t="s">
        <v>858</v>
      </c>
      <c r="D10" s="484" t="s">
        <v>693</v>
      </c>
      <c r="E10" s="484" t="s">
        <v>918</v>
      </c>
      <c r="F10" s="484">
        <v>5</v>
      </c>
      <c r="G10" s="478" t="b">
        <v>1</v>
      </c>
      <c r="H10" s="479" t="s">
        <v>699</v>
      </c>
      <c r="I10" s="479" t="s">
        <v>701</v>
      </c>
      <c r="J10" s="479" t="s">
        <v>958</v>
      </c>
      <c r="K10" s="480" t="s">
        <v>301</v>
      </c>
      <c r="L10" s="475" t="s">
        <v>923</v>
      </c>
      <c r="M10" s="475" t="str">
        <f>CONCATENATE(LEFT(petDefinitions[[#This Row],['[tidName']]],10),"_DESC")</f>
        <v>TID_PET_05_DESC</v>
      </c>
      <c r="N10" s="475">
        <v>5</v>
      </c>
      <c r="Q10" s="67"/>
    </row>
    <row r="11" spans="1:17">
      <c r="A11" s="67"/>
      <c r="B11" s="482" t="s">
        <v>4</v>
      </c>
      <c r="C11" s="483" t="s">
        <v>859</v>
      </c>
      <c r="D11" s="484" t="s">
        <v>693</v>
      </c>
      <c r="E11" s="484" t="s">
        <v>918</v>
      </c>
      <c r="F11" s="478">
        <v>6</v>
      </c>
      <c r="G11" s="478" t="b">
        <v>1</v>
      </c>
      <c r="H11" s="479" t="s">
        <v>699</v>
      </c>
      <c r="I11" s="479" t="s">
        <v>701</v>
      </c>
      <c r="J11" s="479" t="s">
        <v>958</v>
      </c>
      <c r="K11" s="480" t="s">
        <v>879</v>
      </c>
      <c r="L11" s="475" t="s">
        <v>924</v>
      </c>
      <c r="M11" s="475" t="str">
        <f>CONCATENATE(LEFT(petDefinitions[[#This Row],['[tidName']]],10),"_DESC")</f>
        <v>TID_PET_06_DESC</v>
      </c>
      <c r="N11" s="475">
        <v>6</v>
      </c>
      <c r="Q11" s="67"/>
    </row>
    <row r="12" spans="1:17">
      <c r="A12" s="67"/>
      <c r="B12" s="482" t="s">
        <v>4</v>
      </c>
      <c r="C12" s="483" t="s">
        <v>860</v>
      </c>
      <c r="D12" s="484" t="s">
        <v>693</v>
      </c>
      <c r="E12" s="484" t="s">
        <v>874</v>
      </c>
      <c r="F12" s="484">
        <v>0</v>
      </c>
      <c r="G12" s="478" t="b">
        <v>1</v>
      </c>
      <c r="H12" s="479" t="s">
        <v>699</v>
      </c>
      <c r="I12" s="479" t="s">
        <v>701</v>
      </c>
      <c r="J12" s="479" t="s">
        <v>958</v>
      </c>
      <c r="K12" s="480" t="s">
        <v>850</v>
      </c>
      <c r="L12" s="475" t="s">
        <v>925</v>
      </c>
      <c r="M12" s="475" t="str">
        <f>CONCATENATE(LEFT(petDefinitions[[#This Row],['[tidName']]],10),"_DESC")</f>
        <v>TID_PET_07_DESC</v>
      </c>
      <c r="N12" s="475">
        <v>7</v>
      </c>
      <c r="Q12" s="67"/>
    </row>
    <row r="13" spans="1:17">
      <c r="A13" s="67"/>
      <c r="B13" s="482" t="s">
        <v>4</v>
      </c>
      <c r="C13" s="483" t="s">
        <v>861</v>
      </c>
      <c r="D13" s="484" t="s">
        <v>693</v>
      </c>
      <c r="E13" s="484" t="s">
        <v>878</v>
      </c>
      <c r="F13" s="484">
        <v>0</v>
      </c>
      <c r="G13" s="478" t="b">
        <v>1</v>
      </c>
      <c r="H13" s="479" t="s">
        <v>699</v>
      </c>
      <c r="I13" s="479" t="s">
        <v>702</v>
      </c>
      <c r="J13" s="479" t="s">
        <v>960</v>
      </c>
      <c r="K13" s="480" t="s">
        <v>986</v>
      </c>
      <c r="L13" s="475" t="s">
        <v>926</v>
      </c>
      <c r="M13" s="475" t="str">
        <f>CONCATENATE(LEFT(petDefinitions[[#This Row],['[tidName']]],10),"_DESC")</f>
        <v>TID_PET_08_DESC</v>
      </c>
      <c r="N13" s="475">
        <v>8</v>
      </c>
      <c r="Q13" s="67"/>
    </row>
    <row r="14" spans="1:17">
      <c r="A14" s="67"/>
      <c r="B14" s="482" t="s">
        <v>4</v>
      </c>
      <c r="C14" s="483" t="s">
        <v>862</v>
      </c>
      <c r="D14" s="484" t="s">
        <v>693</v>
      </c>
      <c r="E14" s="484" t="s">
        <v>876</v>
      </c>
      <c r="F14" s="484">
        <v>0</v>
      </c>
      <c r="G14" s="478" t="b">
        <v>1</v>
      </c>
      <c r="H14" s="479" t="s">
        <v>699</v>
      </c>
      <c r="I14" s="485" t="s">
        <v>703</v>
      </c>
      <c r="J14" s="485" t="s">
        <v>961</v>
      </c>
      <c r="K14" s="480" t="s">
        <v>887</v>
      </c>
      <c r="L14" s="475" t="s">
        <v>927</v>
      </c>
      <c r="M14" s="475" t="str">
        <f>CONCATENATE(LEFT(petDefinitions[[#This Row],['[tidName']]],10),"_DESC")</f>
        <v>TID_PET_09_DESC</v>
      </c>
      <c r="N14" s="475">
        <v>9</v>
      </c>
      <c r="Q14" s="67"/>
    </row>
    <row r="15" spans="1:17">
      <c r="A15" s="67"/>
      <c r="B15" s="482" t="s">
        <v>4</v>
      </c>
      <c r="C15" s="483" t="s">
        <v>863</v>
      </c>
      <c r="D15" s="484" t="s">
        <v>693</v>
      </c>
      <c r="E15" s="484" t="s">
        <v>876</v>
      </c>
      <c r="F15" s="484">
        <v>1</v>
      </c>
      <c r="G15" s="478" t="b">
        <v>1</v>
      </c>
      <c r="H15" s="479" t="s">
        <v>699</v>
      </c>
      <c r="I15" s="479" t="s">
        <v>701</v>
      </c>
      <c r="J15" s="479" t="s">
        <v>958</v>
      </c>
      <c r="K15" s="480" t="s">
        <v>851</v>
      </c>
      <c r="L15" s="475" t="s">
        <v>1242</v>
      </c>
      <c r="M15" s="475" t="str">
        <f>CONCATENATE(LEFT(petDefinitions[[#This Row],['[tidName']]],10),"_DESC")</f>
        <v>TID_PET_10_DESC</v>
      </c>
      <c r="N15" s="475">
        <v>10</v>
      </c>
      <c r="Q15" s="67"/>
    </row>
    <row r="16" spans="1:17">
      <c r="A16" s="67"/>
      <c r="B16" s="482" t="s">
        <v>4</v>
      </c>
      <c r="C16" s="483" t="s">
        <v>864</v>
      </c>
      <c r="D16" s="484" t="s">
        <v>693</v>
      </c>
      <c r="E16" s="484" t="s">
        <v>876</v>
      </c>
      <c r="F16" s="484">
        <v>2</v>
      </c>
      <c r="G16" s="478" t="b">
        <v>1</v>
      </c>
      <c r="H16" s="479" t="s">
        <v>699</v>
      </c>
      <c r="I16" s="479" t="s">
        <v>701</v>
      </c>
      <c r="J16" s="479" t="s">
        <v>958</v>
      </c>
      <c r="K16" s="480" t="s">
        <v>891</v>
      </c>
      <c r="L16" s="475" t="s">
        <v>1243</v>
      </c>
      <c r="M16" s="475" t="str">
        <f>CONCATENATE(LEFT(petDefinitions[[#This Row],['[tidName']]],10),"_DESC")</f>
        <v>TID_PET_11_DESC</v>
      </c>
      <c r="N16" s="475">
        <v>11</v>
      </c>
      <c r="Q16" s="67"/>
    </row>
    <row r="17" spans="1:17">
      <c r="A17" s="67"/>
      <c r="B17" s="482" t="s">
        <v>4</v>
      </c>
      <c r="C17" s="483" t="s">
        <v>865</v>
      </c>
      <c r="D17" s="484" t="s">
        <v>693</v>
      </c>
      <c r="E17" s="484" t="s">
        <v>876</v>
      </c>
      <c r="F17" s="484">
        <v>3</v>
      </c>
      <c r="G17" s="478" t="b">
        <v>1</v>
      </c>
      <c r="H17" s="479" t="s">
        <v>699</v>
      </c>
      <c r="I17" s="479" t="s">
        <v>701</v>
      </c>
      <c r="J17" s="479" t="s">
        <v>960</v>
      </c>
      <c r="K17" s="480" t="s">
        <v>849</v>
      </c>
      <c r="L17" s="475" t="s">
        <v>1244</v>
      </c>
      <c r="M17" s="475" t="str">
        <f>CONCATENATE(LEFT(petDefinitions[[#This Row],['[tidName']]],10),"_DESC")</f>
        <v>TID_PET_12_DESC</v>
      </c>
      <c r="N17" s="475">
        <v>12</v>
      </c>
      <c r="Q17" s="67"/>
    </row>
    <row r="18" spans="1:17">
      <c r="A18" s="67"/>
      <c r="B18" s="482" t="s">
        <v>4</v>
      </c>
      <c r="C18" s="483" t="s">
        <v>866</v>
      </c>
      <c r="D18" s="484" t="s">
        <v>693</v>
      </c>
      <c r="E18" s="484" t="s">
        <v>874</v>
      </c>
      <c r="F18" s="484">
        <v>1</v>
      </c>
      <c r="G18" s="478" t="b">
        <v>1</v>
      </c>
      <c r="H18" s="479" t="s">
        <v>1241</v>
      </c>
      <c r="I18" s="479" t="s">
        <v>1246</v>
      </c>
      <c r="J18" s="485" t="s">
        <v>961</v>
      </c>
      <c r="K18" s="480" t="s">
        <v>850</v>
      </c>
      <c r="L18" s="475" t="s">
        <v>928</v>
      </c>
      <c r="M18" s="475" t="str">
        <f>CONCATENATE(LEFT(petDefinitions[[#This Row],['[tidName']]],10),"_DESC")</f>
        <v>TID_PET_13_DESC</v>
      </c>
      <c r="N18" s="475">
        <v>13</v>
      </c>
      <c r="Q18" s="67"/>
    </row>
    <row r="19" spans="1:17">
      <c r="A19" s="67"/>
      <c r="B19" s="482" t="s">
        <v>4</v>
      </c>
      <c r="C19" s="483" t="s">
        <v>867</v>
      </c>
      <c r="D19" s="484" t="s">
        <v>693</v>
      </c>
      <c r="E19" s="484" t="s">
        <v>918</v>
      </c>
      <c r="F19" s="484">
        <v>7</v>
      </c>
      <c r="G19" s="478" t="b">
        <v>1</v>
      </c>
      <c r="H19" s="479" t="s">
        <v>1238</v>
      </c>
      <c r="I19" s="479" t="s">
        <v>1247</v>
      </c>
      <c r="J19" s="479" t="s">
        <v>958</v>
      </c>
      <c r="K19" s="480" t="s">
        <v>988</v>
      </c>
      <c r="L19" s="475" t="s">
        <v>929</v>
      </c>
      <c r="M19" s="475" t="str">
        <f>CONCATENATE(LEFT(petDefinitions[[#This Row],['[tidName']]],10),"_DESC")</f>
        <v>TID_PET_14_DESC</v>
      </c>
      <c r="N19" s="475">
        <v>14</v>
      </c>
      <c r="Q19" s="67"/>
    </row>
    <row r="20" spans="1:17">
      <c r="A20" s="67"/>
      <c r="B20" s="482" t="s">
        <v>4</v>
      </c>
      <c r="C20" s="483" t="s">
        <v>868</v>
      </c>
      <c r="D20" s="484" t="s">
        <v>693</v>
      </c>
      <c r="E20" s="484" t="s">
        <v>876</v>
      </c>
      <c r="F20" s="484">
        <v>4</v>
      </c>
      <c r="G20" s="478" t="b">
        <v>1</v>
      </c>
      <c r="H20" s="479" t="s">
        <v>699</v>
      </c>
      <c r="I20" s="479" t="s">
        <v>701</v>
      </c>
      <c r="J20" s="479" t="s">
        <v>958</v>
      </c>
      <c r="K20" s="480" t="s">
        <v>886</v>
      </c>
      <c r="L20" s="475" t="s">
        <v>930</v>
      </c>
      <c r="M20" s="475" t="str">
        <f>CONCATENATE(LEFT(petDefinitions[[#This Row],['[tidName']]],10),"_DESC")</f>
        <v>TID_PET_15_DESC</v>
      </c>
      <c r="N20" s="475">
        <v>15</v>
      </c>
      <c r="Q20" s="67"/>
    </row>
    <row r="21" spans="1:17">
      <c r="A21" s="67"/>
      <c r="B21" s="482" t="s">
        <v>4</v>
      </c>
      <c r="C21" s="483" t="s">
        <v>869</v>
      </c>
      <c r="D21" s="484" t="s">
        <v>693</v>
      </c>
      <c r="E21" s="484" t="s">
        <v>876</v>
      </c>
      <c r="F21" s="484">
        <v>5</v>
      </c>
      <c r="G21" s="478" t="b">
        <v>1</v>
      </c>
      <c r="H21" s="479" t="s">
        <v>699</v>
      </c>
      <c r="I21" s="479" t="s">
        <v>702</v>
      </c>
      <c r="J21" s="479" t="s">
        <v>960</v>
      </c>
      <c r="K21" s="480" t="s">
        <v>887</v>
      </c>
      <c r="L21" s="475" t="s">
        <v>931</v>
      </c>
      <c r="M21" s="475" t="str">
        <f>CONCATENATE(LEFT(petDefinitions[[#This Row],['[tidName']]],10),"_DESC")</f>
        <v>TID_PET_16_DESC</v>
      </c>
      <c r="N21" s="475">
        <v>16</v>
      </c>
      <c r="Q21" s="67"/>
    </row>
    <row r="22" spans="1:17">
      <c r="A22" s="67"/>
      <c r="B22" s="482" t="s">
        <v>4</v>
      </c>
      <c r="C22" s="483" t="s">
        <v>870</v>
      </c>
      <c r="D22" s="484" t="s">
        <v>693</v>
      </c>
      <c r="E22" s="484" t="s">
        <v>876</v>
      </c>
      <c r="F22" s="484">
        <v>6</v>
      </c>
      <c r="G22" s="478" t="b">
        <v>1</v>
      </c>
      <c r="H22" s="479" t="s">
        <v>699</v>
      </c>
      <c r="I22" s="485" t="s">
        <v>703</v>
      </c>
      <c r="J22" s="485" t="s">
        <v>961</v>
      </c>
      <c r="K22" s="480" t="s">
        <v>851</v>
      </c>
      <c r="L22" s="475" t="s">
        <v>932</v>
      </c>
      <c r="M22" s="475" t="str">
        <f>CONCATENATE(LEFT(petDefinitions[[#This Row],['[tidName']]],10),"_DESC")</f>
        <v>TID_PET_17_DESC</v>
      </c>
      <c r="N22" s="475">
        <v>17</v>
      </c>
      <c r="Q22" s="67"/>
    </row>
    <row r="23" spans="1:17">
      <c r="A23" s="67"/>
      <c r="B23" s="482" t="s">
        <v>4</v>
      </c>
      <c r="C23" s="483" t="s">
        <v>871</v>
      </c>
      <c r="D23" s="484" t="s">
        <v>693</v>
      </c>
      <c r="E23" s="484" t="s">
        <v>876</v>
      </c>
      <c r="F23" s="484">
        <v>7</v>
      </c>
      <c r="G23" s="478" t="b">
        <v>1</v>
      </c>
      <c r="H23" s="479" t="s">
        <v>699</v>
      </c>
      <c r="I23" s="479" t="s">
        <v>701</v>
      </c>
      <c r="J23" s="479" t="s">
        <v>958</v>
      </c>
      <c r="K23" s="480" t="s">
        <v>891</v>
      </c>
      <c r="L23" s="475" t="s">
        <v>933</v>
      </c>
      <c r="M23" s="475" t="str">
        <f>CONCATENATE(LEFT(petDefinitions[[#This Row],['[tidName']]],10),"_DESC")</f>
        <v>TID_PET_18_DESC</v>
      </c>
      <c r="N23" s="475">
        <v>18</v>
      </c>
      <c r="Q23" s="67"/>
    </row>
    <row r="24" spans="1:17">
      <c r="A24" s="67"/>
      <c r="B24" s="482" t="s">
        <v>4</v>
      </c>
      <c r="C24" s="483" t="s">
        <v>872</v>
      </c>
      <c r="D24" s="484" t="s">
        <v>693</v>
      </c>
      <c r="E24" s="484" t="s">
        <v>876</v>
      </c>
      <c r="F24" s="484">
        <v>8</v>
      </c>
      <c r="G24" s="478" t="b">
        <v>1</v>
      </c>
      <c r="H24" s="479" t="s">
        <v>1239</v>
      </c>
      <c r="I24" s="479" t="s">
        <v>1248</v>
      </c>
      <c r="J24" s="479" t="s">
        <v>960</v>
      </c>
      <c r="K24" s="480" t="s">
        <v>849</v>
      </c>
      <c r="L24" s="475" t="s">
        <v>934</v>
      </c>
      <c r="M24" s="475" t="str">
        <f>CONCATENATE(LEFT(petDefinitions[[#This Row],['[tidName']]],10),"_DESC")</f>
        <v>TID_PET_19_DESC</v>
      </c>
      <c r="N24" s="475">
        <v>19</v>
      </c>
      <c r="Q24" s="67"/>
    </row>
    <row r="25" spans="1:17">
      <c r="A25" s="67"/>
      <c r="B25" s="482" t="s">
        <v>4</v>
      </c>
      <c r="C25" s="483" t="s">
        <v>873</v>
      </c>
      <c r="D25" s="484" t="s">
        <v>693</v>
      </c>
      <c r="E25" s="484" t="s">
        <v>874</v>
      </c>
      <c r="F25" s="484">
        <v>2</v>
      </c>
      <c r="G25" s="478" t="b">
        <v>1</v>
      </c>
      <c r="H25" s="479" t="s">
        <v>699</v>
      </c>
      <c r="I25" s="485" t="s">
        <v>703</v>
      </c>
      <c r="J25" s="485" t="s">
        <v>961</v>
      </c>
      <c r="K25" s="486" t="s">
        <v>883</v>
      </c>
      <c r="L25" s="475" t="s">
        <v>935</v>
      </c>
      <c r="M25" s="475" t="str">
        <f>CONCATENATE(LEFT(petDefinitions[[#This Row],['[tidName']]],10),"_DESC")</f>
        <v>TID_PET_20_DESC</v>
      </c>
      <c r="N25" s="475">
        <v>20</v>
      </c>
      <c r="Q25" s="67"/>
    </row>
    <row r="26" spans="1:17">
      <c r="A26" s="67"/>
      <c r="B26" s="476" t="s">
        <v>4</v>
      </c>
      <c r="C26" s="477" t="s">
        <v>899</v>
      </c>
      <c r="D26" s="478" t="s">
        <v>693</v>
      </c>
      <c r="E26" s="478" t="s">
        <v>874</v>
      </c>
      <c r="F26" s="478">
        <v>3</v>
      </c>
      <c r="G26" s="478" t="b">
        <v>1</v>
      </c>
      <c r="H26" s="479" t="s">
        <v>699</v>
      </c>
      <c r="I26" s="479" t="s">
        <v>701</v>
      </c>
      <c r="J26" s="479" t="s">
        <v>958</v>
      </c>
      <c r="K26" s="480" t="s">
        <v>884</v>
      </c>
      <c r="L26" s="475" t="s">
        <v>936</v>
      </c>
      <c r="M26" s="475" t="str">
        <f>CONCATENATE(LEFT(petDefinitions[[#This Row],['[tidName']]],10),"_DESC")</f>
        <v>TID_PET_21_DESC</v>
      </c>
      <c r="N26" s="475">
        <v>21</v>
      </c>
      <c r="Q26" s="67"/>
    </row>
    <row r="27" spans="1:17">
      <c r="A27" s="67"/>
      <c r="B27" s="476" t="s">
        <v>4</v>
      </c>
      <c r="C27" s="477" t="s">
        <v>900</v>
      </c>
      <c r="D27" s="478" t="s">
        <v>693</v>
      </c>
      <c r="E27" s="484" t="s">
        <v>874</v>
      </c>
      <c r="F27" s="478">
        <v>4</v>
      </c>
      <c r="G27" s="478" t="b">
        <v>1</v>
      </c>
      <c r="H27" s="479" t="s">
        <v>699</v>
      </c>
      <c r="I27" s="479" t="s">
        <v>701</v>
      </c>
      <c r="J27" s="479" t="s">
        <v>958</v>
      </c>
      <c r="K27" s="480" t="s">
        <v>883</v>
      </c>
      <c r="L27" s="475" t="s">
        <v>937</v>
      </c>
      <c r="M27" s="475" t="str">
        <f>CONCATENATE(LEFT(petDefinitions[[#This Row],['[tidName']]],10),"_DESC")</f>
        <v>TID_PET_22_DESC</v>
      </c>
      <c r="N27" s="481">
        <v>22</v>
      </c>
      <c r="Q27" s="67"/>
    </row>
    <row r="28" spans="1:17">
      <c r="A28" s="67"/>
      <c r="B28" s="482" t="s">
        <v>4</v>
      </c>
      <c r="C28" s="483" t="s">
        <v>901</v>
      </c>
      <c r="D28" s="484" t="s">
        <v>693</v>
      </c>
      <c r="E28" s="484" t="s">
        <v>874</v>
      </c>
      <c r="F28" s="484">
        <v>5</v>
      </c>
      <c r="G28" s="478" t="b">
        <v>1</v>
      </c>
      <c r="H28" s="479" t="s">
        <v>1240</v>
      </c>
      <c r="I28" s="479" t="s">
        <v>1249</v>
      </c>
      <c r="J28" s="479" t="s">
        <v>958</v>
      </c>
      <c r="K28" s="480" t="s">
        <v>882</v>
      </c>
      <c r="L28" s="475" t="s">
        <v>938</v>
      </c>
      <c r="M28" s="481" t="str">
        <f>CONCATENATE(LEFT(petDefinitions[[#This Row],['[tidName']]],10),"_DESC")</f>
        <v>TID_PET_23_DESC</v>
      </c>
      <c r="N28" s="475">
        <v>23</v>
      </c>
      <c r="Q28" s="67"/>
    </row>
    <row r="29" spans="1:17">
      <c r="A29" s="67"/>
      <c r="B29" s="482" t="s">
        <v>4</v>
      </c>
      <c r="C29" s="483" t="s">
        <v>903</v>
      </c>
      <c r="D29" s="484" t="s">
        <v>693</v>
      </c>
      <c r="E29" s="484" t="s">
        <v>877</v>
      </c>
      <c r="F29" s="478">
        <v>0</v>
      </c>
      <c r="G29" s="478" t="b">
        <v>1</v>
      </c>
      <c r="H29" s="479" t="s">
        <v>699</v>
      </c>
      <c r="I29" s="479" t="s">
        <v>703</v>
      </c>
      <c r="J29" s="479" t="s">
        <v>961</v>
      </c>
      <c r="K29" s="480" t="s">
        <v>411</v>
      </c>
      <c r="L29" s="475" t="s">
        <v>940</v>
      </c>
      <c r="M29" s="475" t="str">
        <f>CONCATENATE(LEFT(petDefinitions[[#This Row],['[tidName']]],10),"_DESC")</f>
        <v>TID_PET_25_DESC</v>
      </c>
      <c r="N29" s="481">
        <v>25</v>
      </c>
      <c r="Q29" s="67"/>
    </row>
    <row r="30" spans="1:17">
      <c r="A30" s="67"/>
      <c r="B30" s="482" t="s">
        <v>4</v>
      </c>
      <c r="C30" s="483" t="s">
        <v>904</v>
      </c>
      <c r="D30" s="484" t="s">
        <v>693</v>
      </c>
      <c r="E30" s="484" t="s">
        <v>877</v>
      </c>
      <c r="F30" s="478">
        <v>1</v>
      </c>
      <c r="G30" s="478" t="b">
        <v>1</v>
      </c>
      <c r="H30" s="479" t="s">
        <v>699</v>
      </c>
      <c r="I30" s="485" t="s">
        <v>701</v>
      </c>
      <c r="J30" s="485" t="s">
        <v>958</v>
      </c>
      <c r="K30" s="480" t="s">
        <v>850</v>
      </c>
      <c r="L30" s="475" t="s">
        <v>941</v>
      </c>
      <c r="M30" s="481" t="str">
        <f>CONCATENATE(LEFT(petDefinitions[[#This Row],['[tidName']]],10),"_DESC")</f>
        <v>TID_PET_26_DESC</v>
      </c>
      <c r="N30" s="475">
        <v>26</v>
      </c>
      <c r="Q30" s="67"/>
    </row>
    <row r="31" spans="1:17">
      <c r="A31" s="67"/>
      <c r="B31" s="482" t="s">
        <v>4</v>
      </c>
      <c r="C31" s="483" t="s">
        <v>905</v>
      </c>
      <c r="D31" s="484" t="s">
        <v>693</v>
      </c>
      <c r="E31" s="484" t="s">
        <v>874</v>
      </c>
      <c r="F31" s="484">
        <v>6</v>
      </c>
      <c r="G31" s="478" t="b">
        <v>1</v>
      </c>
      <c r="H31" s="479" t="s">
        <v>699</v>
      </c>
      <c r="I31" s="479" t="s">
        <v>701</v>
      </c>
      <c r="J31" s="479" t="s">
        <v>958</v>
      </c>
      <c r="K31" s="480" t="s">
        <v>853</v>
      </c>
      <c r="L31" s="475" t="s">
        <v>942</v>
      </c>
      <c r="M31" s="475" t="str">
        <f>CONCATENATE(LEFT(petDefinitions[[#This Row],['[tidName']]],10),"_DESC")</f>
        <v>TID_PET_27_DESC</v>
      </c>
      <c r="N31" s="475">
        <v>27</v>
      </c>
      <c r="P31" s="67"/>
      <c r="Q31" s="67"/>
    </row>
    <row r="32" spans="1:17">
      <c r="A32" s="67"/>
      <c r="B32" s="482" t="s">
        <v>4</v>
      </c>
      <c r="C32" s="483" t="s">
        <v>908</v>
      </c>
      <c r="D32" s="484" t="s">
        <v>693</v>
      </c>
      <c r="E32" s="484" t="s">
        <v>878</v>
      </c>
      <c r="F32" s="478">
        <v>1</v>
      </c>
      <c r="G32" s="478" t="b">
        <v>1</v>
      </c>
      <c r="H32" s="479" t="s">
        <v>700</v>
      </c>
      <c r="I32" s="479" t="s">
        <v>703</v>
      </c>
      <c r="J32" s="479" t="s">
        <v>961</v>
      </c>
      <c r="K32" s="480" t="s">
        <v>897</v>
      </c>
      <c r="L32" s="475" t="s">
        <v>945</v>
      </c>
      <c r="M32" s="475" t="str">
        <f>CONCATENATE(LEFT(petDefinitions[[#This Row],['[tidName']]],10),"_DESC")</f>
        <v>TID_PET_30_DESC</v>
      </c>
      <c r="N32" s="475">
        <v>30</v>
      </c>
      <c r="Q32" s="67"/>
    </row>
    <row r="33" spans="1:17">
      <c r="A33" s="67"/>
      <c r="B33" s="482" t="s">
        <v>4</v>
      </c>
      <c r="C33" s="483" t="s">
        <v>911</v>
      </c>
      <c r="D33" s="484" t="s">
        <v>695</v>
      </c>
      <c r="E33" s="484" t="s">
        <v>874</v>
      </c>
      <c r="F33" s="484">
        <v>8</v>
      </c>
      <c r="G33" s="478" t="b">
        <v>0</v>
      </c>
      <c r="H33" s="479" t="s">
        <v>956</v>
      </c>
      <c r="I33" s="479" t="s">
        <v>702</v>
      </c>
      <c r="J33" s="479" t="s">
        <v>964</v>
      </c>
      <c r="K33" s="480" t="s">
        <v>898</v>
      </c>
      <c r="L33" s="475" t="s">
        <v>948</v>
      </c>
      <c r="M33" s="475" t="str">
        <f>CONCATENATE(LEFT(petDefinitions[[#This Row],['[tidName']]],10),"_DESC")</f>
        <v>TID_PET_33_DESC</v>
      </c>
      <c r="N33" s="475">
        <v>33</v>
      </c>
      <c r="Q33" s="67"/>
    </row>
    <row r="34" spans="1:17">
      <c r="A34" s="67">
        <v>30</v>
      </c>
      <c r="B34" s="482" t="s">
        <v>4</v>
      </c>
      <c r="C34" s="483" t="s">
        <v>912</v>
      </c>
      <c r="D34" s="484" t="s">
        <v>695</v>
      </c>
      <c r="E34" s="484" t="s">
        <v>878</v>
      </c>
      <c r="F34" s="484">
        <v>4</v>
      </c>
      <c r="G34" s="478" t="b">
        <v>0</v>
      </c>
      <c r="H34" s="479" t="s">
        <v>700</v>
      </c>
      <c r="I34" s="479" t="s">
        <v>703</v>
      </c>
      <c r="J34" s="479" t="s">
        <v>1001</v>
      </c>
      <c r="K34" s="480" t="s">
        <v>850</v>
      </c>
      <c r="L34" s="475" t="s">
        <v>949</v>
      </c>
      <c r="M34" s="475" t="str">
        <f>CONCATENATE(LEFT(petDefinitions[[#This Row],['[tidName']]],10),"_DESC")</f>
        <v>TID_PET_34_DESC</v>
      </c>
      <c r="N34" s="475">
        <v>34</v>
      </c>
      <c r="Q34" s="67"/>
    </row>
    <row r="35" spans="1:17">
      <c r="A35" s="67">
        <v>31</v>
      </c>
      <c r="B35" s="482" t="s">
        <v>4</v>
      </c>
      <c r="C35" s="483" t="s">
        <v>913</v>
      </c>
      <c r="D35" s="484" t="s">
        <v>695</v>
      </c>
      <c r="E35" s="484" t="s">
        <v>877</v>
      </c>
      <c r="F35" s="484">
        <v>3</v>
      </c>
      <c r="G35" s="478" t="b">
        <v>0</v>
      </c>
      <c r="H35" s="485" t="s">
        <v>955</v>
      </c>
      <c r="I35" s="485" t="s">
        <v>701</v>
      </c>
      <c r="J35" s="485" t="s">
        <v>962</v>
      </c>
      <c r="K35" s="480" t="s">
        <v>854</v>
      </c>
      <c r="L35" s="475" t="s">
        <v>950</v>
      </c>
      <c r="M35" s="475" t="str">
        <f>CONCATENATE(LEFT(petDefinitions[[#This Row],['[tidName']]],10),"_DESC")</f>
        <v>TID_PET_35_DESC</v>
      </c>
      <c r="N35" s="475">
        <v>35</v>
      </c>
      <c r="Q35" s="67"/>
    </row>
    <row r="36" spans="1:17">
      <c r="A36" s="67">
        <v>32</v>
      </c>
      <c r="B36" s="482" t="s">
        <v>4</v>
      </c>
      <c r="C36" s="483" t="s">
        <v>914</v>
      </c>
      <c r="D36" s="484" t="s">
        <v>695</v>
      </c>
      <c r="E36" s="484" t="s">
        <v>878</v>
      </c>
      <c r="F36" s="484">
        <v>5</v>
      </c>
      <c r="G36" s="478" t="b">
        <v>0</v>
      </c>
      <c r="H36" s="479" t="s">
        <v>965</v>
      </c>
      <c r="I36" s="479" t="s">
        <v>701</v>
      </c>
      <c r="J36" s="479" t="s">
        <v>962</v>
      </c>
      <c r="K36" s="480" t="s">
        <v>979</v>
      </c>
      <c r="L36" s="475" t="s">
        <v>951</v>
      </c>
      <c r="M36" s="475" t="str">
        <f>CONCATENATE(LEFT(petDefinitions[[#This Row],['[tidName']]],10),"_DESC")</f>
        <v>TID_PET_36_DESC</v>
      </c>
      <c r="N36" s="475">
        <v>36</v>
      </c>
      <c r="Q36" s="67"/>
    </row>
    <row r="37" spans="1:17">
      <c r="A37" s="67">
        <v>33</v>
      </c>
      <c r="B37" s="482" t="s">
        <v>4</v>
      </c>
      <c r="C37" s="483" t="s">
        <v>902</v>
      </c>
      <c r="D37" s="484" t="s">
        <v>694</v>
      </c>
      <c r="E37" s="484" t="s">
        <v>918</v>
      </c>
      <c r="F37" s="484">
        <v>8</v>
      </c>
      <c r="G37" s="478" t="b">
        <v>0</v>
      </c>
      <c r="H37" s="479" t="s">
        <v>699</v>
      </c>
      <c r="I37" s="479" t="s">
        <v>702</v>
      </c>
      <c r="J37" s="479" t="s">
        <v>963</v>
      </c>
      <c r="K37" s="480" t="s">
        <v>988</v>
      </c>
      <c r="L37" s="475" t="s">
        <v>939</v>
      </c>
      <c r="M37" s="475" t="str">
        <f>CONCATENATE(LEFT(petDefinitions[[#This Row],['[tidName']]],10),"_DESC")</f>
        <v>TID_PET_24_DESC</v>
      </c>
      <c r="N37" s="475">
        <v>24</v>
      </c>
      <c r="Q37" s="67"/>
    </row>
    <row r="38" spans="1:17">
      <c r="A38" s="67">
        <v>34</v>
      </c>
      <c r="B38" s="482" t="s">
        <v>4</v>
      </c>
      <c r="C38" s="483" t="s">
        <v>906</v>
      </c>
      <c r="D38" s="484" t="s">
        <v>694</v>
      </c>
      <c r="E38" s="484" t="s">
        <v>878</v>
      </c>
      <c r="F38" s="484">
        <v>2</v>
      </c>
      <c r="G38" s="478" t="b">
        <v>0</v>
      </c>
      <c r="H38" s="479" t="s">
        <v>699</v>
      </c>
      <c r="I38" s="479" t="s">
        <v>701</v>
      </c>
      <c r="J38" s="479" t="s">
        <v>959</v>
      </c>
      <c r="K38" s="480" t="s">
        <v>894</v>
      </c>
      <c r="L38" s="475" t="s">
        <v>943</v>
      </c>
      <c r="M38" s="475" t="str">
        <f>CONCATENATE(LEFT(petDefinitions[[#This Row],['[tidName']]],10),"_DESC")</f>
        <v>TID_PET_28_DESC</v>
      </c>
      <c r="N38" s="475">
        <v>28</v>
      </c>
      <c r="Q38" s="67"/>
    </row>
    <row r="39" spans="1:17">
      <c r="A39" s="67">
        <v>35</v>
      </c>
      <c r="B39" s="482" t="s">
        <v>4</v>
      </c>
      <c r="C39" s="483" t="s">
        <v>907</v>
      </c>
      <c r="D39" s="484" t="s">
        <v>694</v>
      </c>
      <c r="E39" s="484" t="s">
        <v>878</v>
      </c>
      <c r="F39" s="484">
        <v>3</v>
      </c>
      <c r="G39" s="478" t="b">
        <v>0</v>
      </c>
      <c r="H39" s="485" t="s">
        <v>957</v>
      </c>
      <c r="I39" s="485" t="s">
        <v>702</v>
      </c>
      <c r="J39" s="485" t="s">
        <v>963</v>
      </c>
      <c r="K39" s="480" t="s">
        <v>896</v>
      </c>
      <c r="L39" s="475" t="s">
        <v>944</v>
      </c>
      <c r="M39" s="475" t="str">
        <f>CONCATENATE(LEFT(petDefinitions[[#This Row],['[tidName']]],10),"_DESC")</f>
        <v>TID_PET_29_DESC</v>
      </c>
      <c r="N39" s="475">
        <v>29</v>
      </c>
      <c r="Q39" s="67"/>
    </row>
    <row r="40" spans="1:17">
      <c r="A40" s="67">
        <v>36</v>
      </c>
      <c r="B40" s="482" t="s">
        <v>4</v>
      </c>
      <c r="C40" s="483" t="s">
        <v>909</v>
      </c>
      <c r="D40" s="484" t="s">
        <v>694</v>
      </c>
      <c r="E40" s="484" t="s">
        <v>874</v>
      </c>
      <c r="F40" s="484">
        <v>7</v>
      </c>
      <c r="G40" s="478" t="b">
        <v>0</v>
      </c>
      <c r="H40" s="479" t="s">
        <v>699</v>
      </c>
      <c r="I40" s="479" t="s">
        <v>701</v>
      </c>
      <c r="J40" s="479" t="s">
        <v>959</v>
      </c>
      <c r="K40" s="480" t="s">
        <v>852</v>
      </c>
      <c r="L40" s="475" t="s">
        <v>946</v>
      </c>
      <c r="M40" s="475" t="str">
        <f>CONCATENATE(LEFT(petDefinitions[[#This Row],['[tidName']]],10),"_DESC")</f>
        <v>TID_PET_31_DESC</v>
      </c>
      <c r="N40" s="475">
        <v>31</v>
      </c>
      <c r="Q40" s="67"/>
    </row>
    <row r="41" spans="1:17">
      <c r="A41" s="67">
        <v>37</v>
      </c>
      <c r="B41" s="482" t="s">
        <v>4</v>
      </c>
      <c r="C41" s="483" t="s">
        <v>910</v>
      </c>
      <c r="D41" s="484" t="s">
        <v>694</v>
      </c>
      <c r="E41" s="484" t="s">
        <v>877</v>
      </c>
      <c r="F41" s="484">
        <v>2</v>
      </c>
      <c r="G41" s="478" t="b">
        <v>0</v>
      </c>
      <c r="H41" s="479" t="s">
        <v>699</v>
      </c>
      <c r="I41" s="479" t="s">
        <v>701</v>
      </c>
      <c r="J41" s="479" t="s">
        <v>959</v>
      </c>
      <c r="K41" s="480" t="s">
        <v>412</v>
      </c>
      <c r="L41" s="475" t="s">
        <v>947</v>
      </c>
      <c r="M41" s="475" t="str">
        <f>CONCATENATE(LEFT(petDefinitions[[#This Row],['[tidName']]],10),"_DESC")</f>
        <v>TID_PET_32_DESC</v>
      </c>
      <c r="N41" s="475">
        <v>32</v>
      </c>
      <c r="Q41" s="67"/>
    </row>
    <row r="42" spans="1:17">
      <c r="A42" s="67">
        <v>38</v>
      </c>
      <c r="B42" s="482" t="s">
        <v>4</v>
      </c>
      <c r="C42" s="483" t="s">
        <v>915</v>
      </c>
      <c r="D42" s="484" t="s">
        <v>874</v>
      </c>
      <c r="E42" s="484" t="s">
        <v>877</v>
      </c>
      <c r="F42" s="484">
        <v>4</v>
      </c>
      <c r="G42" s="478" t="b">
        <v>0</v>
      </c>
      <c r="H42" s="479" t="s">
        <v>983</v>
      </c>
      <c r="I42" s="479" t="s">
        <v>702</v>
      </c>
      <c r="J42" s="479" t="s">
        <v>1032</v>
      </c>
      <c r="K42" s="480" t="s">
        <v>982</v>
      </c>
      <c r="L42" s="475" t="s">
        <v>952</v>
      </c>
      <c r="M42" s="475" t="str">
        <f>CONCATENATE(LEFT(petDefinitions[[#This Row],['[tidName']]],10),"_DESC")</f>
        <v>TID_PET_37_DESC</v>
      </c>
      <c r="N42" s="475">
        <v>37</v>
      </c>
      <c r="Q42" s="67"/>
    </row>
    <row r="43" spans="1:17">
      <c r="A43" s="67">
        <v>39</v>
      </c>
      <c r="B43" s="482" t="s">
        <v>4</v>
      </c>
      <c r="C43" s="483" t="s">
        <v>916</v>
      </c>
      <c r="D43" s="484" t="s">
        <v>874</v>
      </c>
      <c r="E43" s="484" t="s">
        <v>877</v>
      </c>
      <c r="F43" s="484">
        <v>5</v>
      </c>
      <c r="G43" s="478" t="b">
        <v>0</v>
      </c>
      <c r="H43" s="485" t="s">
        <v>984</v>
      </c>
      <c r="I43" s="485" t="s">
        <v>703</v>
      </c>
      <c r="J43" s="479" t="s">
        <v>1033</v>
      </c>
      <c r="K43" s="480" t="s">
        <v>987</v>
      </c>
      <c r="L43" s="475" t="s">
        <v>953</v>
      </c>
      <c r="M43" s="475" t="str">
        <f>CONCATENATE(LEFT(petDefinitions[[#This Row],['[tidName']]],10),"_DESC")</f>
        <v>TID_PET_38_DESC</v>
      </c>
      <c r="N43" s="475">
        <v>38</v>
      </c>
      <c r="Q43" s="67"/>
    </row>
    <row r="44" spans="1:17">
      <c r="A44" s="67">
        <v>40</v>
      </c>
      <c r="B44" s="482" t="s">
        <v>4</v>
      </c>
      <c r="C44" s="483" t="s">
        <v>917</v>
      </c>
      <c r="D44" s="484" t="s">
        <v>874</v>
      </c>
      <c r="E44" s="484" t="s">
        <v>877</v>
      </c>
      <c r="F44" s="484">
        <v>6</v>
      </c>
      <c r="G44" s="478" t="b">
        <v>0</v>
      </c>
      <c r="H44" s="479" t="s">
        <v>1102</v>
      </c>
      <c r="I44" s="479" t="s">
        <v>701</v>
      </c>
      <c r="J44" s="479" t="s">
        <v>1031</v>
      </c>
      <c r="K44" s="480" t="s">
        <v>1100</v>
      </c>
      <c r="L44" s="475" t="s">
        <v>954</v>
      </c>
      <c r="M44" s="475" t="str">
        <f>CONCATENATE(LEFT(petDefinitions[[#This Row],['[tidName']]],10),"_DESC")</f>
        <v>TID_PET_39_DESC</v>
      </c>
      <c r="N44" s="47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R44" zoomScaleNormal="100" workbookViewId="0">
      <selection activeCell="AB72" sqref="AB7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4"/>
      <c r="G3" s="524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833</v>
      </c>
    </row>
    <row r="16" spans="2:25">
      <c r="B16" s="136" t="s">
        <v>4</v>
      </c>
      <c r="C16" s="189" t="s">
        <v>847</v>
      </c>
    </row>
    <row r="17" spans="2:32">
      <c r="B17" s="136" t="s">
        <v>4</v>
      </c>
      <c r="C17" s="189" t="s">
        <v>1250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4"/>
      <c r="G21" s="524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2" t="s">
        <v>353</v>
      </c>
      <c r="C22" s="306" t="s">
        <v>5</v>
      </c>
      <c r="D22" s="307" t="s">
        <v>364</v>
      </c>
      <c r="E22" s="297" t="s">
        <v>365</v>
      </c>
      <c r="F22" s="298" t="s">
        <v>366</v>
      </c>
      <c r="G22" s="298" t="s">
        <v>367</v>
      </c>
      <c r="H22" s="298" t="s">
        <v>368</v>
      </c>
      <c r="I22" s="298" t="s">
        <v>369</v>
      </c>
      <c r="J22" s="298" t="s">
        <v>370</v>
      </c>
      <c r="K22" s="298" t="s">
        <v>371</v>
      </c>
      <c r="L22" s="298" t="s">
        <v>372</v>
      </c>
      <c r="M22" s="299" t="s">
        <v>373</v>
      </c>
      <c r="N22" s="299" t="s">
        <v>513</v>
      </c>
      <c r="O22" s="299" t="s">
        <v>511</v>
      </c>
      <c r="P22" s="299" t="s">
        <v>374</v>
      </c>
      <c r="Q22" s="299" t="s">
        <v>566</v>
      </c>
      <c r="R22" s="299" t="s">
        <v>565</v>
      </c>
      <c r="S22" s="299" t="s">
        <v>510</v>
      </c>
      <c r="T22" s="299" t="s">
        <v>512</v>
      </c>
      <c r="U22" s="299" t="s">
        <v>474</v>
      </c>
      <c r="V22" s="299" t="s">
        <v>375</v>
      </c>
      <c r="W22" s="299" t="s">
        <v>966</v>
      </c>
      <c r="X22" s="300" t="s">
        <v>379</v>
      </c>
      <c r="Y22" s="300" t="s">
        <v>378</v>
      </c>
      <c r="Z22" s="300" t="s">
        <v>380</v>
      </c>
      <c r="AA22" s="301" t="s">
        <v>642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641</v>
      </c>
    </row>
    <row r="23" spans="2:32">
      <c r="B23" s="314" t="s">
        <v>4</v>
      </c>
      <c r="C23" s="310" t="s">
        <v>1150</v>
      </c>
      <c r="D23" s="311" t="s">
        <v>359</v>
      </c>
      <c r="E23" s="304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7">
        <v>0.22499999999999998</v>
      </c>
      <c r="L23" s="202">
        <v>0</v>
      </c>
      <c r="M23" s="195" t="b">
        <v>1</v>
      </c>
      <c r="N23" s="316">
        <v>5</v>
      </c>
      <c r="O23" s="316">
        <v>0</v>
      </c>
      <c r="P23" s="195">
        <v>1</v>
      </c>
      <c r="Q23" s="316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5">
        <v>0</v>
      </c>
      <c r="AB23" s="295" t="s">
        <v>549</v>
      </c>
      <c r="AC23" s="353" t="s">
        <v>754</v>
      </c>
      <c r="AD23" s="360" t="s">
        <v>772</v>
      </c>
      <c r="AE23" s="353" t="s">
        <v>790</v>
      </c>
      <c r="AF23" s="353" t="s">
        <v>792</v>
      </c>
    </row>
    <row r="24" spans="2:32">
      <c r="B24" s="314" t="s">
        <v>4</v>
      </c>
      <c r="C24" s="310" t="s">
        <v>1151</v>
      </c>
      <c r="D24" s="311" t="s">
        <v>359</v>
      </c>
      <c r="E24" s="304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7">
        <v>0.22499999999999998</v>
      </c>
      <c r="L24" s="202">
        <v>0</v>
      </c>
      <c r="M24" s="195" t="b">
        <v>1</v>
      </c>
      <c r="N24" s="316">
        <v>5</v>
      </c>
      <c r="O24" s="316">
        <v>0</v>
      </c>
      <c r="P24" s="195">
        <v>1</v>
      </c>
      <c r="Q24" s="316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5">
        <v>0</v>
      </c>
      <c r="AB24" s="295" t="s">
        <v>622</v>
      </c>
      <c r="AC24" s="353" t="s">
        <v>755</v>
      </c>
      <c r="AD24" s="360" t="s">
        <v>816</v>
      </c>
      <c r="AE24" s="353" t="s">
        <v>791</v>
      </c>
      <c r="AF24" s="353" t="s">
        <v>793</v>
      </c>
    </row>
    <row r="25" spans="2:32" s="27" customFormat="1">
      <c r="B25" s="313" t="s">
        <v>4</v>
      </c>
      <c r="C25" s="308" t="s">
        <v>1175</v>
      </c>
      <c r="D25" s="309" t="s">
        <v>358</v>
      </c>
      <c r="E25" s="302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8">
        <v>7.4999999999999997E-2</v>
      </c>
      <c r="L25" s="133">
        <v>0</v>
      </c>
      <c r="M25" s="20" t="b">
        <v>1</v>
      </c>
      <c r="N25" s="315">
        <v>5</v>
      </c>
      <c r="O25" s="315">
        <v>5</v>
      </c>
      <c r="P25" s="20">
        <v>0</v>
      </c>
      <c r="Q25" s="315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3">
        <v>0</v>
      </c>
      <c r="AB25" s="510" t="s">
        <v>546</v>
      </c>
      <c r="AC25" s="352" t="s">
        <v>742</v>
      </c>
      <c r="AD25" s="361" t="s">
        <v>778</v>
      </c>
      <c r="AE25" s="352"/>
      <c r="AF25" s="236"/>
    </row>
    <row r="26" spans="2:32">
      <c r="B26" s="314" t="s">
        <v>4</v>
      </c>
      <c r="C26" s="310" t="s">
        <v>1152</v>
      </c>
      <c r="D26" s="311" t="s">
        <v>359</v>
      </c>
      <c r="E26" s="304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7">
        <v>0.15</v>
      </c>
      <c r="L26" s="202">
        <v>0</v>
      </c>
      <c r="M26" s="195" t="b">
        <v>1</v>
      </c>
      <c r="N26" s="316">
        <v>5</v>
      </c>
      <c r="O26" s="316">
        <v>0</v>
      </c>
      <c r="P26" s="195">
        <v>1</v>
      </c>
      <c r="Q26" s="316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5">
        <v>0</v>
      </c>
      <c r="AB26" s="509" t="s">
        <v>550</v>
      </c>
      <c r="AC26" s="353" t="s">
        <v>758</v>
      </c>
      <c r="AD26" s="360" t="s">
        <v>825</v>
      </c>
      <c r="AE26" s="353"/>
      <c r="AF26" s="235"/>
    </row>
    <row r="27" spans="2:32" s="27" customFormat="1">
      <c r="B27" s="313" t="s">
        <v>4</v>
      </c>
      <c r="C27" s="308" t="s">
        <v>1118</v>
      </c>
      <c r="D27" s="309" t="s">
        <v>358</v>
      </c>
      <c r="E27" s="302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8">
        <v>0.15</v>
      </c>
      <c r="L27" s="133">
        <v>0</v>
      </c>
      <c r="M27" s="20" t="b">
        <v>1</v>
      </c>
      <c r="N27" s="315">
        <v>5</v>
      </c>
      <c r="O27" s="315">
        <v>5</v>
      </c>
      <c r="P27" s="20">
        <v>1</v>
      </c>
      <c r="Q27" s="315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3">
        <v>0</v>
      </c>
      <c r="AB27" s="293" t="s">
        <v>611</v>
      </c>
      <c r="AC27" s="352" t="s">
        <v>732</v>
      </c>
      <c r="AD27" s="361" t="s">
        <v>762</v>
      </c>
      <c r="AE27" s="352" t="s">
        <v>780</v>
      </c>
      <c r="AF27" s="352" t="s">
        <v>794</v>
      </c>
    </row>
    <row r="28" spans="2:32" s="27" customFormat="1">
      <c r="B28" s="313" t="s">
        <v>4</v>
      </c>
      <c r="C28" s="308" t="s">
        <v>1119</v>
      </c>
      <c r="D28" s="309" t="s">
        <v>358</v>
      </c>
      <c r="E28" s="302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8">
        <v>7.4999999999999997E-2</v>
      </c>
      <c r="L28" s="133">
        <v>0</v>
      </c>
      <c r="M28" s="20" t="b">
        <v>1</v>
      </c>
      <c r="N28" s="315">
        <v>5</v>
      </c>
      <c r="O28" s="315">
        <v>5</v>
      </c>
      <c r="P28" s="20">
        <v>0</v>
      </c>
      <c r="Q28" s="315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3">
        <v>0</v>
      </c>
      <c r="AB28" s="293" t="s">
        <v>610</v>
      </c>
      <c r="AC28" s="352" t="s">
        <v>733</v>
      </c>
      <c r="AD28" s="361" t="s">
        <v>763</v>
      </c>
      <c r="AE28" s="352"/>
      <c r="AF28" s="294"/>
    </row>
    <row r="29" spans="2:32" s="27" customFormat="1">
      <c r="B29" s="314" t="s">
        <v>4</v>
      </c>
      <c r="C29" s="310" t="s">
        <v>1153</v>
      </c>
      <c r="D29" s="311" t="s">
        <v>359</v>
      </c>
      <c r="E29" s="304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7">
        <v>0.15</v>
      </c>
      <c r="L29" s="202">
        <v>0</v>
      </c>
      <c r="M29" s="195" t="b">
        <v>1</v>
      </c>
      <c r="N29" s="316">
        <v>5</v>
      </c>
      <c r="O29" s="316">
        <v>5</v>
      </c>
      <c r="P29" s="195">
        <v>0</v>
      </c>
      <c r="Q29" s="316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5">
        <v>0</v>
      </c>
      <c r="AB29" s="509" t="s">
        <v>550</v>
      </c>
      <c r="AC29" s="353" t="s">
        <v>759</v>
      </c>
      <c r="AD29" s="360" t="s">
        <v>826</v>
      </c>
      <c r="AE29" s="353"/>
      <c r="AF29" s="296"/>
    </row>
    <row r="30" spans="2:32" s="27" customFormat="1">
      <c r="B30" s="314" t="s">
        <v>4</v>
      </c>
      <c r="C30" s="310" t="s">
        <v>1145</v>
      </c>
      <c r="D30" s="311" t="s">
        <v>833</v>
      </c>
      <c r="E30" s="304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7">
        <v>0.22499999999999998</v>
      </c>
      <c r="L30" s="202">
        <v>0</v>
      </c>
      <c r="M30" s="195" t="b">
        <v>1</v>
      </c>
      <c r="N30" s="316">
        <v>5</v>
      </c>
      <c r="O30" s="316">
        <v>5</v>
      </c>
      <c r="P30" s="195">
        <v>0</v>
      </c>
      <c r="Q30" s="316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5">
        <v>0</v>
      </c>
      <c r="AB30" s="511" t="s">
        <v>1332</v>
      </c>
      <c r="AC30" s="353" t="s">
        <v>755</v>
      </c>
      <c r="AD30" s="360" t="s">
        <v>816</v>
      </c>
      <c r="AE30" s="353" t="s">
        <v>791</v>
      </c>
      <c r="AF30" s="444" t="s">
        <v>793</v>
      </c>
    </row>
    <row r="31" spans="2:32" s="27" customFormat="1">
      <c r="B31" s="313" t="s">
        <v>4</v>
      </c>
      <c r="C31" s="308" t="s">
        <v>1120</v>
      </c>
      <c r="D31" s="309" t="s">
        <v>358</v>
      </c>
      <c r="E31" s="302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8">
        <v>7.4999999999999997E-2</v>
      </c>
      <c r="L31" s="133">
        <v>0</v>
      </c>
      <c r="M31" s="20" t="b">
        <v>1</v>
      </c>
      <c r="N31" s="315">
        <v>5</v>
      </c>
      <c r="O31" s="315">
        <v>5</v>
      </c>
      <c r="P31" s="20">
        <v>0</v>
      </c>
      <c r="Q31" s="315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3">
        <v>0</v>
      </c>
      <c r="AB31" s="293" t="s">
        <v>643</v>
      </c>
      <c r="AC31" s="352" t="s">
        <v>734</v>
      </c>
      <c r="AD31" s="361" t="s">
        <v>814</v>
      </c>
      <c r="AE31" s="352"/>
      <c r="AF31" s="294"/>
    </row>
    <row r="32" spans="2:32" s="27" customFormat="1">
      <c r="B32" s="313" t="s">
        <v>4</v>
      </c>
      <c r="C32" s="308" t="s">
        <v>1121</v>
      </c>
      <c r="D32" s="309" t="s">
        <v>358</v>
      </c>
      <c r="E32" s="302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8">
        <v>7.4999999999999997E-2</v>
      </c>
      <c r="L32" s="133">
        <v>0</v>
      </c>
      <c r="M32" s="20" t="b">
        <v>1</v>
      </c>
      <c r="N32" s="315">
        <v>5</v>
      </c>
      <c r="O32" s="315">
        <v>5</v>
      </c>
      <c r="P32" s="20">
        <v>0</v>
      </c>
      <c r="Q32" s="315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3">
        <v>0</v>
      </c>
      <c r="AB32" s="293" t="s">
        <v>644</v>
      </c>
      <c r="AC32" s="352" t="s">
        <v>748</v>
      </c>
      <c r="AD32" s="361" t="s">
        <v>815</v>
      </c>
      <c r="AE32" s="352"/>
      <c r="AF32" s="294"/>
    </row>
    <row r="33" spans="1:32" s="27" customFormat="1">
      <c r="B33" s="313" t="s">
        <v>4</v>
      </c>
      <c r="C33" s="308" t="s">
        <v>1122</v>
      </c>
      <c r="D33" s="309" t="s">
        <v>358</v>
      </c>
      <c r="E33" s="302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8">
        <v>7.4999999999999997E-2</v>
      </c>
      <c r="L33" s="133">
        <v>0</v>
      </c>
      <c r="M33" s="20" t="b">
        <v>1</v>
      </c>
      <c r="N33" s="315">
        <v>5</v>
      </c>
      <c r="O33" s="315">
        <v>5</v>
      </c>
      <c r="P33" s="20">
        <v>0</v>
      </c>
      <c r="Q33" s="315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3">
        <v>0</v>
      </c>
      <c r="AB33" s="293" t="s">
        <v>645</v>
      </c>
      <c r="AC33" s="352" t="s">
        <v>747</v>
      </c>
      <c r="AD33" s="361" t="s">
        <v>773</v>
      </c>
      <c r="AE33" s="352"/>
      <c r="AF33" s="294"/>
    </row>
    <row r="34" spans="1:32" s="27" customFormat="1">
      <c r="B34" s="313" t="s">
        <v>4</v>
      </c>
      <c r="C34" s="308" t="s">
        <v>1123</v>
      </c>
      <c r="D34" s="309" t="s">
        <v>358</v>
      </c>
      <c r="E34" s="302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8">
        <v>7.4999999999999997E-2</v>
      </c>
      <c r="L34" s="133">
        <v>0</v>
      </c>
      <c r="M34" s="20" t="b">
        <v>1</v>
      </c>
      <c r="N34" s="315">
        <v>5</v>
      </c>
      <c r="O34" s="315">
        <v>5</v>
      </c>
      <c r="P34" s="20">
        <v>0</v>
      </c>
      <c r="Q34" s="315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3">
        <v>0</v>
      </c>
      <c r="AB34" s="293" t="s">
        <v>646</v>
      </c>
      <c r="AC34" s="352" t="s">
        <v>749</v>
      </c>
      <c r="AD34" s="361" t="s">
        <v>774</v>
      </c>
      <c r="AE34" s="352"/>
      <c r="AF34" s="294"/>
    </row>
    <row r="35" spans="1:32">
      <c r="B35" s="314" t="s">
        <v>4</v>
      </c>
      <c r="C35" s="310" t="s">
        <v>1154</v>
      </c>
      <c r="D35" s="311" t="s">
        <v>359</v>
      </c>
      <c r="E35" s="304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7">
        <v>0.22499999999999998</v>
      </c>
      <c r="L35" s="202">
        <v>0</v>
      </c>
      <c r="M35" s="195" t="b">
        <v>1</v>
      </c>
      <c r="N35" s="316">
        <v>5</v>
      </c>
      <c r="O35" s="316">
        <v>5</v>
      </c>
      <c r="P35" s="195">
        <v>0</v>
      </c>
      <c r="Q35" s="316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5">
        <v>0</v>
      </c>
      <c r="AB35" s="511" t="s">
        <v>1338</v>
      </c>
      <c r="AC35" s="353" t="s">
        <v>759</v>
      </c>
      <c r="AD35" s="360" t="s">
        <v>826</v>
      </c>
      <c r="AE35" s="353"/>
      <c r="AF35" s="235"/>
    </row>
    <row r="36" spans="1:32">
      <c r="B36" s="313" t="s">
        <v>4</v>
      </c>
      <c r="C36" s="308" t="s">
        <v>1155</v>
      </c>
      <c r="D36" s="309" t="s">
        <v>358</v>
      </c>
      <c r="E36" s="302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8">
        <v>0.22499999999999998</v>
      </c>
      <c r="L36" s="133">
        <v>0</v>
      </c>
      <c r="M36" s="20" t="b">
        <v>1</v>
      </c>
      <c r="N36" s="315">
        <v>5</v>
      </c>
      <c r="O36" s="315">
        <v>1</v>
      </c>
      <c r="P36" s="20">
        <v>2</v>
      </c>
      <c r="Q36" s="315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3">
        <v>0</v>
      </c>
      <c r="AB36" s="293" t="s">
        <v>545</v>
      </c>
      <c r="AC36" s="352" t="s">
        <v>735</v>
      </c>
      <c r="AD36" s="361" t="s">
        <v>775</v>
      </c>
      <c r="AE36" s="352"/>
      <c r="AF36" s="236"/>
    </row>
    <row r="37" spans="1:32">
      <c r="B37" s="313" t="s">
        <v>4</v>
      </c>
      <c r="C37" s="308" t="s">
        <v>1169</v>
      </c>
      <c r="D37" s="309" t="s">
        <v>358</v>
      </c>
      <c r="E37" s="302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8">
        <v>0.22499999999999998</v>
      </c>
      <c r="L37" s="133">
        <v>0</v>
      </c>
      <c r="M37" s="20" t="b">
        <v>1</v>
      </c>
      <c r="N37" s="315">
        <v>1</v>
      </c>
      <c r="O37" s="315">
        <v>5</v>
      </c>
      <c r="P37" s="20">
        <v>2</v>
      </c>
      <c r="Q37" s="315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3">
        <v>0</v>
      </c>
      <c r="AB37" s="399" t="s">
        <v>1339</v>
      </c>
      <c r="AC37" s="352" t="s">
        <v>752</v>
      </c>
      <c r="AD37" s="361" t="s">
        <v>776</v>
      </c>
      <c r="AE37" s="352" t="s">
        <v>803</v>
      </c>
      <c r="AF37" s="352" t="s">
        <v>802</v>
      </c>
    </row>
    <row r="38" spans="1:32" s="27" customFormat="1">
      <c r="B38" s="313" t="s">
        <v>4</v>
      </c>
      <c r="C38" s="392" t="s">
        <v>1124</v>
      </c>
      <c r="D38" s="393" t="s">
        <v>358</v>
      </c>
      <c r="E38" s="394">
        <v>80</v>
      </c>
      <c r="F38" s="395">
        <v>2</v>
      </c>
      <c r="G38" s="395">
        <v>0</v>
      </c>
      <c r="H38" s="395">
        <v>3</v>
      </c>
      <c r="I38" s="395">
        <v>0</v>
      </c>
      <c r="J38" s="395">
        <v>50</v>
      </c>
      <c r="K38" s="396">
        <v>0.15</v>
      </c>
      <c r="L38" s="395">
        <v>0</v>
      </c>
      <c r="M38" s="211" t="b">
        <v>1</v>
      </c>
      <c r="N38" s="315">
        <v>5</v>
      </c>
      <c r="O38" s="315">
        <v>5</v>
      </c>
      <c r="P38" s="211">
        <v>0</v>
      </c>
      <c r="Q38" s="315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7">
        <v>0.25</v>
      </c>
      <c r="Y38" s="397">
        <v>0.25</v>
      </c>
      <c r="Z38" s="397">
        <v>0</v>
      </c>
      <c r="AA38" s="398">
        <v>0</v>
      </c>
      <c r="AB38" s="399" t="s">
        <v>1340</v>
      </c>
      <c r="AC38" s="400" t="s">
        <v>736</v>
      </c>
      <c r="AD38" s="401" t="s">
        <v>764</v>
      </c>
      <c r="AE38" s="400"/>
      <c r="AF38" s="402"/>
    </row>
    <row r="39" spans="1:32" s="27" customFormat="1">
      <c r="B39" s="314" t="s">
        <v>4</v>
      </c>
      <c r="C39" s="310" t="s">
        <v>1156</v>
      </c>
      <c r="D39" s="311" t="s">
        <v>359</v>
      </c>
      <c r="E39" s="304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7">
        <v>0.22499999999999998</v>
      </c>
      <c r="L39" s="202">
        <v>0</v>
      </c>
      <c r="M39" s="195" t="b">
        <v>1</v>
      </c>
      <c r="N39" s="316">
        <v>5</v>
      </c>
      <c r="O39" s="316">
        <v>0</v>
      </c>
      <c r="P39" s="195">
        <v>1</v>
      </c>
      <c r="Q39" s="316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5">
        <v>0</v>
      </c>
      <c r="AB39" s="509" t="s">
        <v>550</v>
      </c>
      <c r="AC39" s="353" t="s">
        <v>758</v>
      </c>
      <c r="AD39" s="360" t="s">
        <v>825</v>
      </c>
      <c r="AE39" s="353"/>
      <c r="AF39" s="296"/>
    </row>
    <row r="40" spans="1:32">
      <c r="B40" s="314" t="s">
        <v>4</v>
      </c>
      <c r="C40" s="310" t="s">
        <v>1125</v>
      </c>
      <c r="D40" s="311" t="s">
        <v>206</v>
      </c>
      <c r="E40" s="304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7">
        <v>0.15</v>
      </c>
      <c r="L40" s="202">
        <v>0</v>
      </c>
      <c r="M40" s="195" t="b">
        <v>1</v>
      </c>
      <c r="N40" s="316">
        <v>0</v>
      </c>
      <c r="O40" s="316">
        <v>5</v>
      </c>
      <c r="P40" s="195">
        <v>1</v>
      </c>
      <c r="Q40" s="316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5">
        <v>0</v>
      </c>
      <c r="AB40" s="509" t="s">
        <v>402</v>
      </c>
      <c r="AC40" s="353" t="s">
        <v>737</v>
      </c>
      <c r="AD40" s="360" t="s">
        <v>766</v>
      </c>
      <c r="AE40" s="353" t="s">
        <v>828</v>
      </c>
      <c r="AF40" s="444" t="s">
        <v>795</v>
      </c>
    </row>
    <row r="41" spans="1:32">
      <c r="A41" s="241"/>
      <c r="B41" s="314" t="s">
        <v>4</v>
      </c>
      <c r="C41" s="310" t="s">
        <v>1126</v>
      </c>
      <c r="D41" s="311" t="s">
        <v>206</v>
      </c>
      <c r="E41" s="304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7">
        <v>0.15</v>
      </c>
      <c r="L41" s="202">
        <v>0</v>
      </c>
      <c r="M41" s="195" t="b">
        <v>1</v>
      </c>
      <c r="N41" s="316">
        <v>1</v>
      </c>
      <c r="O41" s="316">
        <v>5</v>
      </c>
      <c r="P41" s="195">
        <v>2</v>
      </c>
      <c r="Q41" s="316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5">
        <v>0</v>
      </c>
      <c r="AB41" s="509" t="s">
        <v>402</v>
      </c>
      <c r="AC41" s="353" t="s">
        <v>737</v>
      </c>
      <c r="AD41" s="360" t="s">
        <v>766</v>
      </c>
      <c r="AE41" s="353" t="s">
        <v>828</v>
      </c>
      <c r="AF41" s="444" t="s">
        <v>795</v>
      </c>
    </row>
    <row r="42" spans="1:32">
      <c r="B42" s="314" t="s">
        <v>4</v>
      </c>
      <c r="C42" s="310" t="s">
        <v>1127</v>
      </c>
      <c r="D42" s="311" t="s">
        <v>206</v>
      </c>
      <c r="E42" s="304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7">
        <v>0.22499999999999998</v>
      </c>
      <c r="L42" s="202">
        <v>0</v>
      </c>
      <c r="M42" s="195" t="b">
        <v>1</v>
      </c>
      <c r="N42" s="316">
        <v>2</v>
      </c>
      <c r="O42" s="316">
        <v>5</v>
      </c>
      <c r="P42" s="195">
        <v>3</v>
      </c>
      <c r="Q42" s="316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5">
        <v>0</v>
      </c>
      <c r="AB42" s="509" t="s">
        <v>402</v>
      </c>
      <c r="AC42" s="353" t="s">
        <v>737</v>
      </c>
      <c r="AD42" s="360" t="s">
        <v>766</v>
      </c>
      <c r="AE42" s="353" t="s">
        <v>828</v>
      </c>
      <c r="AF42" s="444" t="s">
        <v>795</v>
      </c>
    </row>
    <row r="43" spans="1:32">
      <c r="B43" s="314" t="s">
        <v>4</v>
      </c>
      <c r="C43" s="310" t="s">
        <v>1128</v>
      </c>
      <c r="D43" s="311" t="s">
        <v>206</v>
      </c>
      <c r="E43" s="304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7">
        <v>0.22499999999999998</v>
      </c>
      <c r="L43" s="202">
        <v>0</v>
      </c>
      <c r="M43" s="195" t="b">
        <v>1</v>
      </c>
      <c r="N43" s="316">
        <v>3</v>
      </c>
      <c r="O43" s="316">
        <v>5</v>
      </c>
      <c r="P43" s="195">
        <v>4</v>
      </c>
      <c r="Q43" s="316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5">
        <v>0</v>
      </c>
      <c r="AB43" s="509" t="s">
        <v>402</v>
      </c>
      <c r="AC43" s="353" t="s">
        <v>737</v>
      </c>
      <c r="AD43" s="360" t="s">
        <v>766</v>
      </c>
      <c r="AE43" s="353" t="s">
        <v>828</v>
      </c>
      <c r="AF43" s="444" t="s">
        <v>795</v>
      </c>
    </row>
    <row r="44" spans="1:32">
      <c r="B44" s="314" t="s">
        <v>4</v>
      </c>
      <c r="C44" s="310" t="s">
        <v>1129</v>
      </c>
      <c r="D44" s="311" t="s">
        <v>206</v>
      </c>
      <c r="E44" s="304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7">
        <v>0.22499999999999998</v>
      </c>
      <c r="L44" s="202">
        <v>0</v>
      </c>
      <c r="M44" s="195" t="b">
        <v>1</v>
      </c>
      <c r="N44" s="316">
        <v>4</v>
      </c>
      <c r="O44" s="316">
        <v>5</v>
      </c>
      <c r="P44" s="195">
        <v>5</v>
      </c>
      <c r="Q44" s="316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5">
        <v>0</v>
      </c>
      <c r="AB44" s="509" t="s">
        <v>402</v>
      </c>
      <c r="AC44" s="353" t="s">
        <v>737</v>
      </c>
      <c r="AD44" s="360" t="s">
        <v>766</v>
      </c>
      <c r="AE44" s="353" t="s">
        <v>828</v>
      </c>
      <c r="AF44" s="444" t="s">
        <v>795</v>
      </c>
    </row>
    <row r="45" spans="1:32" s="27" customFormat="1">
      <c r="B45" s="313" t="s">
        <v>4</v>
      </c>
      <c r="C45" s="308" t="s">
        <v>1170</v>
      </c>
      <c r="D45" s="309" t="s">
        <v>358</v>
      </c>
      <c r="E45" s="302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8">
        <v>7.4999999999999997E-2</v>
      </c>
      <c r="L45" s="133">
        <v>0</v>
      </c>
      <c r="M45" s="20" t="b">
        <v>1</v>
      </c>
      <c r="N45" s="315">
        <v>5</v>
      </c>
      <c r="O45" s="315">
        <v>5</v>
      </c>
      <c r="P45" s="20">
        <v>0</v>
      </c>
      <c r="Q45" s="315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3">
        <v>0</v>
      </c>
      <c r="AB45" s="293" t="s">
        <v>648</v>
      </c>
      <c r="AC45" s="352" t="s">
        <v>746</v>
      </c>
      <c r="AD45" s="361" t="s">
        <v>767</v>
      </c>
      <c r="AE45" s="352"/>
      <c r="AF45" s="294"/>
    </row>
    <row r="46" spans="1:32" s="27" customFormat="1">
      <c r="A46" s="242"/>
      <c r="B46" s="313" t="s">
        <v>4</v>
      </c>
      <c r="C46" s="308" t="s">
        <v>1171</v>
      </c>
      <c r="D46" s="309" t="s">
        <v>358</v>
      </c>
      <c r="E46" s="302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8">
        <v>7.4999999999999997E-2</v>
      </c>
      <c r="L46" s="133">
        <v>0</v>
      </c>
      <c r="M46" s="20" t="b">
        <v>1</v>
      </c>
      <c r="N46" s="315">
        <v>5</v>
      </c>
      <c r="O46" s="315">
        <v>5</v>
      </c>
      <c r="P46" s="20">
        <v>0</v>
      </c>
      <c r="Q46" s="315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3">
        <v>0</v>
      </c>
      <c r="AB46" s="293" t="s">
        <v>649</v>
      </c>
      <c r="AC46" s="352" t="s">
        <v>746</v>
      </c>
      <c r="AD46" s="361" t="s">
        <v>767</v>
      </c>
      <c r="AE46" s="352"/>
      <c r="AF46" s="294"/>
    </row>
    <row r="47" spans="1:32" s="27" customFormat="1">
      <c r="B47" s="313" t="s">
        <v>4</v>
      </c>
      <c r="C47" s="308" t="s">
        <v>1172</v>
      </c>
      <c r="D47" s="309" t="s">
        <v>358</v>
      </c>
      <c r="E47" s="302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8">
        <v>7.4999999999999997E-2</v>
      </c>
      <c r="L47" s="133">
        <v>0</v>
      </c>
      <c r="M47" s="20" t="b">
        <v>1</v>
      </c>
      <c r="N47" s="315">
        <v>5</v>
      </c>
      <c r="O47" s="315">
        <v>5</v>
      </c>
      <c r="P47" s="20">
        <v>0</v>
      </c>
      <c r="Q47" s="315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3">
        <v>0</v>
      </c>
      <c r="AB47" s="293" t="s">
        <v>650</v>
      </c>
      <c r="AC47" s="352" t="s">
        <v>746</v>
      </c>
      <c r="AD47" s="361" t="s">
        <v>767</v>
      </c>
      <c r="AE47" s="352"/>
      <c r="AF47" s="294"/>
    </row>
    <row r="48" spans="1:32" s="27" customFormat="1">
      <c r="B48" s="314" t="s">
        <v>4</v>
      </c>
      <c r="C48" s="310" t="s">
        <v>1130</v>
      </c>
      <c r="D48" s="311" t="s">
        <v>509</v>
      </c>
      <c r="E48" s="304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7">
        <v>0</v>
      </c>
      <c r="L48" s="202">
        <v>1</v>
      </c>
      <c r="M48" s="195" t="b">
        <v>1</v>
      </c>
      <c r="N48" s="316">
        <v>5</v>
      </c>
      <c r="O48" s="316">
        <v>5</v>
      </c>
      <c r="P48" s="195">
        <v>0</v>
      </c>
      <c r="Q48" s="316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5">
        <v>0</v>
      </c>
      <c r="AB48" s="295" t="s">
        <v>547</v>
      </c>
      <c r="AC48" s="353" t="s">
        <v>738</v>
      </c>
      <c r="AD48" s="360" t="s">
        <v>768</v>
      </c>
      <c r="AE48" s="353"/>
      <c r="AF48" s="296"/>
    </row>
    <row r="49" spans="1:32" s="27" customFormat="1">
      <c r="B49" s="313" t="s">
        <v>4</v>
      </c>
      <c r="C49" s="308" t="s">
        <v>1148</v>
      </c>
      <c r="D49" s="309" t="s">
        <v>847</v>
      </c>
      <c r="E49" s="302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8">
        <v>7.4999999999999997E-2</v>
      </c>
      <c r="L49" s="133">
        <v>0</v>
      </c>
      <c r="M49" s="20" t="b">
        <v>1</v>
      </c>
      <c r="N49" s="315">
        <v>5</v>
      </c>
      <c r="O49" s="315">
        <v>5</v>
      </c>
      <c r="P49" s="20">
        <v>1</v>
      </c>
      <c r="Q49" s="315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3">
        <v>0</v>
      </c>
      <c r="AB49" s="399" t="s">
        <v>1337</v>
      </c>
      <c r="AC49" s="352" t="s">
        <v>732</v>
      </c>
      <c r="AD49" s="361" t="s">
        <v>762</v>
      </c>
      <c r="AE49" s="352" t="s">
        <v>780</v>
      </c>
      <c r="AF49" s="364" t="s">
        <v>794</v>
      </c>
    </row>
    <row r="50" spans="1:32" s="27" customFormat="1">
      <c r="B50" s="313" t="s">
        <v>4</v>
      </c>
      <c r="C50" s="308" t="s">
        <v>1131</v>
      </c>
      <c r="D50" s="309" t="s">
        <v>847</v>
      </c>
      <c r="E50" s="302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8">
        <v>7.4999999999999997E-2</v>
      </c>
      <c r="L50" s="133">
        <v>0</v>
      </c>
      <c r="M50" s="20" t="b">
        <v>1</v>
      </c>
      <c r="N50" s="315">
        <v>5</v>
      </c>
      <c r="O50" s="315">
        <v>5</v>
      </c>
      <c r="P50" s="20">
        <v>3</v>
      </c>
      <c r="Q50" s="315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3">
        <v>0</v>
      </c>
      <c r="AB50" s="293" t="s">
        <v>647</v>
      </c>
      <c r="AC50" s="352" t="s">
        <v>739</v>
      </c>
      <c r="AD50" s="361" t="s">
        <v>769</v>
      </c>
      <c r="AE50" s="352" t="s">
        <v>781</v>
      </c>
      <c r="AF50" s="352" t="s">
        <v>796</v>
      </c>
    </row>
    <row r="51" spans="1:32" s="27" customFormat="1">
      <c r="B51" s="313" t="s">
        <v>4</v>
      </c>
      <c r="C51" s="308" t="s">
        <v>1132</v>
      </c>
      <c r="D51" s="309" t="s">
        <v>847</v>
      </c>
      <c r="E51" s="302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8">
        <v>0.22499999999999998</v>
      </c>
      <c r="L51" s="133">
        <v>0</v>
      </c>
      <c r="M51" s="20" t="b">
        <v>1</v>
      </c>
      <c r="N51" s="315">
        <v>5</v>
      </c>
      <c r="O51" s="315">
        <v>5</v>
      </c>
      <c r="P51" s="20">
        <v>4</v>
      </c>
      <c r="Q51" s="315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3">
        <v>0</v>
      </c>
      <c r="AB51" s="399" t="s">
        <v>1341</v>
      </c>
      <c r="AC51" s="352" t="s">
        <v>739</v>
      </c>
      <c r="AD51" s="361" t="s">
        <v>769</v>
      </c>
      <c r="AE51" s="352" t="s">
        <v>781</v>
      </c>
      <c r="AF51" s="352" t="s">
        <v>796</v>
      </c>
    </row>
    <row r="52" spans="1:32">
      <c r="B52" s="313" t="s">
        <v>4</v>
      </c>
      <c r="C52" s="308" t="s">
        <v>1133</v>
      </c>
      <c r="D52" s="309" t="s">
        <v>847</v>
      </c>
      <c r="E52" s="302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8">
        <v>0.22499999999999998</v>
      </c>
      <c r="L52" s="133">
        <v>0</v>
      </c>
      <c r="M52" s="20" t="b">
        <v>0</v>
      </c>
      <c r="N52" s="315">
        <v>5</v>
      </c>
      <c r="O52" s="315">
        <v>5</v>
      </c>
      <c r="P52" s="20">
        <v>5</v>
      </c>
      <c r="Q52" s="315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3">
        <v>0</v>
      </c>
      <c r="AB52" s="399" t="s">
        <v>1342</v>
      </c>
      <c r="AC52" s="352" t="s">
        <v>739</v>
      </c>
      <c r="AD52" s="361" t="s">
        <v>769</v>
      </c>
      <c r="AE52" s="352" t="s">
        <v>781</v>
      </c>
      <c r="AF52" s="364" t="s">
        <v>796</v>
      </c>
    </row>
    <row r="53" spans="1:32">
      <c r="B53" s="313" t="s">
        <v>4</v>
      </c>
      <c r="C53" s="310" t="s">
        <v>1251</v>
      </c>
      <c r="D53" s="309" t="s">
        <v>1250</v>
      </c>
      <c r="E53" s="302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8">
        <v>1</v>
      </c>
      <c r="L53" s="133">
        <v>0</v>
      </c>
      <c r="M53" s="20" t="b">
        <v>1</v>
      </c>
      <c r="N53" s="322">
        <v>5</v>
      </c>
      <c r="O53" s="322">
        <v>5</v>
      </c>
      <c r="P53" s="183">
        <v>1</v>
      </c>
      <c r="Q53" s="488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3">
        <v>0</v>
      </c>
      <c r="AB53" s="511" t="s">
        <v>1344</v>
      </c>
      <c r="AC53" s="353" t="s">
        <v>755</v>
      </c>
      <c r="AD53" s="360" t="s">
        <v>816</v>
      </c>
      <c r="AE53" s="353" t="s">
        <v>791</v>
      </c>
      <c r="AF53" s="444" t="s">
        <v>793</v>
      </c>
    </row>
    <row r="54" spans="1:32" s="27" customFormat="1">
      <c r="B54" s="314" t="s">
        <v>4</v>
      </c>
      <c r="C54" s="310" t="s">
        <v>1177</v>
      </c>
      <c r="D54" s="311" t="s">
        <v>509</v>
      </c>
      <c r="E54" s="304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7">
        <v>1</v>
      </c>
      <c r="L54" s="202">
        <v>0</v>
      </c>
      <c r="M54" s="195" t="b">
        <v>1</v>
      </c>
      <c r="N54" s="316">
        <v>5</v>
      </c>
      <c r="O54" s="316">
        <v>5</v>
      </c>
      <c r="P54" s="195">
        <v>0</v>
      </c>
      <c r="Q54" s="316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5">
        <v>0</v>
      </c>
      <c r="AB54" s="295" t="s">
        <v>548</v>
      </c>
      <c r="AC54" s="353" t="s">
        <v>740</v>
      </c>
      <c r="AD54" s="360" t="s">
        <v>822</v>
      </c>
      <c r="AE54" s="353"/>
      <c r="AF54" s="296"/>
    </row>
    <row r="55" spans="1:32" s="27" customFormat="1">
      <c r="B55" s="314" t="s">
        <v>4</v>
      </c>
      <c r="C55" s="310" t="s">
        <v>1176</v>
      </c>
      <c r="D55" s="311" t="s">
        <v>509</v>
      </c>
      <c r="E55" s="304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7">
        <v>7.4999999999999997E-2</v>
      </c>
      <c r="L55" s="202">
        <v>0</v>
      </c>
      <c r="M55" s="195" t="b">
        <v>1</v>
      </c>
      <c r="N55" s="316">
        <v>5</v>
      </c>
      <c r="O55" s="316">
        <v>5</v>
      </c>
      <c r="P55" s="195">
        <v>0</v>
      </c>
      <c r="Q55" s="316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5">
        <v>0</v>
      </c>
      <c r="AB55" s="509" t="s">
        <v>548</v>
      </c>
      <c r="AC55" s="353" t="s">
        <v>740</v>
      </c>
      <c r="AD55" s="360" t="s">
        <v>822</v>
      </c>
      <c r="AE55" s="353"/>
      <c r="AF55" s="296"/>
    </row>
    <row r="56" spans="1:32" s="27" customFormat="1">
      <c r="B56" s="313" t="s">
        <v>4</v>
      </c>
      <c r="C56" s="308" t="s">
        <v>1134</v>
      </c>
      <c r="D56" s="309" t="s">
        <v>358</v>
      </c>
      <c r="E56" s="302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8">
        <v>0.15</v>
      </c>
      <c r="L56" s="133">
        <v>0</v>
      </c>
      <c r="M56" s="20" t="b">
        <v>1</v>
      </c>
      <c r="N56" s="315">
        <v>5</v>
      </c>
      <c r="O56" s="315">
        <v>5</v>
      </c>
      <c r="P56" s="20">
        <v>0</v>
      </c>
      <c r="Q56" s="315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3">
        <v>0</v>
      </c>
      <c r="AB56" s="511" t="s">
        <v>1343</v>
      </c>
      <c r="AC56" s="352" t="s">
        <v>750</v>
      </c>
      <c r="AD56" s="361" t="s">
        <v>765</v>
      </c>
      <c r="AE56" s="352" t="s">
        <v>798</v>
      </c>
      <c r="AF56" s="352" t="s">
        <v>797</v>
      </c>
    </row>
    <row r="57" spans="1:32" s="27" customFormat="1">
      <c r="B57" s="313" t="s">
        <v>4</v>
      </c>
      <c r="C57" s="308" t="s">
        <v>1157</v>
      </c>
      <c r="D57" s="309" t="s">
        <v>358</v>
      </c>
      <c r="E57" s="302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8">
        <v>0.22499999999999998</v>
      </c>
      <c r="L57" s="133">
        <v>0</v>
      </c>
      <c r="M57" s="20" t="b">
        <v>1</v>
      </c>
      <c r="N57" s="315">
        <v>5</v>
      </c>
      <c r="O57" s="315">
        <v>1</v>
      </c>
      <c r="P57" s="20">
        <v>3</v>
      </c>
      <c r="Q57" s="315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3">
        <v>0</v>
      </c>
      <c r="AB57" s="293" t="s">
        <v>544</v>
      </c>
      <c r="AC57" s="352" t="s">
        <v>741</v>
      </c>
      <c r="AD57" s="361" t="s">
        <v>770</v>
      </c>
      <c r="AE57" s="352"/>
      <c r="AF57" s="236"/>
    </row>
    <row r="58" spans="1:32" s="27" customFormat="1">
      <c r="B58" s="314" t="s">
        <v>4</v>
      </c>
      <c r="C58" s="310" t="s">
        <v>1144</v>
      </c>
      <c r="D58" s="311" t="s">
        <v>833</v>
      </c>
      <c r="E58" s="304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7">
        <v>0.15</v>
      </c>
      <c r="L58" s="202">
        <v>0</v>
      </c>
      <c r="M58" s="195" t="b">
        <v>1</v>
      </c>
      <c r="N58" s="316">
        <v>5</v>
      </c>
      <c r="O58" s="316">
        <v>5</v>
      </c>
      <c r="P58" s="195">
        <v>0</v>
      </c>
      <c r="Q58" s="316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5">
        <v>0</v>
      </c>
      <c r="AB58" s="511" t="s">
        <v>1331</v>
      </c>
      <c r="AC58" s="353" t="s">
        <v>755</v>
      </c>
      <c r="AD58" s="360" t="s">
        <v>816</v>
      </c>
      <c r="AE58" s="353" t="s">
        <v>791</v>
      </c>
      <c r="AF58" s="353" t="s">
        <v>793</v>
      </c>
    </row>
    <row r="59" spans="1:32">
      <c r="A59" s="241"/>
      <c r="B59" s="313" t="s">
        <v>4</v>
      </c>
      <c r="C59" s="308" t="s">
        <v>1135</v>
      </c>
      <c r="D59" s="309" t="s">
        <v>358</v>
      </c>
      <c r="E59" s="302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8">
        <v>0.22499999999999998</v>
      </c>
      <c r="L59" s="133">
        <v>0</v>
      </c>
      <c r="M59" s="20" t="b">
        <v>1</v>
      </c>
      <c r="N59" s="315">
        <v>5</v>
      </c>
      <c r="O59" s="315">
        <v>5</v>
      </c>
      <c r="P59" s="20">
        <v>2</v>
      </c>
      <c r="Q59" s="315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3">
        <v>0</v>
      </c>
      <c r="AB59" s="510" t="s">
        <v>647</v>
      </c>
      <c r="AC59" s="352" t="s">
        <v>739</v>
      </c>
      <c r="AD59" s="361" t="s">
        <v>769</v>
      </c>
      <c r="AE59" s="352" t="s">
        <v>781</v>
      </c>
      <c r="AF59" s="364" t="s">
        <v>796</v>
      </c>
    </row>
    <row r="60" spans="1:32">
      <c r="B60" s="314" t="s">
        <v>4</v>
      </c>
      <c r="C60" s="310" t="s">
        <v>1158</v>
      </c>
      <c r="D60" s="311" t="s">
        <v>359</v>
      </c>
      <c r="E60" s="304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7">
        <v>0.22499999999999998</v>
      </c>
      <c r="L60" s="202">
        <v>0</v>
      </c>
      <c r="M60" s="195" t="b">
        <v>1</v>
      </c>
      <c r="N60" s="316">
        <v>5</v>
      </c>
      <c r="O60" s="316">
        <v>0</v>
      </c>
      <c r="P60" s="195">
        <v>1</v>
      </c>
      <c r="Q60" s="316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5">
        <v>0</v>
      </c>
      <c r="AB60" s="511" t="s">
        <v>1334</v>
      </c>
      <c r="AC60" s="353" t="s">
        <v>754</v>
      </c>
      <c r="AD60" s="360" t="s">
        <v>772</v>
      </c>
      <c r="AE60" s="353" t="s">
        <v>790</v>
      </c>
      <c r="AF60" s="444" t="s">
        <v>792</v>
      </c>
    </row>
    <row r="61" spans="1:32">
      <c r="B61" s="313" t="s">
        <v>4</v>
      </c>
      <c r="C61" s="308" t="s">
        <v>1136</v>
      </c>
      <c r="D61" s="309" t="s">
        <v>360</v>
      </c>
      <c r="E61" s="302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8">
        <v>0.15</v>
      </c>
      <c r="L61" s="133">
        <v>0</v>
      </c>
      <c r="M61" s="20" t="b">
        <v>0</v>
      </c>
      <c r="N61" s="315">
        <v>5</v>
      </c>
      <c r="O61" s="315">
        <v>5</v>
      </c>
      <c r="P61" s="20">
        <v>5</v>
      </c>
      <c r="Q61" s="315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3">
        <v>0.25</v>
      </c>
      <c r="AB61" s="293" t="s">
        <v>619</v>
      </c>
      <c r="AC61" s="236" t="s">
        <v>779</v>
      </c>
      <c r="AD61" s="362" t="s">
        <v>824</v>
      </c>
      <c r="AE61" s="352" t="s">
        <v>801</v>
      </c>
      <c r="AF61" s="364" t="s">
        <v>800</v>
      </c>
    </row>
    <row r="62" spans="1:32" s="27" customFormat="1">
      <c r="B62" s="313" t="s">
        <v>4</v>
      </c>
      <c r="C62" s="308" t="s">
        <v>1138</v>
      </c>
      <c r="D62" s="309" t="s">
        <v>360</v>
      </c>
      <c r="E62" s="302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8">
        <v>0.15</v>
      </c>
      <c r="L62" s="133">
        <v>0</v>
      </c>
      <c r="M62" s="20" t="b">
        <v>0</v>
      </c>
      <c r="N62" s="315">
        <v>5</v>
      </c>
      <c r="O62" s="315">
        <v>5</v>
      </c>
      <c r="P62" s="20">
        <v>5</v>
      </c>
      <c r="Q62" s="315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3">
        <v>0.25</v>
      </c>
      <c r="AB62" s="399" t="s">
        <v>1345</v>
      </c>
      <c r="AC62" s="236" t="s">
        <v>779</v>
      </c>
      <c r="AD62" s="362" t="s">
        <v>824</v>
      </c>
      <c r="AE62" s="352" t="s">
        <v>801</v>
      </c>
      <c r="AF62" s="352" t="s">
        <v>800</v>
      </c>
    </row>
    <row r="63" spans="1:32" s="27" customFormat="1">
      <c r="B63" s="313" t="s">
        <v>4</v>
      </c>
      <c r="C63" s="308" t="s">
        <v>1137</v>
      </c>
      <c r="D63" s="309" t="s">
        <v>360</v>
      </c>
      <c r="E63" s="302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8">
        <v>0.15</v>
      </c>
      <c r="L63" s="133">
        <v>0</v>
      </c>
      <c r="M63" s="20" t="b">
        <v>1</v>
      </c>
      <c r="N63" s="315">
        <v>5</v>
      </c>
      <c r="O63" s="315">
        <v>5</v>
      </c>
      <c r="P63" s="20">
        <v>4</v>
      </c>
      <c r="Q63" s="315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3">
        <v>0</v>
      </c>
      <c r="AB63" s="293" t="s">
        <v>618</v>
      </c>
      <c r="AC63" s="236" t="s">
        <v>779</v>
      </c>
      <c r="AD63" s="362" t="s">
        <v>823</v>
      </c>
      <c r="AE63" s="352" t="s">
        <v>782</v>
      </c>
      <c r="AF63" s="352" t="s">
        <v>799</v>
      </c>
    </row>
    <row r="64" spans="1:32" s="27" customFormat="1">
      <c r="B64" s="313" t="s">
        <v>4</v>
      </c>
      <c r="C64" s="308" t="s">
        <v>1139</v>
      </c>
      <c r="D64" s="309" t="s">
        <v>358</v>
      </c>
      <c r="E64" s="302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8">
        <v>7.4999999999999997E-2</v>
      </c>
      <c r="L64" s="133">
        <v>0</v>
      </c>
      <c r="M64" s="20" t="b">
        <v>1</v>
      </c>
      <c r="N64" s="315">
        <v>5</v>
      </c>
      <c r="O64" s="315">
        <v>5</v>
      </c>
      <c r="P64" s="20">
        <v>1</v>
      </c>
      <c r="Q64" s="315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3">
        <v>0</v>
      </c>
      <c r="AB64" s="293" t="s">
        <v>1330</v>
      </c>
      <c r="AC64" s="352" t="s">
        <v>751</v>
      </c>
      <c r="AD64" s="361" t="s">
        <v>771</v>
      </c>
      <c r="AE64" s="352"/>
      <c r="AF64" s="236"/>
    </row>
    <row r="65" spans="2:32" s="27" customFormat="1">
      <c r="B65" s="313" t="s">
        <v>4</v>
      </c>
      <c r="C65" s="308" t="s">
        <v>1140</v>
      </c>
      <c r="D65" s="309" t="s">
        <v>358</v>
      </c>
      <c r="E65" s="302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8">
        <v>7.4999999999999997E-2</v>
      </c>
      <c r="L65" s="133">
        <v>0</v>
      </c>
      <c r="M65" s="20" t="b">
        <v>1</v>
      </c>
      <c r="N65" s="315">
        <v>5</v>
      </c>
      <c r="O65" s="315">
        <v>5</v>
      </c>
      <c r="P65" s="20">
        <v>0</v>
      </c>
      <c r="Q65" s="315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3">
        <v>0</v>
      </c>
      <c r="AB65" s="293" t="s">
        <v>613</v>
      </c>
      <c r="AC65" s="352" t="s">
        <v>751</v>
      </c>
      <c r="AD65" s="361" t="s">
        <v>771</v>
      </c>
      <c r="AE65" s="352"/>
      <c r="AF65" s="236"/>
    </row>
    <row r="66" spans="2:32">
      <c r="B66" s="313" t="s">
        <v>4</v>
      </c>
      <c r="C66" s="308" t="s">
        <v>1173</v>
      </c>
      <c r="D66" s="309" t="s">
        <v>358</v>
      </c>
      <c r="E66" s="302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8">
        <v>7.4999999999999997E-2</v>
      </c>
      <c r="L66" s="133">
        <v>0</v>
      </c>
      <c r="M66" s="20" t="b">
        <v>1</v>
      </c>
      <c r="N66" s="315">
        <v>5</v>
      </c>
      <c r="O66" s="315">
        <v>5</v>
      </c>
      <c r="P66" s="20">
        <v>1</v>
      </c>
      <c r="Q66" s="315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3">
        <v>0</v>
      </c>
      <c r="AB66" s="293" t="s">
        <v>612</v>
      </c>
      <c r="AC66" s="352" t="s">
        <v>752</v>
      </c>
      <c r="AD66" s="361" t="s">
        <v>776</v>
      </c>
      <c r="AE66" s="352" t="s">
        <v>803</v>
      </c>
      <c r="AF66" s="352" t="s">
        <v>802</v>
      </c>
    </row>
    <row r="67" spans="2:32">
      <c r="B67" s="313" t="s">
        <v>4</v>
      </c>
      <c r="C67" s="308" t="s">
        <v>1141</v>
      </c>
      <c r="D67" s="309" t="s">
        <v>358</v>
      </c>
      <c r="E67" s="302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8">
        <v>7.4999999999999997E-2</v>
      </c>
      <c r="L67" s="133">
        <v>0</v>
      </c>
      <c r="M67" s="20" t="b">
        <v>1</v>
      </c>
      <c r="N67" s="315">
        <v>5</v>
      </c>
      <c r="O67" s="315">
        <v>5</v>
      </c>
      <c r="P67" s="20">
        <v>1</v>
      </c>
      <c r="Q67" s="315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3">
        <v>0</v>
      </c>
      <c r="AB67" s="510" t="s">
        <v>546</v>
      </c>
      <c r="AC67" s="352" t="s">
        <v>742</v>
      </c>
      <c r="AD67" s="361" t="s">
        <v>778</v>
      </c>
      <c r="AE67" s="352"/>
      <c r="AF67" s="236"/>
    </row>
    <row r="68" spans="2:32">
      <c r="B68" s="313" t="s">
        <v>4</v>
      </c>
      <c r="C68" s="308" t="s">
        <v>1159</v>
      </c>
      <c r="D68" s="309" t="s">
        <v>358</v>
      </c>
      <c r="E68" s="302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8">
        <v>0.22499999999999998</v>
      </c>
      <c r="L68" s="133">
        <v>0</v>
      </c>
      <c r="M68" s="20" t="b">
        <v>1</v>
      </c>
      <c r="N68" s="315">
        <v>5</v>
      </c>
      <c r="O68" s="315">
        <v>5</v>
      </c>
      <c r="P68" s="20">
        <v>0</v>
      </c>
      <c r="Q68" s="315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3">
        <v>0</v>
      </c>
      <c r="AB68" s="510" t="s">
        <v>546</v>
      </c>
      <c r="AC68" s="352" t="s">
        <v>742</v>
      </c>
      <c r="AD68" s="361" t="s">
        <v>778</v>
      </c>
      <c r="AE68" s="352"/>
      <c r="AF68" s="236"/>
    </row>
    <row r="69" spans="2:32">
      <c r="B69" s="314" t="s">
        <v>4</v>
      </c>
      <c r="C69" s="310" t="s">
        <v>1162</v>
      </c>
      <c r="D69" s="311" t="s">
        <v>359</v>
      </c>
      <c r="E69" s="304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7">
        <v>0.22499999999999998</v>
      </c>
      <c r="L69" s="202">
        <v>0</v>
      </c>
      <c r="M69" s="195" t="b">
        <v>1</v>
      </c>
      <c r="N69" s="316">
        <v>5</v>
      </c>
      <c r="O69" s="316">
        <v>0</v>
      </c>
      <c r="P69" s="195">
        <v>1</v>
      </c>
      <c r="Q69" s="316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5">
        <v>0</v>
      </c>
      <c r="AB69" s="295" t="s">
        <v>620</v>
      </c>
      <c r="AC69" s="353" t="s">
        <v>757</v>
      </c>
      <c r="AD69" s="360" t="s">
        <v>817</v>
      </c>
      <c r="AE69" s="353"/>
      <c r="AF69" s="235"/>
    </row>
    <row r="70" spans="2:32">
      <c r="B70" s="313" t="s">
        <v>4</v>
      </c>
      <c r="C70" s="308" t="s">
        <v>1174</v>
      </c>
      <c r="D70" s="309" t="s">
        <v>358</v>
      </c>
      <c r="E70" s="302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8">
        <v>0.22499999999999998</v>
      </c>
      <c r="L70" s="133">
        <v>0</v>
      </c>
      <c r="M70" s="20" t="b">
        <v>1</v>
      </c>
      <c r="N70" s="315">
        <v>5</v>
      </c>
      <c r="O70" s="315">
        <v>5</v>
      </c>
      <c r="P70" s="20">
        <v>1</v>
      </c>
      <c r="Q70" s="315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3">
        <v>0</v>
      </c>
      <c r="AB70" s="510" t="s">
        <v>612</v>
      </c>
      <c r="AC70" s="352" t="s">
        <v>752</v>
      </c>
      <c r="AD70" s="361" t="s">
        <v>776</v>
      </c>
      <c r="AE70" s="352" t="s">
        <v>803</v>
      </c>
      <c r="AF70" s="352" t="s">
        <v>802</v>
      </c>
    </row>
    <row r="71" spans="2:32" s="27" customFormat="1">
      <c r="B71" s="313" t="s">
        <v>4</v>
      </c>
      <c r="C71" s="308" t="s">
        <v>1160</v>
      </c>
      <c r="D71" s="309" t="s">
        <v>358</v>
      </c>
      <c r="E71" s="302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8">
        <v>0.22499999999999998</v>
      </c>
      <c r="L71" s="133">
        <v>0</v>
      </c>
      <c r="M71" s="20" t="b">
        <v>1</v>
      </c>
      <c r="N71" s="315">
        <v>5</v>
      </c>
      <c r="O71" s="315">
        <v>0</v>
      </c>
      <c r="P71" s="20">
        <v>1</v>
      </c>
      <c r="Q71" s="315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3">
        <v>0</v>
      </c>
      <c r="AB71" s="293" t="s">
        <v>546</v>
      </c>
      <c r="AC71" s="352" t="s">
        <v>742</v>
      </c>
      <c r="AD71" s="361" t="s">
        <v>778</v>
      </c>
      <c r="AE71" s="352"/>
      <c r="AF71" s="236"/>
    </row>
    <row r="72" spans="2:32" s="27" customFormat="1">
      <c r="B72" s="314" t="s">
        <v>4</v>
      </c>
      <c r="C72" s="310" t="s">
        <v>1161</v>
      </c>
      <c r="D72" s="311" t="s">
        <v>359</v>
      </c>
      <c r="E72" s="304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7">
        <v>0.15</v>
      </c>
      <c r="L72" s="202">
        <v>0</v>
      </c>
      <c r="M72" s="195" t="b">
        <v>1</v>
      </c>
      <c r="N72" s="316">
        <v>5</v>
      </c>
      <c r="O72" s="316">
        <v>2</v>
      </c>
      <c r="P72" s="195">
        <v>3</v>
      </c>
      <c r="Q72" s="316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5">
        <v>0</v>
      </c>
      <c r="AB72" s="511" t="s">
        <v>1346</v>
      </c>
      <c r="AC72" s="353" t="s">
        <v>756</v>
      </c>
      <c r="AD72" s="360" t="s">
        <v>818</v>
      </c>
      <c r="AE72" s="353" t="s">
        <v>804</v>
      </c>
      <c r="AF72" s="353" t="s">
        <v>805</v>
      </c>
    </row>
    <row r="73" spans="2:32" s="27" customFormat="1">
      <c r="B73" s="314" t="s">
        <v>4</v>
      </c>
      <c r="C73" s="310" t="s">
        <v>1163</v>
      </c>
      <c r="D73" s="311" t="s">
        <v>359</v>
      </c>
      <c r="E73" s="304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7">
        <v>0.22499999999999998</v>
      </c>
      <c r="L73" s="202">
        <v>0</v>
      </c>
      <c r="M73" s="195" t="b">
        <v>1</v>
      </c>
      <c r="N73" s="316">
        <v>5</v>
      </c>
      <c r="O73" s="316">
        <v>1</v>
      </c>
      <c r="P73" s="195">
        <v>2</v>
      </c>
      <c r="Q73" s="316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5">
        <v>0</v>
      </c>
      <c r="AB73" s="295" t="s">
        <v>621</v>
      </c>
      <c r="AC73" s="353" t="s">
        <v>756</v>
      </c>
      <c r="AD73" s="360" t="s">
        <v>818</v>
      </c>
      <c r="AE73" s="353" t="s">
        <v>804</v>
      </c>
      <c r="AF73" s="353" t="s">
        <v>805</v>
      </c>
    </row>
    <row r="74" spans="2:32" s="27" customFormat="1">
      <c r="B74" s="314" t="s">
        <v>4</v>
      </c>
      <c r="C74" s="310" t="s">
        <v>1146</v>
      </c>
      <c r="D74" s="311" t="s">
        <v>833</v>
      </c>
      <c r="E74" s="304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7">
        <v>0.15</v>
      </c>
      <c r="L74" s="202">
        <v>0</v>
      </c>
      <c r="M74" s="195" t="b">
        <v>1</v>
      </c>
      <c r="N74" s="316">
        <v>0</v>
      </c>
      <c r="O74" s="316">
        <v>5</v>
      </c>
      <c r="P74" s="195">
        <v>1</v>
      </c>
      <c r="Q74" s="316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5">
        <v>0</v>
      </c>
      <c r="AB74" s="511" t="s">
        <v>1336</v>
      </c>
      <c r="AC74" s="353" t="s">
        <v>755</v>
      </c>
      <c r="AD74" s="360" t="s">
        <v>816</v>
      </c>
      <c r="AE74" s="353" t="s">
        <v>791</v>
      </c>
      <c r="AF74" s="353" t="s">
        <v>793</v>
      </c>
    </row>
    <row r="75" spans="2:32" s="27" customFormat="1">
      <c r="B75" s="313" t="s">
        <v>4</v>
      </c>
      <c r="C75" s="308" t="s">
        <v>1164</v>
      </c>
      <c r="D75" s="309" t="s">
        <v>358</v>
      </c>
      <c r="E75" s="302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8">
        <v>0.15</v>
      </c>
      <c r="L75" s="133">
        <v>0</v>
      </c>
      <c r="M75" s="20" t="b">
        <v>1</v>
      </c>
      <c r="N75" s="315">
        <v>5</v>
      </c>
      <c r="O75" s="315">
        <v>5</v>
      </c>
      <c r="P75" s="20">
        <v>1</v>
      </c>
      <c r="Q75" s="315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3">
        <v>0</v>
      </c>
      <c r="AB75" s="293" t="s">
        <v>616</v>
      </c>
      <c r="AC75" s="352" t="s">
        <v>744</v>
      </c>
      <c r="AD75" s="361" t="s">
        <v>820</v>
      </c>
      <c r="AE75" s="352" t="s">
        <v>806</v>
      </c>
      <c r="AF75" s="352" t="s">
        <v>783</v>
      </c>
    </row>
    <row r="76" spans="2:32" s="27" customFormat="1">
      <c r="B76" s="313" t="s">
        <v>4</v>
      </c>
      <c r="C76" s="308" t="s">
        <v>1165</v>
      </c>
      <c r="D76" s="309" t="s">
        <v>358</v>
      </c>
      <c r="E76" s="302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8">
        <v>7.4999999999999997E-2</v>
      </c>
      <c r="L76" s="133">
        <v>0</v>
      </c>
      <c r="M76" s="20" t="b">
        <v>1</v>
      </c>
      <c r="N76" s="315">
        <v>5</v>
      </c>
      <c r="O76" s="315">
        <v>5</v>
      </c>
      <c r="P76" s="20">
        <v>1</v>
      </c>
      <c r="Q76" s="315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3">
        <v>0</v>
      </c>
      <c r="AB76" s="293" t="s">
        <v>615</v>
      </c>
      <c r="AC76" s="352" t="s">
        <v>745</v>
      </c>
      <c r="AD76" s="361" t="s">
        <v>819</v>
      </c>
      <c r="AE76" s="352" t="s">
        <v>806</v>
      </c>
      <c r="AF76" s="352" t="s">
        <v>784</v>
      </c>
    </row>
    <row r="77" spans="2:32">
      <c r="B77" s="313" t="s">
        <v>4</v>
      </c>
      <c r="C77" s="308" t="s">
        <v>1166</v>
      </c>
      <c r="D77" s="309" t="s">
        <v>358</v>
      </c>
      <c r="E77" s="302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8">
        <v>7.4999999999999997E-2</v>
      </c>
      <c r="L77" s="133">
        <v>0</v>
      </c>
      <c r="M77" s="20" t="b">
        <v>1</v>
      </c>
      <c r="N77" s="315">
        <v>5</v>
      </c>
      <c r="O77" s="315">
        <v>5</v>
      </c>
      <c r="P77" s="20">
        <v>0</v>
      </c>
      <c r="Q77" s="315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3">
        <v>0</v>
      </c>
      <c r="AB77" s="293" t="s">
        <v>614</v>
      </c>
      <c r="AC77" s="352" t="s">
        <v>761</v>
      </c>
      <c r="AD77" s="361" t="s">
        <v>777</v>
      </c>
      <c r="AE77" s="352"/>
      <c r="AF77" s="294"/>
    </row>
    <row r="78" spans="2:32">
      <c r="B78" s="313" t="s">
        <v>4</v>
      </c>
      <c r="C78" s="308" t="s">
        <v>1142</v>
      </c>
      <c r="D78" s="309" t="s">
        <v>358</v>
      </c>
      <c r="E78" s="302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8">
        <v>0.22499999999999998</v>
      </c>
      <c r="L78" s="133">
        <v>0</v>
      </c>
      <c r="M78" s="20" t="b">
        <v>1</v>
      </c>
      <c r="N78" s="315">
        <v>5</v>
      </c>
      <c r="O78" s="315">
        <v>5</v>
      </c>
      <c r="P78" s="20">
        <v>0</v>
      </c>
      <c r="Q78" s="315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3">
        <v>0</v>
      </c>
      <c r="AB78" s="293" t="s">
        <v>623</v>
      </c>
      <c r="AC78" s="352" t="s">
        <v>743</v>
      </c>
      <c r="AD78" s="361" t="s">
        <v>821</v>
      </c>
      <c r="AE78" s="352"/>
      <c r="AF78" s="294"/>
    </row>
    <row r="79" spans="2:32">
      <c r="B79" s="313" t="s">
        <v>4</v>
      </c>
      <c r="C79" s="308" t="s">
        <v>1149</v>
      </c>
      <c r="D79" s="309" t="s">
        <v>847</v>
      </c>
      <c r="E79" s="302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8">
        <v>0.15</v>
      </c>
      <c r="L79" s="133">
        <v>0</v>
      </c>
      <c r="M79" s="20" t="b">
        <v>1</v>
      </c>
      <c r="N79" s="315">
        <v>5</v>
      </c>
      <c r="O79" s="315">
        <v>5</v>
      </c>
      <c r="P79" s="20">
        <v>1</v>
      </c>
      <c r="Q79" s="315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3">
        <v>0</v>
      </c>
      <c r="AB79" s="399" t="s">
        <v>1333</v>
      </c>
      <c r="AC79" s="352" t="s">
        <v>732</v>
      </c>
      <c r="AD79" s="361" t="s">
        <v>762</v>
      </c>
      <c r="AE79" s="352" t="s">
        <v>780</v>
      </c>
      <c r="AF79" s="364" t="s">
        <v>794</v>
      </c>
    </row>
    <row r="80" spans="2:32">
      <c r="B80" s="314" t="s">
        <v>4</v>
      </c>
      <c r="C80" s="310" t="s">
        <v>1167</v>
      </c>
      <c r="D80" s="311" t="s">
        <v>359</v>
      </c>
      <c r="E80" s="304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7">
        <v>0.15</v>
      </c>
      <c r="L80" s="202">
        <v>0</v>
      </c>
      <c r="M80" s="195" t="b">
        <v>1</v>
      </c>
      <c r="N80" s="316">
        <v>5</v>
      </c>
      <c r="O80" s="316">
        <v>0</v>
      </c>
      <c r="P80" s="195">
        <v>1</v>
      </c>
      <c r="Q80" s="316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5">
        <v>0</v>
      </c>
      <c r="AB80" s="295" t="s">
        <v>550</v>
      </c>
      <c r="AC80" s="353" t="s">
        <v>758</v>
      </c>
      <c r="AD80" s="360" t="s">
        <v>825</v>
      </c>
      <c r="AE80" s="353"/>
      <c r="AF80" s="296"/>
    </row>
    <row r="81" spans="1:32">
      <c r="B81" s="314" t="s">
        <v>4</v>
      </c>
      <c r="C81" s="310" t="s">
        <v>1168</v>
      </c>
      <c r="D81" s="311" t="s">
        <v>359</v>
      </c>
      <c r="E81" s="304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7">
        <v>0.15</v>
      </c>
      <c r="L81" s="202">
        <v>0</v>
      </c>
      <c r="M81" s="195" t="b">
        <v>1</v>
      </c>
      <c r="N81" s="316">
        <v>5</v>
      </c>
      <c r="O81" s="316">
        <v>0</v>
      </c>
      <c r="P81" s="195">
        <v>1</v>
      </c>
      <c r="Q81" s="316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5">
        <v>0</v>
      </c>
      <c r="AB81" s="295" t="s">
        <v>550</v>
      </c>
      <c r="AC81" s="353" t="s">
        <v>759</v>
      </c>
      <c r="AD81" s="360" t="s">
        <v>826</v>
      </c>
      <c r="AE81" s="353"/>
      <c r="AF81" s="296"/>
    </row>
    <row r="82" spans="1:32">
      <c r="B82" s="313" t="s">
        <v>4</v>
      </c>
      <c r="C82" s="308" t="s">
        <v>1143</v>
      </c>
      <c r="D82" s="309" t="s">
        <v>847</v>
      </c>
      <c r="E82" s="302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8">
        <v>0.22499999999999998</v>
      </c>
      <c r="L82" s="133">
        <v>0</v>
      </c>
      <c r="M82" s="20" t="b">
        <v>1</v>
      </c>
      <c r="N82" s="315">
        <v>5</v>
      </c>
      <c r="O82" s="315">
        <v>5</v>
      </c>
      <c r="P82" s="20">
        <v>1</v>
      </c>
      <c r="Q82" s="315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3">
        <v>0</v>
      </c>
      <c r="AB82" s="293" t="s">
        <v>551</v>
      </c>
      <c r="AC82" s="352" t="s">
        <v>760</v>
      </c>
      <c r="AD82" s="361" t="s">
        <v>827</v>
      </c>
      <c r="AE82" s="352" t="s">
        <v>807</v>
      </c>
      <c r="AF82" s="364" t="s">
        <v>808</v>
      </c>
    </row>
    <row r="83" spans="1:32" ht="15.75" thickBot="1">
      <c r="B83" s="314" t="s">
        <v>4</v>
      </c>
      <c r="C83" s="310" t="s">
        <v>1147</v>
      </c>
      <c r="D83" s="311" t="s">
        <v>833</v>
      </c>
      <c r="E83" s="304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7">
        <v>0.22499999999999998</v>
      </c>
      <c r="L83" s="202">
        <v>0</v>
      </c>
      <c r="M83" s="195" t="b">
        <v>1</v>
      </c>
      <c r="N83" s="316">
        <v>5</v>
      </c>
      <c r="O83" s="316">
        <v>0</v>
      </c>
      <c r="P83" s="195">
        <v>1</v>
      </c>
      <c r="Q83" s="316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7">
        <v>0</v>
      </c>
      <c r="X83" s="245">
        <v>0.25</v>
      </c>
      <c r="Y83" s="245">
        <v>0.25</v>
      </c>
      <c r="Z83" s="245">
        <v>0.8</v>
      </c>
      <c r="AA83" s="305">
        <v>0</v>
      </c>
      <c r="AB83" s="511" t="s">
        <v>1335</v>
      </c>
      <c r="AC83" s="353" t="s">
        <v>755</v>
      </c>
      <c r="AD83" s="360" t="s">
        <v>816</v>
      </c>
      <c r="AE83" s="353" t="s">
        <v>791</v>
      </c>
      <c r="AF83" s="444" t="s">
        <v>793</v>
      </c>
    </row>
    <row r="84" spans="1:32">
      <c r="B84" s="313"/>
      <c r="C84" s="317"/>
      <c r="D84" s="309"/>
      <c r="E84" s="318">
        <v>68</v>
      </c>
      <c r="F84" s="133">
        <v>3</v>
      </c>
      <c r="G84" s="133"/>
      <c r="H84" s="133"/>
      <c r="I84" s="133"/>
      <c r="J84" s="133">
        <v>0</v>
      </c>
      <c r="K84" s="329">
        <v>0.53</v>
      </c>
      <c r="L84" s="133"/>
      <c r="M84" s="20"/>
      <c r="N84" s="322"/>
      <c r="O84" s="322"/>
      <c r="P84" s="183"/>
      <c r="Q84" s="320"/>
      <c r="R84" s="319"/>
      <c r="S84" s="321"/>
      <c r="T84" s="321"/>
      <c r="U84" s="323"/>
      <c r="V84" s="183"/>
      <c r="W84" s="323"/>
      <c r="X84" s="324"/>
      <c r="Y84" s="244"/>
      <c r="Z84" s="244"/>
      <c r="AA84" s="303"/>
      <c r="AB84" s="325"/>
      <c r="AC84" s="354"/>
      <c r="AD84" s="326"/>
      <c r="AE84" s="353"/>
      <c r="AF84" s="296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4"/>
      <c r="H87" s="524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689</v>
      </c>
      <c r="O88" s="154" t="s">
        <v>688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785</v>
      </c>
      <c r="M89" s="236" t="s">
        <v>753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785</v>
      </c>
      <c r="M90" s="236" t="s">
        <v>753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785</v>
      </c>
      <c r="M91" s="236" t="s">
        <v>753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785</v>
      </c>
      <c r="M92" s="236" t="s">
        <v>753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785</v>
      </c>
      <c r="M93" s="236" t="s">
        <v>753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785</v>
      </c>
      <c r="M94" s="235" t="s">
        <v>753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785</v>
      </c>
      <c r="M95" s="235" t="s">
        <v>753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785</v>
      </c>
      <c r="M96" s="235" t="s">
        <v>753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785</v>
      </c>
      <c r="M97" s="235" t="s">
        <v>753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785</v>
      </c>
      <c r="M98" s="235" t="s">
        <v>753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785</v>
      </c>
      <c r="M99" s="235" t="s">
        <v>753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785</v>
      </c>
      <c r="M100" s="235" t="s">
        <v>753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785</v>
      </c>
      <c r="M101" s="235" t="s">
        <v>753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785</v>
      </c>
      <c r="M102" s="235" t="s">
        <v>753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785</v>
      </c>
      <c r="M103" s="235" t="s">
        <v>753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785</v>
      </c>
      <c r="M104" s="235" t="s">
        <v>753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785</v>
      </c>
      <c r="M105" s="235" t="s">
        <v>753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785</v>
      </c>
      <c r="M106" s="235" t="s">
        <v>753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785</v>
      </c>
      <c r="M107" s="235" t="s">
        <v>753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785</v>
      </c>
      <c r="M108" s="235" t="s">
        <v>753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2" t="s">
        <v>617</v>
      </c>
      <c r="L109" s="352" t="s">
        <v>786</v>
      </c>
      <c r="M109" s="352" t="s">
        <v>789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785</v>
      </c>
      <c r="M110" s="235" t="s">
        <v>753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785</v>
      </c>
      <c r="M111" s="235" t="s">
        <v>753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785</v>
      </c>
      <c r="M112" s="235" t="s">
        <v>753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785</v>
      </c>
      <c r="M113" s="235" t="s">
        <v>753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785</v>
      </c>
      <c r="M114" s="235" t="s">
        <v>753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785</v>
      </c>
      <c r="M115" s="235" t="s">
        <v>753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3" t="s">
        <v>787</v>
      </c>
      <c r="M116" s="353" t="s">
        <v>788</v>
      </c>
      <c r="N116" s="247">
        <v>10</v>
      </c>
      <c r="O116" s="247">
        <v>10</v>
      </c>
    </row>
    <row r="117" spans="2:15">
      <c r="B117" s="355" t="s">
        <v>4</v>
      </c>
      <c r="C117" s="189" t="s">
        <v>677</v>
      </c>
      <c r="D117" s="189" t="s">
        <v>357</v>
      </c>
      <c r="E117" s="356" t="b">
        <v>1</v>
      </c>
      <c r="F117" s="357">
        <v>0</v>
      </c>
      <c r="G117" s="358">
        <v>1</v>
      </c>
      <c r="H117" s="358">
        <v>2</v>
      </c>
      <c r="I117" s="358">
        <v>0</v>
      </c>
      <c r="J117" s="358">
        <v>0</v>
      </c>
      <c r="K117" s="240" t="s">
        <v>678</v>
      </c>
      <c r="L117" s="240" t="s">
        <v>785</v>
      </c>
      <c r="M117" s="235" t="s">
        <v>753</v>
      </c>
      <c r="N117" s="359">
        <v>10</v>
      </c>
      <c r="O117" s="359">
        <v>10</v>
      </c>
    </row>
    <row r="118" spans="2:15">
      <c r="B118" s="330"/>
      <c r="C118" s="330"/>
      <c r="D118" s="330"/>
      <c r="E118" s="331"/>
      <c r="F118" s="332"/>
      <c r="G118" s="332"/>
      <c r="H118" s="332"/>
      <c r="I118" s="332"/>
      <c r="J118" s="332"/>
      <c r="K118" s="333"/>
      <c r="L118" s="333"/>
      <c r="M118" s="333"/>
      <c r="N118" s="332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8">
        <v>42</v>
      </c>
      <c r="G131" s="468">
        <v>1.3</v>
      </c>
      <c r="H131" s="67">
        <f>E124*G124</f>
        <v>54.6</v>
      </c>
      <c r="J131" s="67">
        <f>E131*G131</f>
        <v>54.6</v>
      </c>
    </row>
    <row r="132" spans="5:10">
      <c r="E132" s="468">
        <v>92</v>
      </c>
      <c r="G132" s="46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8">
        <v>235</v>
      </c>
      <c r="G133" s="468">
        <v>0.9</v>
      </c>
      <c r="H133" s="67">
        <f>E126*G126</f>
        <v>211.5</v>
      </c>
      <c r="J133" s="67">
        <f t="shared" si="0"/>
        <v>211.5</v>
      </c>
    </row>
    <row r="134" spans="5:10">
      <c r="E134" s="468">
        <v>686</v>
      </c>
      <c r="G134" s="468">
        <v>0.7</v>
      </c>
      <c r="H134" s="67">
        <f>E127*G127</f>
        <v>480.2</v>
      </c>
      <c r="J134" s="67">
        <f t="shared" si="0"/>
        <v>480.2</v>
      </c>
    </row>
    <row r="135" spans="5:10">
      <c r="E135" s="468">
        <v>1040</v>
      </c>
      <c r="G135" s="46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4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5" t="s">
        <v>679</v>
      </c>
      <c r="D4" s="336" t="s">
        <v>680</v>
      </c>
      <c r="E4" s="148" t="s">
        <v>684</v>
      </c>
      <c r="F4" s="148" t="s">
        <v>1182</v>
      </c>
      <c r="G4" s="148" t="s">
        <v>1183</v>
      </c>
      <c r="H4" s="148" t="s">
        <v>1184</v>
      </c>
      <c r="I4" s="148" t="s">
        <v>1232</v>
      </c>
      <c r="J4" s="148" t="s">
        <v>1233</v>
      </c>
      <c r="K4" s="148" t="s">
        <v>1185</v>
      </c>
      <c r="L4" s="148" t="s">
        <v>1187</v>
      </c>
      <c r="M4" s="148" t="s">
        <v>1188</v>
      </c>
      <c r="N4" s="148" t="s">
        <v>1189</v>
      </c>
      <c r="O4" s="148" t="s">
        <v>1190</v>
      </c>
      <c r="P4" s="148" t="s">
        <v>1191</v>
      </c>
      <c r="Q4" s="148" t="s">
        <v>1192</v>
      </c>
      <c r="R4" s="148" t="s">
        <v>1193</v>
      </c>
      <c r="S4" s="148" t="s">
        <v>1194</v>
      </c>
      <c r="T4" s="148" t="s">
        <v>1195</v>
      </c>
      <c r="U4" s="148" t="s">
        <v>1296</v>
      </c>
      <c r="V4" s="148" t="s">
        <v>1297</v>
      </c>
      <c r="W4" s="338" t="s">
        <v>681</v>
      </c>
      <c r="X4" s="340" t="s">
        <v>682</v>
      </c>
      <c r="Y4" s="341" t="s">
        <v>683</v>
      </c>
    </row>
    <row r="5" spans="1:25">
      <c r="A5" s="134" t="s">
        <v>4</v>
      </c>
      <c r="B5" s="159" t="s">
        <v>240</v>
      </c>
      <c r="C5" s="243">
        <v>0</v>
      </c>
      <c r="D5" s="337">
        <v>0</v>
      </c>
      <c r="E5" s="15" t="s">
        <v>685</v>
      </c>
      <c r="F5" s="15" t="s">
        <v>1234</v>
      </c>
      <c r="G5" s="15" t="s">
        <v>1309</v>
      </c>
      <c r="H5" s="15" t="s">
        <v>727</v>
      </c>
      <c r="I5" s="15" t="s">
        <v>1235</v>
      </c>
      <c r="J5" s="15" t="s">
        <v>1236</v>
      </c>
      <c r="K5" s="15" t="s">
        <v>1186</v>
      </c>
      <c r="L5" s="15" t="s">
        <v>1186</v>
      </c>
      <c r="M5" s="15" t="s">
        <v>1186</v>
      </c>
      <c r="N5" s="15" t="s">
        <v>1186</v>
      </c>
      <c r="O5" s="15" t="s">
        <v>1186</v>
      </c>
      <c r="P5" s="15" t="s">
        <v>1186</v>
      </c>
      <c r="Q5" s="15" t="s">
        <v>1186</v>
      </c>
      <c r="R5" s="15" t="s">
        <v>1186</v>
      </c>
      <c r="S5" s="15" t="s">
        <v>1186</v>
      </c>
      <c r="T5" s="15" t="s">
        <v>1186</v>
      </c>
      <c r="U5" s="15" t="s">
        <v>1299</v>
      </c>
      <c r="V5" s="15" t="s">
        <v>1298</v>
      </c>
      <c r="W5" s="339" t="b">
        <v>0</v>
      </c>
      <c r="X5" s="342" t="s">
        <v>538</v>
      </c>
      <c r="Y5" s="343" t="s">
        <v>501</v>
      </c>
    </row>
    <row r="6" spans="1:25">
      <c r="A6" s="134" t="s">
        <v>4</v>
      </c>
      <c r="B6" s="159" t="s">
        <v>241</v>
      </c>
      <c r="C6" s="243">
        <v>1</v>
      </c>
      <c r="D6" s="337">
        <v>0</v>
      </c>
      <c r="E6" s="15" t="s">
        <v>686</v>
      </c>
      <c r="F6" s="15" t="s">
        <v>1196</v>
      </c>
      <c r="G6" s="15"/>
      <c r="H6" s="15" t="s">
        <v>537</v>
      </c>
      <c r="I6" s="15"/>
      <c r="J6" s="15"/>
      <c r="K6" s="15" t="s">
        <v>1186</v>
      </c>
      <c r="L6" s="15" t="s">
        <v>1186</v>
      </c>
      <c r="M6" s="15" t="s">
        <v>1186</v>
      </c>
      <c r="N6" s="15" t="s">
        <v>1186</v>
      </c>
      <c r="O6" s="15" t="s">
        <v>1186</v>
      </c>
      <c r="P6" s="15" t="s">
        <v>1186</v>
      </c>
      <c r="Q6" s="15" t="s">
        <v>1186</v>
      </c>
      <c r="R6" s="15" t="s">
        <v>1186</v>
      </c>
      <c r="S6" s="15" t="s">
        <v>1186</v>
      </c>
      <c r="T6" s="15" t="s">
        <v>1186</v>
      </c>
      <c r="U6" s="15"/>
      <c r="V6" s="15"/>
      <c r="W6" s="339" t="b">
        <v>0</v>
      </c>
      <c r="X6" s="342" t="s">
        <v>514</v>
      </c>
      <c r="Y6" s="343" t="s">
        <v>501</v>
      </c>
    </row>
    <row r="7" spans="1:25" s="67" customFormat="1">
      <c r="A7" s="136" t="s">
        <v>4</v>
      </c>
      <c r="B7" s="136" t="s">
        <v>503</v>
      </c>
      <c r="C7" s="344">
        <v>2</v>
      </c>
      <c r="D7" s="345">
        <v>0</v>
      </c>
      <c r="E7" s="15" t="s">
        <v>687</v>
      </c>
      <c r="F7" s="346" t="s">
        <v>1197</v>
      </c>
      <c r="G7" s="347"/>
      <c r="H7" s="347" t="s">
        <v>639</v>
      </c>
      <c r="I7" s="347"/>
      <c r="J7" s="347"/>
      <c r="K7" s="346" t="s">
        <v>1186</v>
      </c>
      <c r="L7" s="346" t="s">
        <v>1186</v>
      </c>
      <c r="M7" s="346" t="s">
        <v>1186</v>
      </c>
      <c r="N7" s="346" t="s">
        <v>1186</v>
      </c>
      <c r="O7" s="346" t="s">
        <v>1186</v>
      </c>
      <c r="P7" s="346" t="s">
        <v>1186</v>
      </c>
      <c r="Q7" s="346" t="s">
        <v>1186</v>
      </c>
      <c r="R7" s="346" t="s">
        <v>1186</v>
      </c>
      <c r="S7" s="346" t="s">
        <v>1186</v>
      </c>
      <c r="T7" s="346" t="s">
        <v>1186</v>
      </c>
      <c r="U7" s="346"/>
      <c r="V7" s="346"/>
      <c r="W7" s="348" t="b">
        <v>0</v>
      </c>
      <c r="X7" s="349" t="s">
        <v>640</v>
      </c>
      <c r="Y7" s="350" t="s">
        <v>640</v>
      </c>
    </row>
    <row r="10" spans="1:25">
      <c r="F10" s="67"/>
    </row>
    <row r="17" spans="12:12">
      <c r="L17" s="67"/>
    </row>
  </sheetData>
  <conditionalFormatting sqref="B6">
    <cfRule type="duplicateValues" dxfId="12" priority="12"/>
  </conditionalFormatting>
  <conditionalFormatting sqref="B7">
    <cfRule type="duplicateValues" dxfId="11" priority="10"/>
  </conditionalFormatting>
  <conditionalFormatting sqref="B5">
    <cfRule type="duplicateValues" dxfId="1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2"/>
  <sheetViews>
    <sheetView tabSelected="1" topLeftCell="G1" workbookViewId="0">
      <selection activeCell="M13" sqref="M13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1289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08" t="s">
        <v>1276</v>
      </c>
      <c r="F3" s="508" t="s">
        <v>1275</v>
      </c>
      <c r="G3" s="10"/>
      <c r="J3" s="524" t="s">
        <v>308</v>
      </c>
      <c r="K3" s="524"/>
      <c r="M3" s="524"/>
      <c r="N3" s="524"/>
      <c r="O3" s="524"/>
      <c r="P3" s="524"/>
    </row>
    <row r="4" spans="2:16" customFormat="1" ht="107.25">
      <c r="B4" s="497" t="s">
        <v>1288</v>
      </c>
      <c r="C4" s="498" t="s">
        <v>5</v>
      </c>
      <c r="D4" s="499" t="s">
        <v>204</v>
      </c>
      <c r="E4" s="499" t="s">
        <v>1262</v>
      </c>
      <c r="F4" s="499" t="s">
        <v>1263</v>
      </c>
      <c r="G4" s="499" t="s">
        <v>1264</v>
      </c>
      <c r="H4" s="499" t="s">
        <v>1265</v>
      </c>
      <c r="I4" s="500" t="s">
        <v>23</v>
      </c>
      <c r="J4" s="500" t="s">
        <v>1301</v>
      </c>
    </row>
    <row r="5" spans="2:16">
      <c r="B5" s="501" t="s">
        <v>4</v>
      </c>
      <c r="C5" s="495" t="s">
        <v>1347</v>
      </c>
      <c r="D5" s="495" t="s">
        <v>303</v>
      </c>
      <c r="E5" s="495">
        <v>1</v>
      </c>
      <c r="F5" s="495" t="s">
        <v>1180</v>
      </c>
      <c r="G5" s="495">
        <v>30</v>
      </c>
      <c r="H5" s="502">
        <v>30</v>
      </c>
      <c r="I5" s="502" t="s">
        <v>1290</v>
      </c>
      <c r="J5" s="502"/>
    </row>
    <row r="6" spans="2:16">
      <c r="B6" s="501" t="s">
        <v>4</v>
      </c>
      <c r="C6" s="495" t="s">
        <v>1348</v>
      </c>
      <c r="D6" s="496" t="s">
        <v>302</v>
      </c>
      <c r="E6" s="495">
        <v>1</v>
      </c>
      <c r="F6" s="495"/>
      <c r="G6" s="495">
        <v>2</v>
      </c>
      <c r="H6" s="502">
        <v>2</v>
      </c>
      <c r="I6" s="502"/>
      <c r="J6" s="502"/>
    </row>
    <row r="7" spans="2:16">
      <c r="B7" s="501" t="s">
        <v>4</v>
      </c>
      <c r="C7" s="495" t="s">
        <v>1349</v>
      </c>
      <c r="D7" s="495" t="s">
        <v>301</v>
      </c>
      <c r="E7" s="495">
        <v>1</v>
      </c>
      <c r="F7" s="495"/>
      <c r="G7" s="495">
        <v>10000</v>
      </c>
      <c r="H7" s="502">
        <v>10000</v>
      </c>
      <c r="I7" s="502" t="s">
        <v>1295</v>
      </c>
      <c r="J7" s="502"/>
    </row>
    <row r="8" spans="2:16" customFormat="1">
      <c r="B8" s="501" t="s">
        <v>4</v>
      </c>
      <c r="C8" s="495" t="s">
        <v>1266</v>
      </c>
      <c r="D8" s="495" t="s">
        <v>303</v>
      </c>
      <c r="E8" s="495">
        <v>1</v>
      </c>
      <c r="F8" s="495" t="s">
        <v>1180</v>
      </c>
      <c r="G8" s="495">
        <v>30</v>
      </c>
      <c r="H8" s="502">
        <v>50</v>
      </c>
      <c r="I8" s="502" t="s">
        <v>1290</v>
      </c>
      <c r="J8" s="502" t="s">
        <v>1278</v>
      </c>
    </row>
    <row r="9" spans="2:16" customFormat="1">
      <c r="B9" s="501" t="s">
        <v>4</v>
      </c>
      <c r="C9" s="495" t="s">
        <v>1267</v>
      </c>
      <c r="D9" s="495" t="s">
        <v>303</v>
      </c>
      <c r="E9" s="495">
        <v>1</v>
      </c>
      <c r="F9" s="495" t="s">
        <v>1179</v>
      </c>
      <c r="G9" s="495">
        <v>3</v>
      </c>
      <c r="H9" s="502">
        <v>5</v>
      </c>
      <c r="I9" s="502" t="s">
        <v>1291</v>
      </c>
      <c r="J9" s="502" t="s">
        <v>1277</v>
      </c>
    </row>
    <row r="10" spans="2:16" customFormat="1">
      <c r="B10" s="501" t="s">
        <v>4</v>
      </c>
      <c r="C10" s="495" t="s">
        <v>1268</v>
      </c>
      <c r="D10" s="495" t="s">
        <v>1067</v>
      </c>
      <c r="E10" s="495">
        <v>1</v>
      </c>
      <c r="F10" s="495" t="s">
        <v>1068</v>
      </c>
      <c r="G10" s="495">
        <v>2</v>
      </c>
      <c r="H10" s="502">
        <v>3</v>
      </c>
      <c r="I10" s="502"/>
      <c r="J10" s="502" t="s">
        <v>1280</v>
      </c>
    </row>
    <row r="11" spans="2:16" customFormat="1">
      <c r="B11" s="501" t="s">
        <v>4</v>
      </c>
      <c r="C11" s="495" t="s">
        <v>326</v>
      </c>
      <c r="D11" s="495" t="s">
        <v>1071</v>
      </c>
      <c r="E11" s="495">
        <v>1</v>
      </c>
      <c r="F11" s="495" t="s">
        <v>326</v>
      </c>
      <c r="G11" s="495">
        <v>50</v>
      </c>
      <c r="H11" s="502">
        <v>100</v>
      </c>
      <c r="I11" s="502"/>
      <c r="J11" s="502" t="s">
        <v>1350</v>
      </c>
    </row>
    <row r="12" spans="2:16" customFormat="1">
      <c r="B12" s="503" t="s">
        <v>4</v>
      </c>
      <c r="C12" s="496" t="s">
        <v>1269</v>
      </c>
      <c r="D12" s="495" t="s">
        <v>1071</v>
      </c>
      <c r="E12" s="495">
        <v>1</v>
      </c>
      <c r="F12" s="496" t="s">
        <v>1269</v>
      </c>
      <c r="G12" s="495">
        <v>1</v>
      </c>
      <c r="H12" s="502">
        <v>2</v>
      </c>
      <c r="I12" s="502"/>
      <c r="J12" s="502" t="s">
        <v>1351</v>
      </c>
    </row>
    <row r="13" spans="2:16" customFormat="1">
      <c r="B13" s="503" t="s">
        <v>4</v>
      </c>
      <c r="C13" s="495" t="s">
        <v>1270</v>
      </c>
      <c r="D13" s="495" t="s">
        <v>303</v>
      </c>
      <c r="E13" s="495">
        <v>1</v>
      </c>
      <c r="F13" s="495" t="s">
        <v>1271</v>
      </c>
      <c r="G13" s="495">
        <v>2</v>
      </c>
      <c r="H13" s="502">
        <v>5</v>
      </c>
      <c r="I13" s="502" t="s">
        <v>1292</v>
      </c>
      <c r="J13" s="502" t="s">
        <v>1279</v>
      </c>
    </row>
    <row r="14" spans="2:16" customFormat="1">
      <c r="B14" s="503" t="s">
        <v>4</v>
      </c>
      <c r="C14" s="495" t="s">
        <v>1272</v>
      </c>
      <c r="D14" s="495" t="s">
        <v>675</v>
      </c>
      <c r="E14" s="495">
        <v>1</v>
      </c>
      <c r="F14" s="495"/>
      <c r="G14" s="495">
        <v>1</v>
      </c>
      <c r="H14" s="502">
        <v>2</v>
      </c>
      <c r="I14" s="502"/>
      <c r="J14" s="502"/>
    </row>
    <row r="15" spans="2:16">
      <c r="B15" s="503" t="s">
        <v>4</v>
      </c>
      <c r="C15" s="495" t="s">
        <v>411</v>
      </c>
      <c r="D15" s="496" t="s">
        <v>411</v>
      </c>
      <c r="E15" s="495">
        <v>1</v>
      </c>
      <c r="F15" s="495"/>
      <c r="G15" s="495">
        <v>5</v>
      </c>
      <c r="H15" s="502">
        <v>10</v>
      </c>
      <c r="I15" s="502" t="s">
        <v>1293</v>
      </c>
      <c r="J15" s="502"/>
    </row>
    <row r="16" spans="2:16">
      <c r="B16" s="503" t="s">
        <v>4</v>
      </c>
      <c r="C16" s="496" t="s">
        <v>302</v>
      </c>
      <c r="D16" s="496" t="s">
        <v>302</v>
      </c>
      <c r="E16" s="495">
        <v>1</v>
      </c>
      <c r="F16" s="495"/>
      <c r="G16" s="495">
        <v>60</v>
      </c>
      <c r="H16" s="502">
        <v>90</v>
      </c>
      <c r="I16" s="502" t="s">
        <v>1294</v>
      </c>
      <c r="J16" s="502"/>
    </row>
    <row r="17" spans="2:13" customFormat="1">
      <c r="B17" s="503" t="s">
        <v>4</v>
      </c>
      <c r="C17" s="495" t="s">
        <v>301</v>
      </c>
      <c r="D17" s="495" t="s">
        <v>301</v>
      </c>
      <c r="E17" s="495">
        <v>1</v>
      </c>
      <c r="F17" s="495"/>
      <c r="G17" s="495">
        <v>10000</v>
      </c>
      <c r="H17" s="502">
        <v>20000</v>
      </c>
      <c r="I17" s="502" t="s">
        <v>1295</v>
      </c>
      <c r="J17" s="502"/>
    </row>
    <row r="18" spans="2:13" customFormat="1" ht="15.75" thickBot="1"/>
    <row r="19" spans="2:13" ht="23.25">
      <c r="B19" s="12" t="s">
        <v>305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3">
      <c r="B20" s="173"/>
      <c r="C20" s="173"/>
      <c r="D20" s="173"/>
      <c r="E20" s="173"/>
      <c r="F20" s="525"/>
      <c r="G20" s="525"/>
      <c r="H20" s="525"/>
      <c r="I20" s="173"/>
      <c r="J20" s="173"/>
    </row>
    <row r="21" spans="2:13" customFormat="1" ht="96">
      <c r="B21" s="497" t="s">
        <v>306</v>
      </c>
      <c r="C21" s="498" t="s">
        <v>5</v>
      </c>
      <c r="D21" s="504" t="s">
        <v>1273</v>
      </c>
      <c r="E21" s="504" t="s">
        <v>1262</v>
      </c>
      <c r="F21" s="505" t="s">
        <v>1274</v>
      </c>
      <c r="G21" s="498" t="s">
        <v>307</v>
      </c>
      <c r="H21" s="498" t="s">
        <v>309</v>
      </c>
    </row>
    <row r="22" spans="2:13" customFormat="1">
      <c r="B22" s="501" t="s">
        <v>4</v>
      </c>
      <c r="C22" s="495" t="s">
        <v>303</v>
      </c>
      <c r="D22" s="495">
        <v>0</v>
      </c>
      <c r="E22" s="495">
        <v>2</v>
      </c>
      <c r="F22" s="506" t="b">
        <v>1</v>
      </c>
      <c r="G22" s="506" t="s">
        <v>1281</v>
      </c>
      <c r="H22" s="506" t="s">
        <v>1282</v>
      </c>
    </row>
    <row r="23" spans="2:13" customFormat="1">
      <c r="B23" s="501" t="s">
        <v>4</v>
      </c>
      <c r="C23" s="495" t="s">
        <v>675</v>
      </c>
      <c r="D23" s="495">
        <v>0</v>
      </c>
      <c r="E23" s="495">
        <v>1</v>
      </c>
      <c r="F23" s="506" t="b">
        <v>1</v>
      </c>
      <c r="G23" s="506" t="s">
        <v>1302</v>
      </c>
      <c r="H23" s="506" t="s">
        <v>1300</v>
      </c>
    </row>
    <row r="24" spans="2:13" customFormat="1">
      <c r="B24" s="501" t="s">
        <v>4</v>
      </c>
      <c r="C24" s="495" t="s">
        <v>301</v>
      </c>
      <c r="D24" s="495">
        <v>0</v>
      </c>
      <c r="E24" s="495">
        <v>2</v>
      </c>
      <c r="F24" s="506" t="b">
        <v>1</v>
      </c>
      <c r="G24" s="506" t="s">
        <v>1283</v>
      </c>
      <c r="H24" s="506" t="s">
        <v>1284</v>
      </c>
    </row>
    <row r="25" spans="2:13" customFormat="1">
      <c r="B25" s="501" t="s">
        <v>4</v>
      </c>
      <c r="C25" s="495" t="s">
        <v>1067</v>
      </c>
      <c r="D25" s="495">
        <v>0</v>
      </c>
      <c r="E25" s="495">
        <v>1</v>
      </c>
      <c r="F25" s="506" t="b">
        <v>1</v>
      </c>
      <c r="G25" s="506" t="s">
        <v>1304</v>
      </c>
      <c r="H25" s="506" t="s">
        <v>1303</v>
      </c>
    </row>
    <row r="26" spans="2:13" customFormat="1">
      <c r="B26" s="503" t="s">
        <v>4</v>
      </c>
      <c r="C26" s="496" t="s">
        <v>302</v>
      </c>
      <c r="D26" s="496">
        <v>0</v>
      </c>
      <c r="E26" s="496">
        <v>1</v>
      </c>
      <c r="F26" s="506" t="b">
        <v>1</v>
      </c>
      <c r="G26" s="506" t="s">
        <v>1285</v>
      </c>
      <c r="H26" s="506" t="s">
        <v>1286</v>
      </c>
    </row>
    <row r="27" spans="2:13" customFormat="1">
      <c r="B27" s="503" t="s">
        <v>4</v>
      </c>
      <c r="C27" s="495" t="s">
        <v>1071</v>
      </c>
      <c r="D27" s="495">
        <v>0</v>
      </c>
      <c r="E27" s="495">
        <v>1</v>
      </c>
      <c r="F27" s="506" t="b">
        <v>0</v>
      </c>
      <c r="G27" s="506" t="s">
        <v>1305</v>
      </c>
      <c r="H27" s="506" t="s">
        <v>1306</v>
      </c>
    </row>
    <row r="28" spans="2:13" customFormat="1">
      <c r="B28" s="503" t="s">
        <v>4</v>
      </c>
      <c r="C28" s="496" t="s">
        <v>411</v>
      </c>
      <c r="D28" s="496">
        <v>0</v>
      </c>
      <c r="E28" s="496">
        <v>1</v>
      </c>
      <c r="F28" s="507" t="b">
        <v>0</v>
      </c>
      <c r="G28" s="507" t="s">
        <v>1308</v>
      </c>
      <c r="H28" s="507" t="s">
        <v>1307</v>
      </c>
    </row>
    <row r="29" spans="2:13" ht="15.75" thickBot="1"/>
    <row r="30" spans="2:13" ht="23.25">
      <c r="B30" s="12" t="s">
        <v>310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2:13" ht="30">
      <c r="B31" s="173"/>
      <c r="C31" s="173"/>
      <c r="D31" s="173"/>
      <c r="E31" s="173"/>
      <c r="F31" s="186" t="s">
        <v>317</v>
      </c>
      <c r="G31" s="526" t="s">
        <v>315</v>
      </c>
      <c r="H31" s="526"/>
      <c r="I31" s="173"/>
    </row>
    <row r="32" spans="2:13" ht="142.5">
      <c r="B32" s="184" t="s">
        <v>311</v>
      </c>
      <c r="C32" s="184" t="s">
        <v>5</v>
      </c>
      <c r="D32" s="144" t="s">
        <v>321</v>
      </c>
      <c r="E32" s="154" t="s">
        <v>242</v>
      </c>
      <c r="F32" s="154" t="s">
        <v>320</v>
      </c>
      <c r="G32" s="154" t="s">
        <v>316</v>
      </c>
      <c r="H32" s="146" t="s">
        <v>318</v>
      </c>
      <c r="I32" s="146" t="s">
        <v>319</v>
      </c>
      <c r="J32" s="149" t="s">
        <v>38</v>
      </c>
      <c r="K32" s="145" t="s">
        <v>458</v>
      </c>
    </row>
    <row r="33" spans="2:11">
      <c r="B33" s="156" t="s">
        <v>4</v>
      </c>
      <c r="C33" s="182" t="s">
        <v>312</v>
      </c>
      <c r="D33" s="182">
        <v>0</v>
      </c>
      <c r="E33" s="20">
        <v>0</v>
      </c>
      <c r="F33" s="20">
        <v>15</v>
      </c>
      <c r="G33" s="20">
        <v>300</v>
      </c>
      <c r="H33" s="14">
        <v>0.5</v>
      </c>
      <c r="I33" s="14">
        <v>1</v>
      </c>
      <c r="J33" s="135" t="s">
        <v>455</v>
      </c>
      <c r="K33" s="132" t="s">
        <v>459</v>
      </c>
    </row>
    <row r="34" spans="2:11">
      <c r="B34" s="156" t="s">
        <v>4</v>
      </c>
      <c r="C34" s="182" t="s">
        <v>313</v>
      </c>
      <c r="D34" s="182">
        <v>1</v>
      </c>
      <c r="E34" s="20">
        <v>0</v>
      </c>
      <c r="F34" s="20">
        <v>60</v>
      </c>
      <c r="G34" s="20">
        <v>400</v>
      </c>
      <c r="H34" s="14">
        <v>0.5</v>
      </c>
      <c r="I34" s="14">
        <v>1</v>
      </c>
      <c r="J34" s="135" t="s">
        <v>456</v>
      </c>
      <c r="K34" s="132" t="s">
        <v>460</v>
      </c>
    </row>
    <row r="35" spans="2:11">
      <c r="B35" s="156" t="s">
        <v>4</v>
      </c>
      <c r="C35" s="182" t="s">
        <v>314</v>
      </c>
      <c r="D35" s="182">
        <v>2</v>
      </c>
      <c r="E35" s="20">
        <v>0</v>
      </c>
      <c r="F35" s="20">
        <v>240</v>
      </c>
      <c r="G35" s="20">
        <v>600</v>
      </c>
      <c r="H35" s="14">
        <v>0.5</v>
      </c>
      <c r="I35" s="14">
        <v>1</v>
      </c>
      <c r="J35" s="135" t="s">
        <v>457</v>
      </c>
      <c r="K35" s="138" t="s">
        <v>461</v>
      </c>
    </row>
    <row r="37" spans="2:11" ht="15.75" thickBot="1"/>
    <row r="38" spans="2:11" ht="23.25">
      <c r="B38" s="12" t="s">
        <v>1255</v>
      </c>
      <c r="C38" s="12"/>
      <c r="D38" s="12"/>
      <c r="E38" s="12"/>
      <c r="F38" s="12"/>
      <c r="G38" s="12"/>
    </row>
    <row r="40" spans="2:11" ht="135.75">
      <c r="B40" s="490" t="s">
        <v>1256</v>
      </c>
      <c r="C40" s="491" t="s">
        <v>5</v>
      </c>
      <c r="D40" s="492" t="s">
        <v>1257</v>
      </c>
    </row>
    <row r="41" spans="2:11">
      <c r="B41" s="493" t="s">
        <v>4</v>
      </c>
      <c r="C41" s="494" t="s">
        <v>454</v>
      </c>
      <c r="D41" s="494">
        <v>1</v>
      </c>
    </row>
    <row r="42" spans="2:11">
      <c r="B42" s="493" t="s">
        <v>4</v>
      </c>
      <c r="C42" s="494" t="s">
        <v>446</v>
      </c>
      <c r="D42" s="494">
        <v>2</v>
      </c>
    </row>
    <row r="43" spans="2:11">
      <c r="B43" s="493" t="s">
        <v>4</v>
      </c>
      <c r="C43" s="494" t="s">
        <v>449</v>
      </c>
      <c r="D43" s="494">
        <v>2</v>
      </c>
    </row>
    <row r="44" spans="2:11">
      <c r="B44" s="493" t="s">
        <v>4</v>
      </c>
      <c r="C44" s="494" t="s">
        <v>445</v>
      </c>
      <c r="D44" s="494">
        <v>2</v>
      </c>
    </row>
    <row r="45" spans="2:11">
      <c r="B45" s="493" t="s">
        <v>4</v>
      </c>
      <c r="C45" s="494" t="s">
        <v>447</v>
      </c>
      <c r="D45" s="494">
        <v>3</v>
      </c>
    </row>
    <row r="46" spans="2:11">
      <c r="B46" s="493" t="s">
        <v>4</v>
      </c>
      <c r="C46" s="494" t="s">
        <v>448</v>
      </c>
      <c r="D46" s="494">
        <v>3</v>
      </c>
    </row>
    <row r="47" spans="2:11">
      <c r="B47" s="493" t="s">
        <v>4</v>
      </c>
      <c r="C47" s="494" t="s">
        <v>450</v>
      </c>
      <c r="D47" s="494">
        <v>3</v>
      </c>
    </row>
    <row r="48" spans="2:11">
      <c r="B48" s="493" t="s">
        <v>4</v>
      </c>
      <c r="C48" s="494" t="s">
        <v>451</v>
      </c>
      <c r="D48" s="494">
        <v>4</v>
      </c>
    </row>
    <row r="49" spans="2:7">
      <c r="B49" s="493" t="s">
        <v>4</v>
      </c>
      <c r="C49" s="494" t="s">
        <v>452</v>
      </c>
      <c r="D49" s="494">
        <v>4</v>
      </c>
    </row>
    <row r="50" spans="2:7">
      <c r="B50" s="493" t="s">
        <v>4</v>
      </c>
      <c r="C50" s="494" t="s">
        <v>453</v>
      </c>
      <c r="D50" s="494">
        <v>5</v>
      </c>
    </row>
    <row r="51" spans="2:7" ht="15.75" thickBot="1"/>
    <row r="52" spans="2:7" ht="23.25">
      <c r="B52" s="12" t="s">
        <v>1258</v>
      </c>
      <c r="C52" s="12"/>
      <c r="D52" s="12"/>
      <c r="E52" s="12"/>
      <c r="F52" s="12"/>
      <c r="G52" s="12"/>
    </row>
    <row r="54" spans="2:7" ht="142.5">
      <c r="B54" s="490" t="s">
        <v>1259</v>
      </c>
      <c r="C54" s="491" t="s">
        <v>5</v>
      </c>
      <c r="D54" s="492" t="s">
        <v>1257</v>
      </c>
    </row>
    <row r="55" spans="2:7">
      <c r="B55" s="493" t="s">
        <v>4</v>
      </c>
      <c r="C55" s="494" t="s">
        <v>312</v>
      </c>
      <c r="D55" s="494">
        <v>0.3</v>
      </c>
    </row>
    <row r="56" spans="2:7">
      <c r="B56" s="493" t="s">
        <v>4</v>
      </c>
      <c r="C56" s="494" t="s">
        <v>313</v>
      </c>
      <c r="D56" s="494">
        <v>0.6</v>
      </c>
    </row>
    <row r="57" spans="2:7">
      <c r="B57" s="493" t="s">
        <v>4</v>
      </c>
      <c r="C57" s="494" t="s">
        <v>314</v>
      </c>
      <c r="D57" s="494">
        <v>1</v>
      </c>
    </row>
    <row r="58" spans="2:7" ht="15.75" thickBot="1"/>
    <row r="59" spans="2:7" ht="23.25">
      <c r="B59" s="12" t="s">
        <v>1260</v>
      </c>
      <c r="C59" s="12"/>
      <c r="D59" s="12"/>
      <c r="E59" s="12"/>
      <c r="F59" s="12"/>
      <c r="G59" s="12"/>
    </row>
    <row r="61" spans="2:7" ht="132">
      <c r="B61" s="490" t="s">
        <v>1261</v>
      </c>
      <c r="C61" s="491" t="s">
        <v>5</v>
      </c>
      <c r="D61" s="492" t="s">
        <v>1257</v>
      </c>
    </row>
    <row r="62" spans="2:7">
      <c r="B62" s="493" t="s">
        <v>4</v>
      </c>
      <c r="C62" s="494" t="s">
        <v>1287</v>
      </c>
      <c r="D62" s="494">
        <v>0.1</v>
      </c>
    </row>
  </sheetData>
  <mergeCells count="4">
    <mergeCell ref="M3:P3"/>
    <mergeCell ref="J3:K3"/>
    <mergeCell ref="F20:H20"/>
    <mergeCell ref="G31:H31"/>
  </mergeCells>
  <conditionalFormatting sqref="C33:D35">
    <cfRule type="duplicateValues" dxfId="9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705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0" t="s">
        <v>519</v>
      </c>
      <c r="D6" s="14">
        <v>70</v>
      </c>
      <c r="E6" s="133">
        <v>0</v>
      </c>
      <c r="F6" s="15" t="s">
        <v>706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0" t="s">
        <v>1017</v>
      </c>
      <c r="D7" s="14">
        <v>0</v>
      </c>
      <c r="E7" s="133">
        <v>0</v>
      </c>
      <c r="F7" s="15" t="s">
        <v>1018</v>
      </c>
      <c r="G7" s="160" t="str">
        <f>CONCATENATE("TID_",UPPER(eggDefinitions[[#This Row],['[sku']]]),"_NAME")</f>
        <v>TID_EGG_GOLDEN_NAME</v>
      </c>
      <c r="H7" s="38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1019</v>
      </c>
      <c r="C9" s="12"/>
      <c r="D9" s="12"/>
      <c r="E9" s="12"/>
      <c r="F9" s="12"/>
    </row>
    <row r="10" spans="2:25" s="67" customFormat="1">
      <c r="B10" s="388"/>
      <c r="C10" s="388"/>
      <c r="D10" s="388"/>
      <c r="E10" s="388"/>
      <c r="F10" s="388"/>
      <c r="G10" s="388"/>
      <c r="J10"/>
    </row>
    <row r="11" spans="2:25" s="67" customFormat="1" ht="114">
      <c r="B11" s="143" t="s">
        <v>1020</v>
      </c>
      <c r="C11" s="143" t="s">
        <v>5</v>
      </c>
      <c r="D11" s="145" t="s">
        <v>186</v>
      </c>
      <c r="E11" s="145" t="s">
        <v>1024</v>
      </c>
      <c r="F11"/>
      <c r="G11"/>
    </row>
    <row r="12" spans="2:25">
      <c r="B12" s="134" t="s">
        <v>4</v>
      </c>
      <c r="C12" s="159" t="s">
        <v>1021</v>
      </c>
      <c r="D12" s="132">
        <v>0</v>
      </c>
      <c r="E12" s="132">
        <v>50</v>
      </c>
    </row>
    <row r="13" spans="2:25">
      <c r="B13" s="134" t="s">
        <v>4</v>
      </c>
      <c r="C13" s="159" t="s">
        <v>1022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1023</v>
      </c>
      <c r="D14" s="132">
        <v>2</v>
      </c>
      <c r="E14" s="132">
        <v>150</v>
      </c>
      <c r="F14"/>
    </row>
    <row r="15" spans="2:25" s="67" customFormat="1" ht="15.75" thickBot="1">
      <c r="B15" s="388"/>
      <c r="C15" s="388"/>
      <c r="D15" s="388"/>
      <c r="E15" s="388"/>
      <c r="F15" s="388"/>
      <c r="G15" s="38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1030</v>
      </c>
      <c r="H17" s="5" t="s">
        <v>1029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690</v>
      </c>
      <c r="F18" s="146" t="s">
        <v>200</v>
      </c>
      <c r="G18" s="161" t="s">
        <v>1027</v>
      </c>
      <c r="H18" s="161" t="s">
        <v>1028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693</v>
      </c>
      <c r="F19" s="14">
        <v>0.8</v>
      </c>
      <c r="G19" s="391">
        <v>1</v>
      </c>
      <c r="H19" s="391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694</v>
      </c>
      <c r="F20" s="14">
        <v>0.15</v>
      </c>
      <c r="G20" s="391">
        <v>3</v>
      </c>
      <c r="H20" s="391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695</v>
      </c>
      <c r="F21" s="14">
        <v>0.05</v>
      </c>
      <c r="G21" s="391">
        <v>5</v>
      </c>
      <c r="H21" s="391">
        <v>500</v>
      </c>
      <c r="I21" s="135" t="s">
        <v>485</v>
      </c>
    </row>
    <row r="22" spans="2:10">
      <c r="B22" s="134" t="s">
        <v>4</v>
      </c>
      <c r="C22" s="13" t="s">
        <v>1025</v>
      </c>
      <c r="D22" s="132" t="s">
        <v>205</v>
      </c>
      <c r="E22" s="132" t="s">
        <v>874</v>
      </c>
      <c r="F22" s="14">
        <v>0</v>
      </c>
      <c r="G22" s="391">
        <v>0</v>
      </c>
      <c r="H22" s="391">
        <v>0</v>
      </c>
      <c r="I22" s="135" t="s">
        <v>1026</v>
      </c>
      <c r="J22" s="67"/>
    </row>
    <row r="23" spans="2:10" ht="15.75" thickBot="1"/>
    <row r="24" spans="2:10" ht="23.25">
      <c r="B24" s="12" t="s">
        <v>691</v>
      </c>
      <c r="C24" s="12"/>
      <c r="D24" s="12"/>
      <c r="E24" s="12"/>
      <c r="F24" s="12"/>
      <c r="G24" s="12"/>
    </row>
    <row r="25" spans="2:10">
      <c r="B25" s="351"/>
      <c r="C25" s="351"/>
      <c r="D25" s="5" t="s">
        <v>875</v>
      </c>
      <c r="E25" s="351"/>
      <c r="F25" s="351"/>
      <c r="G25" s="351"/>
    </row>
    <row r="26" spans="2:10" ht="94.5">
      <c r="B26" s="143" t="s">
        <v>692</v>
      </c>
      <c r="C26" s="144" t="s">
        <v>5</v>
      </c>
      <c r="D26" s="366" t="s">
        <v>186</v>
      </c>
      <c r="E26" s="150" t="s">
        <v>38</v>
      </c>
    </row>
    <row r="27" spans="2:10">
      <c r="B27" s="134" t="s">
        <v>4</v>
      </c>
      <c r="C27" s="13" t="s">
        <v>693</v>
      </c>
      <c r="D27" s="367">
        <v>0</v>
      </c>
      <c r="E27" s="135" t="s">
        <v>729</v>
      </c>
    </row>
    <row r="28" spans="2:10">
      <c r="B28" s="134" t="s">
        <v>4</v>
      </c>
      <c r="C28" s="13" t="s">
        <v>694</v>
      </c>
      <c r="D28" s="367">
        <v>1</v>
      </c>
      <c r="E28" s="135" t="s">
        <v>730</v>
      </c>
    </row>
    <row r="29" spans="2:10">
      <c r="B29" s="134" t="s">
        <v>4</v>
      </c>
      <c r="C29" s="13" t="s">
        <v>695</v>
      </c>
      <c r="D29" s="367">
        <v>2</v>
      </c>
      <c r="E29" s="135" t="s">
        <v>731</v>
      </c>
    </row>
    <row r="30" spans="2:10">
      <c r="B30" s="134" t="s">
        <v>4</v>
      </c>
      <c r="C30" s="13" t="s">
        <v>874</v>
      </c>
      <c r="D30" s="367">
        <v>3</v>
      </c>
      <c r="E30" s="135" t="s">
        <v>1035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8" priority="18"/>
  </conditionalFormatting>
  <conditionalFormatting sqref="C19">
    <cfRule type="duplicateValues" dxfId="7" priority="5"/>
  </conditionalFormatting>
  <conditionalFormatting sqref="C20:C22">
    <cfRule type="duplicateValues" dxfId="6" priority="20"/>
  </conditionalFormatting>
  <conditionalFormatting sqref="C27:D27">
    <cfRule type="duplicateValues" dxfId="5" priority="3"/>
  </conditionalFormatting>
  <conditionalFormatting sqref="C28:D29">
    <cfRule type="duplicateValues" dxfId="4" priority="4"/>
  </conditionalFormatting>
  <conditionalFormatting sqref="C30:D30">
    <cfRule type="duplicateValues" dxfId="3" priority="2"/>
  </conditionalFormatting>
  <conditionalFormatting sqref="C12:C14">
    <cfRule type="duplicateValues" dxfId="2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4"/>
      <c r="G3" s="524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848</v>
      </c>
      <c r="F4" s="257" t="s">
        <v>30</v>
      </c>
      <c r="G4" s="258" t="s">
        <v>586</v>
      </c>
      <c r="H4" s="258" t="s">
        <v>587</v>
      </c>
      <c r="I4" s="258" t="s">
        <v>624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1198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625</v>
      </c>
      <c r="K5" s="267" t="s">
        <v>487</v>
      </c>
      <c r="L5" s="267"/>
      <c r="M5" s="267"/>
      <c r="N5" s="461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626</v>
      </c>
      <c r="D6" s="271" t="s">
        <v>454</v>
      </c>
      <c r="E6" s="272" t="s">
        <v>879</v>
      </c>
      <c r="F6" s="273">
        <v>1</v>
      </c>
      <c r="G6" s="274">
        <v>240</v>
      </c>
      <c r="H6" s="274">
        <v>0</v>
      </c>
      <c r="I6" s="274">
        <v>3</v>
      </c>
      <c r="J6" s="275" t="s">
        <v>627</v>
      </c>
      <c r="K6" s="275" t="s">
        <v>626</v>
      </c>
      <c r="L6" s="275"/>
      <c r="M6" s="275"/>
      <c r="N6" s="275" t="s">
        <v>1199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625</v>
      </c>
      <c r="K7" s="267" t="s">
        <v>490</v>
      </c>
      <c r="L7" s="267"/>
      <c r="M7" s="267"/>
      <c r="N7" s="461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883</v>
      </c>
      <c r="F8" s="281">
        <v>1</v>
      </c>
      <c r="G8" s="282">
        <v>600</v>
      </c>
      <c r="H8" s="282">
        <v>0</v>
      </c>
      <c r="I8" s="282">
        <v>3</v>
      </c>
      <c r="J8" s="283" t="s">
        <v>627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628</v>
      </c>
      <c r="D9" s="271" t="s">
        <v>445</v>
      </c>
      <c r="E9" s="272" t="s">
        <v>988</v>
      </c>
      <c r="F9" s="273">
        <v>2</v>
      </c>
      <c r="G9" s="274">
        <v>0</v>
      </c>
      <c r="H9" s="274">
        <v>4</v>
      </c>
      <c r="I9" s="274">
        <v>6</v>
      </c>
      <c r="J9" s="275" t="s">
        <v>629</v>
      </c>
      <c r="K9" s="275" t="s">
        <v>628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625</v>
      </c>
      <c r="K10" s="267" t="s">
        <v>486</v>
      </c>
      <c r="L10" s="267"/>
      <c r="M10" s="267"/>
      <c r="N10" s="461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883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627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851</v>
      </c>
      <c r="F12" s="273">
        <v>2</v>
      </c>
      <c r="G12" s="274">
        <v>0</v>
      </c>
      <c r="H12" s="274">
        <v>30</v>
      </c>
      <c r="I12" s="274">
        <v>6</v>
      </c>
      <c r="J12" s="275" t="s">
        <v>629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625</v>
      </c>
      <c r="K13" s="267" t="s">
        <v>491</v>
      </c>
      <c r="L13" s="267"/>
      <c r="M13" s="267"/>
      <c r="N13" s="461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891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627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851</v>
      </c>
      <c r="F15" s="281">
        <v>2</v>
      </c>
      <c r="G15" s="282">
        <v>8800</v>
      </c>
      <c r="H15" s="282">
        <v>0</v>
      </c>
      <c r="I15" s="282">
        <v>6</v>
      </c>
      <c r="J15" s="283" t="s">
        <v>629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630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631</v>
      </c>
      <c r="K16" s="275" t="s">
        <v>630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625</v>
      </c>
      <c r="K17" s="267" t="s">
        <v>492</v>
      </c>
      <c r="L17" s="267"/>
      <c r="M17" s="267"/>
      <c r="N17" s="461" t="s">
        <v>1205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891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627</v>
      </c>
      <c r="K18" s="283" t="s">
        <v>570</v>
      </c>
      <c r="L18" s="283"/>
      <c r="M18" s="283"/>
      <c r="N18" s="275" t="s">
        <v>1206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849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629</v>
      </c>
      <c r="K19" s="283" t="s">
        <v>571</v>
      </c>
      <c r="L19" s="283"/>
      <c r="M19" s="283"/>
      <c r="N19" s="275" t="s">
        <v>1207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632</v>
      </c>
      <c r="D20" s="271" t="s">
        <v>448</v>
      </c>
      <c r="E20" s="272" t="s">
        <v>851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631</v>
      </c>
      <c r="K20" s="275" t="s">
        <v>632</v>
      </c>
      <c r="L20" s="275"/>
      <c r="M20" s="275"/>
      <c r="N20" s="275" t="s">
        <v>1208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625</v>
      </c>
      <c r="K21" s="267" t="s">
        <v>493</v>
      </c>
      <c r="L21" s="267"/>
      <c r="M21" s="267"/>
      <c r="N21" s="461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849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627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629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633</v>
      </c>
      <c r="D24" s="271" t="s">
        <v>449</v>
      </c>
      <c r="E24" s="272" t="s">
        <v>850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631</v>
      </c>
      <c r="K24" s="275" t="s">
        <v>633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625</v>
      </c>
      <c r="K25" s="267" t="s">
        <v>494</v>
      </c>
      <c r="L25" s="267"/>
      <c r="M25" s="267"/>
      <c r="N25" s="461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882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627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849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629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631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634</v>
      </c>
      <c r="D29" s="271" t="s">
        <v>450</v>
      </c>
      <c r="E29" s="272" t="s">
        <v>886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635</v>
      </c>
      <c r="K29" s="275" t="s">
        <v>634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625</v>
      </c>
      <c r="K30" s="267" t="s">
        <v>495</v>
      </c>
      <c r="L30" s="267"/>
      <c r="M30" s="267"/>
      <c r="N30" s="461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879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627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882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629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631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636</v>
      </c>
      <c r="D34" s="271" t="s">
        <v>451</v>
      </c>
      <c r="E34" s="272" t="s">
        <v>988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635</v>
      </c>
      <c r="K34" s="275" t="s">
        <v>636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625</v>
      </c>
      <c r="K35" s="267" t="s">
        <v>496</v>
      </c>
      <c r="L35" s="267"/>
      <c r="M35" s="267"/>
      <c r="N35" s="461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891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627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882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629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887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631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637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635</v>
      </c>
      <c r="K39" s="275" t="s">
        <v>637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625</v>
      </c>
      <c r="K40" s="267" t="s">
        <v>497</v>
      </c>
      <c r="L40" s="267"/>
      <c r="M40" s="267"/>
      <c r="N40" s="461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887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627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988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629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850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631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638</v>
      </c>
      <c r="D44" s="279" t="s">
        <v>453</v>
      </c>
      <c r="E44" s="272" t="s">
        <v>886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635</v>
      </c>
      <c r="K44" s="275" t="s">
        <v>638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969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852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975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853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975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851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971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889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981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970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976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894</v>
      </c>
      <c r="F10" s="213" t="s">
        <v>895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896</v>
      </c>
      <c r="F11" s="213" t="s">
        <v>895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897</v>
      </c>
      <c r="F12" s="210" t="s">
        <v>897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977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979</v>
      </c>
      <c r="F13" s="213" t="s">
        <v>979</v>
      </c>
      <c r="G13" s="214">
        <v>1</v>
      </c>
      <c r="H13" s="214"/>
      <c r="I13" s="371" t="str">
        <f>CONCATENATE("icon_",powerUpsDefinitions[[#This Row],['[sku']]])</f>
        <v>icon_fireball</v>
      </c>
      <c r="J13" s="371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879</v>
      </c>
      <c r="F14" s="213" t="s">
        <v>880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8" t="s">
        <v>854</v>
      </c>
      <c r="F15" s="369" t="s">
        <v>422</v>
      </c>
      <c r="G15" s="370">
        <v>0</v>
      </c>
      <c r="H15" s="370"/>
      <c r="I15" s="200" t="str">
        <f>CONCATENATE("icon_",powerUpsDefinitions[[#This Row],['[sku']]])</f>
        <v>icon_free_revive</v>
      </c>
      <c r="J15" s="200" t="s">
        <v>1015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982</v>
      </c>
      <c r="F16" s="213" t="s">
        <v>982</v>
      </c>
      <c r="G16" s="214">
        <v>1</v>
      </c>
      <c r="H16" s="214"/>
      <c r="I16" s="371" t="s">
        <v>985</v>
      </c>
      <c r="J16" s="371" t="s">
        <v>985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2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849</v>
      </c>
      <c r="F17" s="213" t="s">
        <v>849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980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891</v>
      </c>
      <c r="F18" s="213" t="s">
        <v>892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980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850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974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884</v>
      </c>
      <c r="F20" s="213" t="s">
        <v>881</v>
      </c>
      <c r="G20" s="214" t="s">
        <v>885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978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882</v>
      </c>
      <c r="F21" s="213" t="s">
        <v>881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978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883</v>
      </c>
      <c r="F22" s="213" t="s">
        <v>881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978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3" t="s">
        <v>4</v>
      </c>
      <c r="E23" s="199" t="s">
        <v>987</v>
      </c>
      <c r="F23" s="213" t="s">
        <v>987</v>
      </c>
      <c r="G23" s="376">
        <v>1</v>
      </c>
      <c r="H23" s="376"/>
      <c r="I23" s="371" t="str">
        <f>CONCATENATE("icon_",powerUpsDefinitions[[#This Row],['[sku']]])</f>
        <v>icon_magnet</v>
      </c>
      <c r="J23" s="371" t="str">
        <f>CONCATENATE("icon_",powerUpsDefinitions[[#This Row],['[sku']]])</f>
        <v>icon_magnet</v>
      </c>
      <c r="K23" s="377" t="str">
        <f>CONCATENATE("TID_POWERUP_",UPPER(powerUpsDefinitions[[#This Row],['[sku']]]),"_NAME")</f>
        <v>TID_POWERUP_MAGNET_NAME</v>
      </c>
      <c r="L23" s="378" t="str">
        <f>CONCATENATE("TID_POWERUP_",UPPER(powerUpsDefinitions[[#This Row],['[sku']]]),"_DESC")</f>
        <v>TID_POWERUP_MAGNET_DESC</v>
      </c>
      <c r="M23" s="379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988</v>
      </c>
      <c r="F24" s="213" t="s">
        <v>988</v>
      </c>
      <c r="G24" s="214">
        <v>5</v>
      </c>
      <c r="H24" s="214"/>
      <c r="I24" s="371" t="s">
        <v>1034</v>
      </c>
      <c r="J24" s="371" t="s">
        <v>973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2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898</v>
      </c>
      <c r="F25" s="213" t="s">
        <v>898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886</v>
      </c>
      <c r="F27" s="213" t="s">
        <v>886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978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890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973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887</v>
      </c>
      <c r="F29" s="213" t="s">
        <v>888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972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3" t="s">
        <v>4</v>
      </c>
      <c r="E30" s="374" t="s">
        <v>986</v>
      </c>
      <c r="F30" s="375" t="s">
        <v>986</v>
      </c>
      <c r="G30" s="376">
        <v>100</v>
      </c>
      <c r="H30" s="376"/>
      <c r="I30" s="371" t="s">
        <v>1016</v>
      </c>
      <c r="J30" s="371" t="s">
        <v>977</v>
      </c>
      <c r="K30" s="377" t="str">
        <f>CONCATENATE("TID_POWERUP_",UPPER(powerUpsDefinitions[[#This Row],['[sku']]]),"_NAME")</f>
        <v>TID_POWERUP_VACUUM_NAME</v>
      </c>
      <c r="L30" s="378" t="str">
        <f>CONCATENATE("TID_POWERUP_",UPPER(powerUpsDefinitions[[#This Row],['[sku']]]),"_DESC")</f>
        <v>TID_POWERUP_VACUUM_DESC</v>
      </c>
      <c r="M30" s="379" t="str">
        <f>CONCATENATE(powerUpsDefinitions[[#This Row],['[tidDesc']]],"_SHORT")</f>
        <v>TID_POWERUP_VACUUM_DESC_SHORT</v>
      </c>
    </row>
    <row r="31" spans="4:13">
      <c r="D31" s="373" t="s">
        <v>4</v>
      </c>
      <c r="E31" s="199" t="s">
        <v>1100</v>
      </c>
      <c r="F31" s="213" t="s">
        <v>1100</v>
      </c>
      <c r="G31" s="376">
        <v>0</v>
      </c>
      <c r="H31" s="376"/>
      <c r="I31" s="371" t="s">
        <v>1101</v>
      </c>
      <c r="J31" s="371" t="s">
        <v>977</v>
      </c>
      <c r="K31" s="377" t="str">
        <f>CONCATENATE("TID_POWERUP_",UPPER(powerUpsDefinitions[[#This Row],['[sku']]]),"_NAME")</f>
        <v>TID_POWERUP_DOG_NAME</v>
      </c>
      <c r="L31" s="378" t="str">
        <f>CONCATENATE("TID_POWERUP_",UPPER(powerUpsDefinitions[[#This Row],['[sku']]]),"_DESC")</f>
        <v>TID_POWERUP_DOG_DESC</v>
      </c>
      <c r="M31" s="37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991</v>
      </c>
      <c r="E35" s="184" t="s">
        <v>5</v>
      </c>
      <c r="F35" s="382" t="s">
        <v>1000</v>
      </c>
      <c r="G35" s="383" t="s">
        <v>999</v>
      </c>
      <c r="H35" s="383" t="s">
        <v>998</v>
      </c>
    </row>
    <row r="36" spans="1:16384">
      <c r="D36" s="384" t="s">
        <v>4</v>
      </c>
      <c r="E36" s="199" t="s">
        <v>992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0"/>
      <c r="C3" s="420"/>
      <c r="D3" s="420"/>
      <c r="E3" s="420"/>
      <c r="F3" s="420"/>
      <c r="G3" s="421" t="s">
        <v>1056</v>
      </c>
      <c r="H3" s="6">
        <v>10</v>
      </c>
    </row>
    <row r="4" spans="2:25" ht="30" customHeight="1">
      <c r="B4" s="404"/>
      <c r="C4" s="404"/>
      <c r="D4" s="404"/>
      <c r="E4" s="404"/>
      <c r="F4" s="404"/>
      <c r="G4" s="421" t="s">
        <v>1057</v>
      </c>
      <c r="H4" s="6">
        <v>200</v>
      </c>
    </row>
    <row r="5" spans="2:25" ht="114.75">
      <c r="B5" s="143" t="s">
        <v>1037</v>
      </c>
      <c r="C5" s="143" t="s">
        <v>5</v>
      </c>
      <c r="D5" s="143" t="s">
        <v>204</v>
      </c>
      <c r="E5" s="416" t="s">
        <v>186</v>
      </c>
      <c r="F5" s="146" t="s">
        <v>1039</v>
      </c>
      <c r="G5" s="147" t="s">
        <v>587</v>
      </c>
      <c r="H5" s="422" t="s">
        <v>1059</v>
      </c>
      <c r="I5" s="163" t="s">
        <v>1044</v>
      </c>
      <c r="J5" s="163" t="s">
        <v>536</v>
      </c>
      <c r="K5" s="422" t="s">
        <v>1058</v>
      </c>
      <c r="L5" s="163" t="s">
        <v>1040</v>
      </c>
      <c r="M5" s="148" t="s">
        <v>23</v>
      </c>
      <c r="N5" s="432" t="s">
        <v>682</v>
      </c>
      <c r="O5" s="432" t="s">
        <v>1103</v>
      </c>
      <c r="P5" s="432" t="s">
        <v>1104</v>
      </c>
      <c r="Q5" s="432" t="s">
        <v>1105</v>
      </c>
    </row>
    <row r="6" spans="2:25">
      <c r="B6" s="134" t="s">
        <v>4</v>
      </c>
      <c r="C6" s="159" t="s">
        <v>1038</v>
      </c>
      <c r="D6" s="159" t="s">
        <v>1043</v>
      </c>
      <c r="E6" s="417">
        <v>0</v>
      </c>
      <c r="F6" s="14">
        <v>0.99</v>
      </c>
      <c r="G6" s="133">
        <v>0</v>
      </c>
      <c r="H6" s="42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3">
        <f>shopPacksDefinitions[[#This Row],['[amount']]]/shopPacksDefinitions[[#This Row],['[priceDollars']]]</f>
        <v>10.1010101010101</v>
      </c>
      <c r="L6" s="20" t="b">
        <v>0</v>
      </c>
      <c r="M6" s="15" t="s">
        <v>1209</v>
      </c>
      <c r="N6" s="342"/>
      <c r="O6" s="201" t="s">
        <v>1106</v>
      </c>
      <c r="P6" s="342"/>
      <c r="Q6" s="201" t="s">
        <v>1106</v>
      </c>
    </row>
    <row r="7" spans="2:25">
      <c r="B7" s="134" t="s">
        <v>4</v>
      </c>
      <c r="C7" s="159" t="s">
        <v>1041</v>
      </c>
      <c r="D7" s="390" t="s">
        <v>1043</v>
      </c>
      <c r="E7" s="417">
        <v>1</v>
      </c>
      <c r="F7" s="14">
        <v>4.99</v>
      </c>
      <c r="G7" s="133">
        <v>0</v>
      </c>
      <c r="H7" s="42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3">
        <f>shopPacksDefinitions[[#This Row],['[amount']]]/shopPacksDefinitions[[#This Row],['[priceDollars']]]</f>
        <v>10.020040080160321</v>
      </c>
      <c r="L7" s="20" t="b">
        <v>0</v>
      </c>
      <c r="M7" s="15" t="s">
        <v>1210</v>
      </c>
      <c r="N7" s="342"/>
      <c r="O7" s="201" t="s">
        <v>1107</v>
      </c>
      <c r="P7" s="342"/>
      <c r="Q7" s="201" t="s">
        <v>1107</v>
      </c>
    </row>
    <row r="8" spans="2:25">
      <c r="B8" s="134" t="s">
        <v>4</v>
      </c>
      <c r="C8" s="159" t="s">
        <v>1042</v>
      </c>
      <c r="D8" s="390" t="s">
        <v>1043</v>
      </c>
      <c r="E8" s="417">
        <v>2</v>
      </c>
      <c r="F8" s="14">
        <v>9.99</v>
      </c>
      <c r="G8" s="133">
        <v>0</v>
      </c>
      <c r="H8" s="42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3">
        <f>shopPacksDefinitions[[#This Row],['[amount']]]/shopPacksDefinitions[[#This Row],['[priceDollars']]]</f>
        <v>11.011011011011011</v>
      </c>
      <c r="L8" s="20" t="b">
        <v>0</v>
      </c>
      <c r="M8" s="15" t="s">
        <v>1211</v>
      </c>
      <c r="N8" s="405"/>
      <c r="O8" s="201" t="s">
        <v>1108</v>
      </c>
      <c r="P8" s="405"/>
      <c r="Q8" s="400" t="s">
        <v>1108</v>
      </c>
    </row>
    <row r="9" spans="2:25">
      <c r="B9" s="136" t="s">
        <v>4</v>
      </c>
      <c r="C9" s="403" t="s">
        <v>1045</v>
      </c>
      <c r="D9" s="390" t="s">
        <v>1043</v>
      </c>
      <c r="E9" s="417">
        <v>3</v>
      </c>
      <c r="F9" s="14">
        <v>19.989999999999998</v>
      </c>
      <c r="G9" s="140">
        <v>0</v>
      </c>
      <c r="H9" s="42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3">
        <f>shopPacksDefinitions[[#This Row],['[amount']]]/shopPacksDefinitions[[#This Row],['[priceDollars']]]</f>
        <v>12.506253126563283</v>
      </c>
      <c r="L9" s="155" t="b">
        <v>0</v>
      </c>
      <c r="M9" s="15" t="s">
        <v>1212</v>
      </c>
      <c r="N9" s="406"/>
      <c r="O9" s="201" t="s">
        <v>1109</v>
      </c>
      <c r="P9" s="406"/>
      <c r="Q9" s="443" t="s">
        <v>1109</v>
      </c>
    </row>
    <row r="10" spans="2:25">
      <c r="B10" s="136" t="s">
        <v>4</v>
      </c>
      <c r="C10" s="403" t="s">
        <v>1052</v>
      </c>
      <c r="D10" s="390" t="s">
        <v>1043</v>
      </c>
      <c r="E10" s="417">
        <v>4</v>
      </c>
      <c r="F10" s="139">
        <v>39.99</v>
      </c>
      <c r="G10" s="140">
        <v>0</v>
      </c>
      <c r="H10" s="42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3">
        <f>shopPacksDefinitions[[#This Row],['[amount']]]/shopPacksDefinitions[[#This Row],['[priceDollars']]]</f>
        <v>14.003500875218805</v>
      </c>
      <c r="L10" s="155" t="b">
        <v>0</v>
      </c>
      <c r="M10" s="15" t="s">
        <v>1213</v>
      </c>
      <c r="N10" s="406"/>
      <c r="O10" s="201" t="s">
        <v>1110</v>
      </c>
      <c r="P10" s="406"/>
      <c r="Q10" s="443" t="s">
        <v>1110</v>
      </c>
    </row>
    <row r="11" spans="2:25" ht="15.75" thickBot="1">
      <c r="B11" s="136" t="s">
        <v>4</v>
      </c>
      <c r="C11" s="403" t="s">
        <v>1053</v>
      </c>
      <c r="D11" s="390" t="s">
        <v>1043</v>
      </c>
      <c r="E11" s="419">
        <v>5</v>
      </c>
      <c r="F11" s="139">
        <v>79.989999999999995</v>
      </c>
      <c r="G11" s="140">
        <v>0</v>
      </c>
      <c r="H11" s="42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3">
        <f>shopPacksDefinitions[[#This Row],['[amount']]]/shopPacksDefinitions[[#This Row],['[priceDollars']]]</f>
        <v>15.001875234404302</v>
      </c>
      <c r="L11" s="155" t="b">
        <v>1</v>
      </c>
      <c r="M11" s="15" t="s">
        <v>1214</v>
      </c>
      <c r="N11" s="406"/>
      <c r="O11" s="201" t="s">
        <v>1111</v>
      </c>
      <c r="P11" s="406"/>
      <c r="Q11" s="443" t="s">
        <v>1111</v>
      </c>
    </row>
    <row r="12" spans="2:25" ht="15.75" thickBot="1">
      <c r="B12" s="407" t="s">
        <v>4</v>
      </c>
      <c r="C12" s="408" t="s">
        <v>1055</v>
      </c>
      <c r="D12" s="409" t="s">
        <v>1050</v>
      </c>
      <c r="E12" s="418">
        <v>0</v>
      </c>
      <c r="F12" s="410">
        <v>0</v>
      </c>
      <c r="G12" s="411">
        <v>5</v>
      </c>
      <c r="H12" s="424">
        <f>ROUND(shopPacksDefinitions[[#This Row],['[priceHC']]],0)*$H$4</f>
        <v>1000</v>
      </c>
      <c r="I12" s="412">
        <v>0</v>
      </c>
      <c r="J12" s="412">
        <f>ROUND(shopPacksDefinitions[[#This Row],[Base Amount
(only for the maths)]]+shopPacksDefinitions[[#This Row],[Base Amount
(only for the maths)]]*shopPacksDefinitions[[#This Row],['[bonusAmount']]],0)</f>
        <v>1000</v>
      </c>
      <c r="K12" s="424">
        <f>shopPacksDefinitions[[#This Row],['[amount']]]/shopPacksDefinitions[[#This Row],['[priceHC']]]</f>
        <v>200</v>
      </c>
      <c r="L12" s="413" t="b">
        <v>0</v>
      </c>
      <c r="M12" s="414" t="s">
        <v>1215</v>
      </c>
      <c r="N12" s="415"/>
      <c r="O12" s="415"/>
      <c r="P12" s="415"/>
      <c r="Q12" s="415"/>
    </row>
    <row r="13" spans="2:25" ht="15.75" thickBot="1">
      <c r="B13" s="134" t="s">
        <v>4</v>
      </c>
      <c r="C13" s="159" t="s">
        <v>1046</v>
      </c>
      <c r="D13" s="390" t="s">
        <v>1050</v>
      </c>
      <c r="E13" s="417">
        <v>1</v>
      </c>
      <c r="F13" s="14">
        <v>0</v>
      </c>
      <c r="G13" s="133">
        <v>20</v>
      </c>
      <c r="H13" s="42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3">
        <f>shopPacksDefinitions[[#This Row],['[amount']]]/shopPacksDefinitions[[#This Row],['[priceHC']]]</f>
        <v>220</v>
      </c>
      <c r="L13" s="20" t="b">
        <v>0</v>
      </c>
      <c r="M13" s="414" t="s">
        <v>1216</v>
      </c>
      <c r="N13" s="405"/>
      <c r="O13" s="405"/>
      <c r="P13" s="405"/>
      <c r="Q13" s="405"/>
    </row>
    <row r="14" spans="2:25" ht="15.75" thickBot="1">
      <c r="B14" s="134" t="s">
        <v>4</v>
      </c>
      <c r="C14" s="159" t="s">
        <v>1047</v>
      </c>
      <c r="D14" s="390" t="s">
        <v>1050</v>
      </c>
      <c r="E14" s="417">
        <v>2</v>
      </c>
      <c r="F14" s="14">
        <v>0</v>
      </c>
      <c r="G14" s="133">
        <v>50</v>
      </c>
      <c r="H14" s="42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3">
        <f>shopPacksDefinitions[[#This Row],['[amount']]]/shopPacksDefinitions[[#This Row],['[priceHC']]]</f>
        <v>240</v>
      </c>
      <c r="L14" s="20" t="b">
        <v>0</v>
      </c>
      <c r="M14" s="414" t="s">
        <v>1217</v>
      </c>
      <c r="N14" s="405"/>
      <c r="O14" s="405"/>
      <c r="P14" s="405"/>
      <c r="Q14" s="405"/>
    </row>
    <row r="15" spans="2:25" ht="15.75" thickBot="1">
      <c r="B15" s="134" t="s">
        <v>4</v>
      </c>
      <c r="C15" s="159" t="s">
        <v>1048</v>
      </c>
      <c r="D15" s="390" t="s">
        <v>1050</v>
      </c>
      <c r="E15" s="417">
        <v>3</v>
      </c>
      <c r="F15" s="14">
        <v>0</v>
      </c>
      <c r="G15" s="133">
        <v>250</v>
      </c>
      <c r="H15" s="42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3">
        <f>shopPacksDefinitions[[#This Row],['[amount']]]/shopPacksDefinitions[[#This Row],['[priceHC']]]</f>
        <v>280</v>
      </c>
      <c r="L15" s="20" t="b">
        <v>0</v>
      </c>
      <c r="M15" s="414" t="s">
        <v>1218</v>
      </c>
      <c r="N15" s="405"/>
      <c r="O15" s="405"/>
      <c r="P15" s="405"/>
      <c r="Q15" s="405"/>
    </row>
    <row r="16" spans="2:25" ht="15.75" thickBot="1">
      <c r="B16" s="134" t="s">
        <v>4</v>
      </c>
      <c r="C16" s="159" t="s">
        <v>1049</v>
      </c>
      <c r="D16" s="390" t="s">
        <v>1050</v>
      </c>
      <c r="E16" s="417">
        <v>4</v>
      </c>
      <c r="F16" s="14">
        <v>0</v>
      </c>
      <c r="G16" s="133">
        <v>400</v>
      </c>
      <c r="H16" s="42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3">
        <f>shopPacksDefinitions[[#This Row],['[amount']]]/shopPacksDefinitions[[#This Row],['[priceHC']]]</f>
        <v>300</v>
      </c>
      <c r="L16" s="20" t="b">
        <v>0</v>
      </c>
      <c r="M16" s="414" t="s">
        <v>1219</v>
      </c>
      <c r="N16" s="405"/>
      <c r="O16" s="405"/>
      <c r="P16" s="405"/>
      <c r="Q16" s="405"/>
    </row>
    <row r="17" spans="2:17">
      <c r="B17" s="134" t="s">
        <v>4</v>
      </c>
      <c r="C17" s="159" t="s">
        <v>1054</v>
      </c>
      <c r="D17" s="390" t="s">
        <v>1050</v>
      </c>
      <c r="E17" s="417">
        <v>5</v>
      </c>
      <c r="F17" s="14">
        <v>0</v>
      </c>
      <c r="G17" s="133">
        <v>1000</v>
      </c>
      <c r="H17" s="42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3">
        <f>shopPacksDefinitions[[#This Row],['[amount']]]/shopPacksDefinitions[[#This Row],['[priceHC']]]</f>
        <v>340</v>
      </c>
      <c r="L17" s="20" t="b">
        <v>1</v>
      </c>
      <c r="M17" s="414" t="s">
        <v>1220</v>
      </c>
      <c r="N17" s="405"/>
      <c r="O17" s="405"/>
      <c r="P17" s="405"/>
      <c r="Q17" s="40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4"/>
      <c r="G3" s="524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809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810</v>
      </c>
    </row>
    <row r="24" spans="2:8" s="67" customFormat="1">
      <c r="B24" s="190" t="s">
        <v>4</v>
      </c>
      <c r="C24" s="13" t="s">
        <v>830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811</v>
      </c>
    </row>
    <row r="26" spans="2:8" s="67" customFormat="1">
      <c r="B26" s="190" t="s">
        <v>4</v>
      </c>
      <c r="C26" s="13" t="s">
        <v>831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812</v>
      </c>
    </row>
    <row r="28" spans="2:8">
      <c r="B28" s="190" t="s">
        <v>4</v>
      </c>
      <c r="C28" s="13" t="s">
        <v>832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7" t="s">
        <v>473</v>
      </c>
      <c r="C35" s="448" t="s">
        <v>5</v>
      </c>
      <c r="D35" s="448" t="s">
        <v>1202</v>
      </c>
      <c r="E35" s="448" t="s">
        <v>1203</v>
      </c>
      <c r="F35" s="67"/>
      <c r="G35" s="67"/>
      <c r="H35" s="67"/>
    </row>
    <row r="36" spans="2:8">
      <c r="B36" s="452" t="s">
        <v>4</v>
      </c>
      <c r="C36" s="465" t="s">
        <v>463</v>
      </c>
      <c r="D36" s="465">
        <v>1</v>
      </c>
      <c r="E36" s="466">
        <v>0.1</v>
      </c>
      <c r="F36" s="67"/>
      <c r="G36" s="67"/>
      <c r="H36" s="67"/>
    </row>
    <row r="37" spans="2:8">
      <c r="B37" s="452" t="s">
        <v>4</v>
      </c>
      <c r="C37" s="465" t="s">
        <v>464</v>
      </c>
      <c r="D37" s="465">
        <v>2</v>
      </c>
      <c r="E37" s="466">
        <v>8.7055056329612412E-2</v>
      </c>
      <c r="F37" s="67"/>
      <c r="G37" s="67"/>
      <c r="H37" s="67"/>
    </row>
    <row r="38" spans="2:8">
      <c r="B38" s="452" t="s">
        <v>4</v>
      </c>
      <c r="C38" s="465" t="s">
        <v>465</v>
      </c>
      <c r="D38" s="465">
        <v>3</v>
      </c>
      <c r="E38" s="466">
        <v>8.027415617602307E-2</v>
      </c>
      <c r="F38" s="67"/>
      <c r="G38" s="67"/>
      <c r="H38" s="67"/>
    </row>
    <row r="39" spans="2:8">
      <c r="B39" s="452" t="s">
        <v>4</v>
      </c>
      <c r="C39" s="465" t="s">
        <v>466</v>
      </c>
      <c r="D39" s="465">
        <v>4</v>
      </c>
      <c r="E39" s="466">
        <v>7.5785828325519916E-2</v>
      </c>
      <c r="F39" s="67"/>
      <c r="G39" s="67"/>
      <c r="H39" s="67"/>
    </row>
    <row r="40" spans="2:8">
      <c r="B40" s="452" t="s">
        <v>4</v>
      </c>
      <c r="C40" s="465" t="s">
        <v>467</v>
      </c>
      <c r="D40" s="465">
        <v>5</v>
      </c>
      <c r="E40" s="466">
        <v>7.2477966367769556E-2</v>
      </c>
      <c r="F40" s="67"/>
      <c r="G40" s="67"/>
      <c r="H40" s="67"/>
    </row>
    <row r="41" spans="2:8">
      <c r="B41" s="452" t="s">
        <v>4</v>
      </c>
      <c r="C41" s="465" t="s">
        <v>468</v>
      </c>
      <c r="D41" s="465">
        <v>6</v>
      </c>
      <c r="E41" s="466">
        <v>6.988271187715793E-2</v>
      </c>
      <c r="F41" s="67"/>
      <c r="G41" s="67"/>
      <c r="H41" s="67"/>
    </row>
    <row r="42" spans="2:8">
      <c r="B42" s="452" t="s">
        <v>4</v>
      </c>
      <c r="C42" s="465" t="s">
        <v>469</v>
      </c>
      <c r="D42" s="465">
        <v>7</v>
      </c>
      <c r="E42" s="466">
        <v>6.776109134004811E-2</v>
      </c>
      <c r="F42" s="67"/>
      <c r="G42" s="67"/>
      <c r="H42" s="67"/>
    </row>
    <row r="43" spans="2:8">
      <c r="B43" s="452" t="s">
        <v>4</v>
      </c>
      <c r="C43" s="465" t="s">
        <v>470</v>
      </c>
      <c r="D43" s="465">
        <v>8</v>
      </c>
      <c r="E43" s="466">
        <v>6.5975395538644718E-2</v>
      </c>
      <c r="F43" s="67"/>
      <c r="G43" s="67"/>
      <c r="H43" s="67"/>
    </row>
    <row r="44" spans="2:8">
      <c r="B44" s="452" t="s">
        <v>4</v>
      </c>
      <c r="C44" s="465" t="s">
        <v>471</v>
      </c>
      <c r="D44" s="465">
        <v>9</v>
      </c>
      <c r="E44" s="466">
        <v>6.4439401497725424E-2</v>
      </c>
      <c r="F44" s="67"/>
      <c r="G44" s="67"/>
      <c r="H44" s="67"/>
    </row>
    <row r="45" spans="2:8">
      <c r="B45" s="452" t="s">
        <v>4</v>
      </c>
      <c r="C45" s="465" t="s">
        <v>472</v>
      </c>
      <c r="D45" s="465">
        <v>10</v>
      </c>
      <c r="E45" s="466">
        <v>6.3095734448019331E-2</v>
      </c>
      <c r="F45" s="67"/>
      <c r="G45" s="67"/>
      <c r="H45" s="67"/>
    </row>
    <row r="46" spans="2:8" ht="15.75" thickBot="1"/>
    <row r="47" spans="2:8" ht="23.25">
      <c r="B47" s="12" t="s">
        <v>993</v>
      </c>
      <c r="C47" s="12"/>
      <c r="D47" s="12"/>
      <c r="E47" s="12"/>
      <c r="F47" s="12"/>
      <c r="G47" s="12"/>
      <c r="H47" s="12"/>
    </row>
    <row r="49" spans="2:8" ht="130.5">
      <c r="B49" s="184" t="s">
        <v>994</v>
      </c>
      <c r="C49" s="184" t="s">
        <v>5</v>
      </c>
      <c r="D49" s="184" t="s">
        <v>1002</v>
      </c>
      <c r="E49" s="383" t="s">
        <v>1003</v>
      </c>
      <c r="F49" s="383" t="s">
        <v>1004</v>
      </c>
      <c r="G49" s="383" t="s">
        <v>1005</v>
      </c>
      <c r="H49" s="383" t="s">
        <v>1006</v>
      </c>
    </row>
    <row r="50" spans="2:8">
      <c r="B50" s="386" t="s">
        <v>4</v>
      </c>
      <c r="C50" s="381" t="s">
        <v>995</v>
      </c>
      <c r="D50" s="381" t="s">
        <v>1231</v>
      </c>
      <c r="E50" s="385" t="s">
        <v>996</v>
      </c>
      <c r="F50" s="385">
        <v>50</v>
      </c>
      <c r="G50" s="385">
        <v>30</v>
      </c>
      <c r="H50" s="38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1060</v>
      </c>
      <c r="B3" s="184" t="s">
        <v>5</v>
      </c>
      <c r="C3" s="184" t="s">
        <v>204</v>
      </c>
      <c r="D3" s="383" t="s">
        <v>1061</v>
      </c>
      <c r="E3" s="383" t="s">
        <v>1064</v>
      </c>
    </row>
    <row r="4" spans="1:10">
      <c r="A4" s="386" t="s">
        <v>4</v>
      </c>
      <c r="B4" s="381" t="s">
        <v>1063</v>
      </c>
      <c r="C4" s="381" t="s">
        <v>895</v>
      </c>
      <c r="D4" s="385" t="s">
        <v>1062</v>
      </c>
      <c r="E4" s="385" t="str">
        <f>CONCATENATE("TID_","EVENT_",UPPER(B4))</f>
        <v>TID_EVENT_EAT_ARCHER</v>
      </c>
    </row>
    <row r="5" spans="1:10">
      <c r="A5" s="386" t="s">
        <v>4</v>
      </c>
      <c r="B5" s="381" t="s">
        <v>1065</v>
      </c>
      <c r="C5" s="381" t="s">
        <v>895</v>
      </c>
      <c r="D5" s="385" t="s">
        <v>1066</v>
      </c>
      <c r="E5" s="385" t="str">
        <f t="shared" ref="E5:E10" si="0">CONCATENATE("TID_","EVENT_",UPPER(B5))</f>
        <v>TID_EVENT_EAT_BIRDS</v>
      </c>
    </row>
    <row r="6" spans="1:10">
      <c r="A6" s="386" t="s">
        <v>4</v>
      </c>
      <c r="B6" s="381" t="s">
        <v>1069</v>
      </c>
      <c r="C6" s="381" t="s">
        <v>1067</v>
      </c>
      <c r="D6" s="385" t="s">
        <v>1068</v>
      </c>
      <c r="E6" s="385" t="str">
        <f t="shared" si="0"/>
        <v>TID_EVENT_DESTROY_HOUSES</v>
      </c>
    </row>
    <row r="7" spans="1:10">
      <c r="A7" s="386" t="s">
        <v>4</v>
      </c>
      <c r="B7" s="381" t="s">
        <v>1070</v>
      </c>
      <c r="C7" s="381" t="s">
        <v>1071</v>
      </c>
      <c r="D7" s="385" t="s">
        <v>1051</v>
      </c>
      <c r="E7" s="385" t="str">
        <f t="shared" si="0"/>
        <v>TID_EVENT_COLLECT_COINS</v>
      </c>
    </row>
    <row r="8" spans="1:10">
      <c r="A8" s="386" t="s">
        <v>4</v>
      </c>
      <c r="B8" s="381" t="s">
        <v>1072</v>
      </c>
      <c r="C8" s="381" t="s">
        <v>1073</v>
      </c>
      <c r="D8" s="385" t="s">
        <v>1073</v>
      </c>
      <c r="E8" s="385" t="str">
        <f t="shared" si="0"/>
        <v>TID_EVENT_PLAY_TIME</v>
      </c>
    </row>
    <row r="9" spans="1:10">
      <c r="A9" s="386" t="s">
        <v>4</v>
      </c>
      <c r="B9" s="381" t="s">
        <v>301</v>
      </c>
      <c r="C9" s="381" t="s">
        <v>301</v>
      </c>
      <c r="D9" s="385" t="s">
        <v>301</v>
      </c>
      <c r="E9" s="385" t="str">
        <f t="shared" si="0"/>
        <v>TID_EVENT_SCORE</v>
      </c>
    </row>
    <row r="10" spans="1:10">
      <c r="A10" s="386" t="s">
        <v>4</v>
      </c>
      <c r="B10" s="381" t="s">
        <v>205</v>
      </c>
      <c r="C10" s="381" t="s">
        <v>205</v>
      </c>
      <c r="D10" s="385" t="s">
        <v>205</v>
      </c>
      <c r="E10" s="385" t="str">
        <f t="shared" si="0"/>
        <v>TID_EVENT_PET</v>
      </c>
    </row>
    <row r="11" spans="1:10">
      <c r="A11" s="386" t="s">
        <v>4</v>
      </c>
      <c r="B11" s="381" t="s">
        <v>1074</v>
      </c>
      <c r="C11" s="381" t="s">
        <v>1074</v>
      </c>
      <c r="D11" s="385" t="s">
        <v>1074</v>
      </c>
      <c r="E11" s="38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1081</v>
      </c>
      <c r="F14" s="171"/>
      <c r="G14" s="171" t="s">
        <v>1082</v>
      </c>
      <c r="H14" s="171"/>
      <c r="J14" s="171"/>
    </row>
    <row r="15" spans="1:10" ht="118.5">
      <c r="A15" s="184" t="s">
        <v>1084</v>
      </c>
      <c r="B15" s="184" t="s">
        <v>5</v>
      </c>
      <c r="C15" s="383" t="s">
        <v>1078</v>
      </c>
      <c r="D15" s="383" t="s">
        <v>1079</v>
      </c>
      <c r="E15" s="383" t="s">
        <v>1080</v>
      </c>
      <c r="F15" s="425" t="s">
        <v>1117</v>
      </c>
    </row>
    <row r="16" spans="1:10">
      <c r="A16" s="386" t="s">
        <v>4</v>
      </c>
      <c r="B16" s="381" t="s">
        <v>1077</v>
      </c>
      <c r="C16" s="385">
        <v>0.2</v>
      </c>
      <c r="D16" s="385">
        <v>0.5</v>
      </c>
      <c r="E16" s="385">
        <v>0.7</v>
      </c>
      <c r="F16" s="426">
        <v>0.01</v>
      </c>
    </row>
    <row r="18" spans="1:16" ht="15.75" thickBot="1"/>
    <row r="19" spans="1:16" ht="23.25">
      <c r="A19" s="12" t="s">
        <v>1083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7" t="s">
        <v>1085</v>
      </c>
      <c r="B21" s="448" t="s">
        <v>186</v>
      </c>
      <c r="C21" s="448" t="s">
        <v>5</v>
      </c>
      <c r="D21" s="449" t="s">
        <v>1112</v>
      </c>
      <c r="E21" s="449" t="s">
        <v>1061</v>
      </c>
      <c r="F21" s="450" t="s">
        <v>1178</v>
      </c>
      <c r="G21" s="450" t="s">
        <v>1094</v>
      </c>
      <c r="H21" s="450" t="s">
        <v>1095</v>
      </c>
      <c r="I21" s="450" t="s">
        <v>1096</v>
      </c>
      <c r="J21" s="450" t="s">
        <v>1097</v>
      </c>
      <c r="K21" s="450" t="s">
        <v>1098</v>
      </c>
      <c r="L21" s="450" t="s">
        <v>1114</v>
      </c>
      <c r="M21" s="450" t="s">
        <v>1099</v>
      </c>
      <c r="N21" s="450" t="s">
        <v>1113</v>
      </c>
      <c r="O21" s="450" t="s">
        <v>1115</v>
      </c>
      <c r="P21" s="451" t="s">
        <v>1116</v>
      </c>
    </row>
    <row r="22" spans="1:16">
      <c r="A22" s="445" t="s">
        <v>4</v>
      </c>
      <c r="B22" s="427">
        <v>10</v>
      </c>
      <c r="C22" s="427" t="s">
        <v>1086</v>
      </c>
      <c r="D22" s="428" t="s">
        <v>1063</v>
      </c>
      <c r="E22" s="428">
        <v>1000000</v>
      </c>
      <c r="F22" s="429" t="s">
        <v>1077</v>
      </c>
      <c r="G22" s="429" t="s">
        <v>1050</v>
      </c>
      <c r="H22" s="429">
        <v>100</v>
      </c>
      <c r="I22" s="429" t="s">
        <v>1050</v>
      </c>
      <c r="J22" s="429">
        <v>200</v>
      </c>
      <c r="K22" s="429" t="s">
        <v>1050</v>
      </c>
      <c r="L22" s="429">
        <v>1000</v>
      </c>
      <c r="M22" s="429" t="s">
        <v>1050</v>
      </c>
      <c r="N22" s="429">
        <v>2500</v>
      </c>
      <c r="O22" s="429" t="s">
        <v>327</v>
      </c>
      <c r="P22" s="446">
        <v>25</v>
      </c>
    </row>
    <row r="23" spans="1:16">
      <c r="A23" s="445" t="s">
        <v>4</v>
      </c>
      <c r="B23" s="427">
        <v>20</v>
      </c>
      <c r="C23" s="427" t="s">
        <v>1087</v>
      </c>
      <c r="D23" s="428" t="s">
        <v>1065</v>
      </c>
      <c r="E23" s="428">
        <v>1000000</v>
      </c>
      <c r="F23" s="429" t="s">
        <v>1077</v>
      </c>
      <c r="G23" s="429" t="s">
        <v>1050</v>
      </c>
      <c r="H23" s="429">
        <v>100</v>
      </c>
      <c r="I23" s="429" t="s">
        <v>1050</v>
      </c>
      <c r="J23" s="429">
        <v>200</v>
      </c>
      <c r="K23" s="429" t="s">
        <v>1050</v>
      </c>
      <c r="L23" s="429">
        <v>1000</v>
      </c>
      <c r="M23" s="429" t="s">
        <v>1050</v>
      </c>
      <c r="N23" s="429">
        <v>2500</v>
      </c>
      <c r="O23" s="429" t="s">
        <v>327</v>
      </c>
      <c r="P23" s="446">
        <v>25</v>
      </c>
    </row>
    <row r="24" spans="1:16">
      <c r="A24" s="445" t="s">
        <v>4</v>
      </c>
      <c r="B24" s="427">
        <v>30</v>
      </c>
      <c r="C24" s="427" t="s">
        <v>1088</v>
      </c>
      <c r="D24" s="428" t="s">
        <v>1069</v>
      </c>
      <c r="E24" s="428">
        <v>100000</v>
      </c>
      <c r="F24" s="429" t="s">
        <v>1077</v>
      </c>
      <c r="G24" s="429" t="s">
        <v>1050</v>
      </c>
      <c r="H24" s="429">
        <v>100</v>
      </c>
      <c r="I24" s="429" t="s">
        <v>1050</v>
      </c>
      <c r="J24" s="429">
        <v>200</v>
      </c>
      <c r="K24" s="429" t="s">
        <v>1050</v>
      </c>
      <c r="L24" s="429">
        <v>1000</v>
      </c>
      <c r="M24" s="429" t="s">
        <v>1050</v>
      </c>
      <c r="N24" s="429">
        <v>2500</v>
      </c>
      <c r="O24" s="429" t="s">
        <v>327</v>
      </c>
      <c r="P24" s="446">
        <v>25</v>
      </c>
    </row>
    <row r="25" spans="1:16">
      <c r="A25" s="445" t="s">
        <v>4</v>
      </c>
      <c r="B25" s="427">
        <v>40</v>
      </c>
      <c r="C25" s="427" t="s">
        <v>1089</v>
      </c>
      <c r="D25" s="428" t="s">
        <v>1070</v>
      </c>
      <c r="E25" s="428">
        <v>1000000</v>
      </c>
      <c r="F25" s="429" t="s">
        <v>1077</v>
      </c>
      <c r="G25" s="429" t="s">
        <v>1050</v>
      </c>
      <c r="H25" s="429">
        <v>100</v>
      </c>
      <c r="I25" s="429" t="s">
        <v>1050</v>
      </c>
      <c r="J25" s="429">
        <v>200</v>
      </c>
      <c r="K25" s="429" t="s">
        <v>1050</v>
      </c>
      <c r="L25" s="429">
        <v>1000</v>
      </c>
      <c r="M25" s="429" t="s">
        <v>1050</v>
      </c>
      <c r="N25" s="429">
        <v>2500</v>
      </c>
      <c r="O25" s="429" t="s">
        <v>327</v>
      </c>
      <c r="P25" s="446">
        <v>25</v>
      </c>
    </row>
    <row r="26" spans="1:16">
      <c r="A26" s="445" t="s">
        <v>4</v>
      </c>
      <c r="B26" s="427">
        <v>50</v>
      </c>
      <c r="C26" s="427" t="s">
        <v>1090</v>
      </c>
      <c r="D26" s="428" t="s">
        <v>1072</v>
      </c>
      <c r="E26" s="428">
        <v>60000</v>
      </c>
      <c r="F26" s="429" t="s">
        <v>1077</v>
      </c>
      <c r="G26" s="429" t="s">
        <v>1050</v>
      </c>
      <c r="H26" s="429">
        <v>100</v>
      </c>
      <c r="I26" s="429" t="s">
        <v>1050</v>
      </c>
      <c r="J26" s="429">
        <v>200</v>
      </c>
      <c r="K26" s="429" t="s">
        <v>1050</v>
      </c>
      <c r="L26" s="429">
        <v>1000</v>
      </c>
      <c r="M26" s="429" t="s">
        <v>1050</v>
      </c>
      <c r="N26" s="429">
        <v>2500</v>
      </c>
      <c r="O26" s="429" t="s">
        <v>327</v>
      </c>
      <c r="P26" s="446">
        <v>25</v>
      </c>
    </row>
    <row r="27" spans="1:16">
      <c r="A27" s="445" t="s">
        <v>4</v>
      </c>
      <c r="B27" s="427">
        <v>60</v>
      </c>
      <c r="C27" s="427" t="s">
        <v>1091</v>
      </c>
      <c r="D27" s="428" t="s">
        <v>301</v>
      </c>
      <c r="E27" s="428">
        <v>1000000000</v>
      </c>
      <c r="F27" s="429" t="s">
        <v>1077</v>
      </c>
      <c r="G27" s="429" t="s">
        <v>1050</v>
      </c>
      <c r="H27" s="429">
        <v>100</v>
      </c>
      <c r="I27" s="429" t="s">
        <v>1050</v>
      </c>
      <c r="J27" s="429">
        <v>200</v>
      </c>
      <c r="K27" s="429" t="s">
        <v>1050</v>
      </c>
      <c r="L27" s="429">
        <v>1000</v>
      </c>
      <c r="M27" s="429" t="s">
        <v>1050</v>
      </c>
      <c r="N27" s="429">
        <v>2500</v>
      </c>
      <c r="O27" s="429" t="s">
        <v>327</v>
      </c>
      <c r="P27" s="446">
        <v>25</v>
      </c>
    </row>
    <row r="28" spans="1:16">
      <c r="A28" s="445" t="s">
        <v>4</v>
      </c>
      <c r="B28" s="427">
        <v>70</v>
      </c>
      <c r="C28" s="427" t="s">
        <v>1092</v>
      </c>
      <c r="D28" s="428" t="s">
        <v>205</v>
      </c>
      <c r="E28" s="428">
        <v>1000</v>
      </c>
      <c r="F28" s="429" t="s">
        <v>1077</v>
      </c>
      <c r="G28" s="429" t="s">
        <v>1050</v>
      </c>
      <c r="H28" s="429">
        <v>100</v>
      </c>
      <c r="I28" s="429" t="s">
        <v>1050</v>
      </c>
      <c r="J28" s="429">
        <v>200</v>
      </c>
      <c r="K28" s="429" t="s">
        <v>1050</v>
      </c>
      <c r="L28" s="429">
        <v>1000</v>
      </c>
      <c r="M28" s="429" t="s">
        <v>1050</v>
      </c>
      <c r="N28" s="429">
        <v>2500</v>
      </c>
      <c r="O28" s="429" t="s">
        <v>327</v>
      </c>
      <c r="P28" s="446">
        <v>25</v>
      </c>
    </row>
    <row r="29" spans="1:16">
      <c r="A29" s="452" t="s">
        <v>4</v>
      </c>
      <c r="B29" s="453">
        <v>80</v>
      </c>
      <c r="C29" s="453" t="s">
        <v>1093</v>
      </c>
      <c r="D29" s="454" t="s">
        <v>1074</v>
      </c>
      <c r="E29" s="454">
        <v>10000</v>
      </c>
      <c r="F29" s="429" t="s">
        <v>1077</v>
      </c>
      <c r="G29" s="455" t="s">
        <v>1050</v>
      </c>
      <c r="H29" s="455">
        <v>100</v>
      </c>
      <c r="I29" s="455" t="s">
        <v>1050</v>
      </c>
      <c r="J29" s="455">
        <v>200</v>
      </c>
      <c r="K29" s="455" t="s">
        <v>1050</v>
      </c>
      <c r="L29" s="455">
        <v>1000</v>
      </c>
      <c r="M29" s="455" t="s">
        <v>1050</v>
      </c>
      <c r="N29" s="455">
        <v>2500</v>
      </c>
      <c r="O29" s="455" t="s">
        <v>327</v>
      </c>
      <c r="P29" s="45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2017-05-15T10:14:05Z</dcterms:modified>
</cp:coreProperties>
</file>