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3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4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5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drawings/drawing6.xml" ContentType="application/vnd.openxmlformats-officedocument.drawing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D:\Projects\dragon\Docs\Content\"/>
    </mc:Choice>
  </mc:AlternateContent>
  <bookViews>
    <workbookView xWindow="0" yWindow="435" windowWidth="33600" windowHeight="19500"/>
  </bookViews>
  <sheets>
    <sheet name="special dragons" sheetId="10" r:id="rId1"/>
    <sheet name="Special Leagues" sheetId="16" r:id="rId2"/>
    <sheet name="Helicopter" sheetId="13" r:id="rId3"/>
    <sheet name="Electric" sheetId="11" r:id="rId4"/>
    <sheet name="Sonic" sheetId="15" r:id="rId5"/>
    <sheet name="Ice Dragon" sheetId="17" r:id="rId6"/>
    <sheet name="Dino Dragon" sheetId="18" r:id="rId7"/>
    <sheet name="DATA" sheetId="12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24" i="10" l="1"/>
  <c r="N12" i="13" l="1"/>
  <c r="L12" i="13"/>
  <c r="K13" i="13"/>
  <c r="K12" i="13"/>
  <c r="H15" i="15"/>
  <c r="H15" i="13"/>
  <c r="H15" i="11"/>
  <c r="H15" i="18"/>
  <c r="H15" i="17"/>
  <c r="J120" i="10" l="1" a="1"/>
  <c r="J120" i="10" s="1"/>
  <c r="J102" i="10" a="1"/>
  <c r="J102" i="10" s="1"/>
  <c r="K120" i="10" l="1"/>
  <c r="J126" i="10" s="1"/>
  <c r="K102" i="10"/>
  <c r="J106" i="10" s="1"/>
  <c r="J110" i="10" l="1"/>
  <c r="J125" i="10"/>
  <c r="J128" i="10"/>
  <c r="J109" i="10"/>
  <c r="J111" i="10"/>
  <c r="J112" i="10"/>
  <c r="J107" i="10"/>
  <c r="J113" i="10"/>
  <c r="J114" i="10"/>
  <c r="J108" i="10"/>
  <c r="J105" i="10"/>
  <c r="J116" i="10" l="1"/>
  <c r="U19" i="12"/>
  <c r="U18" i="12"/>
  <c r="T19" i="12"/>
  <c r="T18" i="12"/>
  <c r="S19" i="12"/>
  <c r="S18" i="12"/>
  <c r="R19" i="12"/>
  <c r="R18" i="12"/>
  <c r="U17" i="12"/>
  <c r="U16" i="12"/>
  <c r="T17" i="12"/>
  <c r="T16" i="12"/>
  <c r="S17" i="12"/>
  <c r="S16" i="12"/>
  <c r="R17" i="12"/>
  <c r="R16" i="12"/>
  <c r="J17" i="12"/>
  <c r="J16" i="12"/>
  <c r="I17" i="12"/>
  <c r="I16" i="12"/>
  <c r="H17" i="12"/>
  <c r="H16" i="12"/>
  <c r="G17" i="12"/>
  <c r="G16" i="12"/>
  <c r="J19" i="12"/>
  <c r="J18" i="12"/>
  <c r="I19" i="12"/>
  <c r="I18" i="12"/>
  <c r="H19" i="12"/>
  <c r="H18" i="12"/>
  <c r="G19" i="12"/>
  <c r="G18" i="12"/>
  <c r="AB15" i="18"/>
  <c r="AF24" i="12" s="1"/>
  <c r="AB14" i="18"/>
  <c r="AB13" i="18"/>
  <c r="AD24" i="12" s="1"/>
  <c r="AB12" i="18"/>
  <c r="AC24" i="12" s="1"/>
  <c r="AA15" i="18"/>
  <c r="AF25" i="12" s="1"/>
  <c r="AA14" i="18"/>
  <c r="AA13" i="18"/>
  <c r="AA12" i="18"/>
  <c r="AC25" i="12" s="1"/>
  <c r="AB15" i="17"/>
  <c r="AF22" i="12" s="1"/>
  <c r="AB14" i="17"/>
  <c r="AE22" i="12" s="1"/>
  <c r="AB13" i="17"/>
  <c r="AD22" i="12" s="1"/>
  <c r="AB12" i="17"/>
  <c r="AC22" i="12" s="1"/>
  <c r="AA15" i="17"/>
  <c r="AF23" i="12" s="1"/>
  <c r="AA14" i="17"/>
  <c r="AE23" i="12" s="1"/>
  <c r="AA13" i="17"/>
  <c r="AD23" i="12" s="1"/>
  <c r="AA12" i="17"/>
  <c r="AC23" i="12" s="1"/>
  <c r="AB15" i="15"/>
  <c r="AB14" i="15"/>
  <c r="AB13" i="15"/>
  <c r="AB12" i="15"/>
  <c r="AA15" i="15"/>
  <c r="AA14" i="15"/>
  <c r="AA13" i="15"/>
  <c r="AA12" i="15"/>
  <c r="U25" i="12"/>
  <c r="U23" i="12"/>
  <c r="U24" i="12"/>
  <c r="U22" i="12"/>
  <c r="T25" i="12"/>
  <c r="T23" i="12"/>
  <c r="T24" i="12"/>
  <c r="T22" i="12"/>
  <c r="S25" i="12"/>
  <c r="S23" i="12"/>
  <c r="S24" i="12"/>
  <c r="S22" i="12"/>
  <c r="R25" i="12"/>
  <c r="R23" i="12"/>
  <c r="R24" i="12"/>
  <c r="R22" i="12"/>
  <c r="J23" i="12"/>
  <c r="J22" i="12"/>
  <c r="I23" i="12"/>
  <c r="I22" i="12"/>
  <c r="H23" i="12"/>
  <c r="H22" i="12"/>
  <c r="G24" i="12"/>
  <c r="G23" i="12"/>
  <c r="K12" i="18"/>
  <c r="N12" i="18" s="1"/>
  <c r="E16" i="18"/>
  <c r="E11" i="18" s="1"/>
  <c r="T15" i="18"/>
  <c r="U15" i="18" s="1"/>
  <c r="S15" i="18"/>
  <c r="V15" i="18" s="1"/>
  <c r="L15" i="18"/>
  <c r="K15" i="18"/>
  <c r="N15" i="18" s="1"/>
  <c r="T14" i="18"/>
  <c r="U14" i="18" s="1"/>
  <c r="S14" i="18"/>
  <c r="L14" i="18"/>
  <c r="K14" i="18"/>
  <c r="N14" i="18" s="1"/>
  <c r="T13" i="18"/>
  <c r="U13" i="18" s="1"/>
  <c r="S13" i="18"/>
  <c r="V13" i="18" s="1"/>
  <c r="L13" i="18"/>
  <c r="H24" i="12" s="1"/>
  <c r="K13" i="18"/>
  <c r="N13" i="18" s="1"/>
  <c r="T12" i="18"/>
  <c r="U12" i="18" s="1"/>
  <c r="S12" i="18"/>
  <c r="V12" i="18" s="1"/>
  <c r="L12" i="18"/>
  <c r="AB7" i="18"/>
  <c r="T7" i="18"/>
  <c r="L7" i="18"/>
  <c r="H13" i="18"/>
  <c r="H14" i="18"/>
  <c r="AD13" i="18" l="1"/>
  <c r="AD14" i="18"/>
  <c r="V14" i="18"/>
  <c r="M14" i="18"/>
  <c r="I24" i="12"/>
  <c r="I25" i="12"/>
  <c r="AE25" i="12"/>
  <c r="AC14" i="18"/>
  <c r="M15" i="18"/>
  <c r="J25" i="12"/>
  <c r="J24" i="12"/>
  <c r="H25" i="12"/>
  <c r="G25" i="12"/>
  <c r="AC15" i="18"/>
  <c r="AE24" i="12"/>
  <c r="AD25" i="12"/>
  <c r="AC13" i="18"/>
  <c r="AD12" i="18"/>
  <c r="AC12" i="18"/>
  <c r="M13" i="18"/>
  <c r="M12" i="18"/>
  <c r="AK9" i="12"/>
  <c r="AJ9" i="12"/>
  <c r="AI9" i="12"/>
  <c r="AD15" i="18"/>
  <c r="E16" i="17" l="1"/>
  <c r="E11" i="17" s="1"/>
  <c r="AD15" i="17"/>
  <c r="T15" i="17"/>
  <c r="U15" i="17" s="1"/>
  <c r="S15" i="17"/>
  <c r="V15" i="17" s="1"/>
  <c r="L15" i="17"/>
  <c r="K15" i="17"/>
  <c r="AD14" i="17"/>
  <c r="T14" i="17"/>
  <c r="U14" i="17" s="1"/>
  <c r="S14" i="17"/>
  <c r="L14" i="17"/>
  <c r="K14" i="17"/>
  <c r="T13" i="17"/>
  <c r="U13" i="17" s="1"/>
  <c r="S13" i="17"/>
  <c r="L13" i="17"/>
  <c r="K13" i="17"/>
  <c r="AD12" i="17"/>
  <c r="U12" i="17"/>
  <c r="T12" i="17"/>
  <c r="S12" i="17"/>
  <c r="L12" i="17"/>
  <c r="K12" i="17"/>
  <c r="AB7" i="17"/>
  <c r="T7" i="17"/>
  <c r="V12" i="17" s="1"/>
  <c r="L7" i="17"/>
  <c r="AD9" i="12" l="1"/>
  <c r="AD13" i="17"/>
  <c r="V13" i="17"/>
  <c r="V14" i="17"/>
  <c r="N12" i="17"/>
  <c r="N14" i="17"/>
  <c r="N15" i="17"/>
  <c r="N13" i="17"/>
  <c r="M12" i="17"/>
  <c r="AC14" i="17"/>
  <c r="AC15" i="17"/>
  <c r="AC13" i="17"/>
  <c r="AC12" i="17"/>
  <c r="M15" i="17"/>
  <c r="M14" i="17"/>
  <c r="M13" i="17"/>
  <c r="G22" i="12"/>
  <c r="U21" i="12"/>
  <c r="U20" i="12"/>
  <c r="T21" i="12"/>
  <c r="T20" i="12"/>
  <c r="S21" i="12"/>
  <c r="S20" i="12"/>
  <c r="R21" i="12"/>
  <c r="R20" i="12"/>
  <c r="J21" i="12"/>
  <c r="J20" i="12"/>
  <c r="I21" i="12"/>
  <c r="I20" i="12"/>
  <c r="H21" i="12"/>
  <c r="H20" i="12"/>
  <c r="H14" i="17"/>
  <c r="H13" i="17"/>
  <c r="AC9" i="12" l="1"/>
  <c r="AB9" i="12"/>
  <c r="M13" i="15"/>
  <c r="L7" i="15" l="1"/>
  <c r="K12" i="15" l="1"/>
  <c r="G21" i="12" s="1"/>
  <c r="L12" i="15" l="1"/>
  <c r="G20" i="12" s="1"/>
  <c r="E16" i="15"/>
  <c r="E11" i="15" s="1"/>
  <c r="AF20" i="12"/>
  <c r="T15" i="15"/>
  <c r="U15" i="15" s="1"/>
  <c r="S15" i="15"/>
  <c r="L15" i="15"/>
  <c r="K15" i="15"/>
  <c r="N15" i="15" s="1"/>
  <c r="AE20" i="12"/>
  <c r="U14" i="15"/>
  <c r="T14" i="15"/>
  <c r="S14" i="15"/>
  <c r="L14" i="15"/>
  <c r="K14" i="15"/>
  <c r="N14" i="15" s="1"/>
  <c r="T13" i="15"/>
  <c r="U13" i="15" s="1"/>
  <c r="S13" i="15"/>
  <c r="L13" i="15"/>
  <c r="K13" i="15"/>
  <c r="N13" i="15" s="1"/>
  <c r="AC20" i="12"/>
  <c r="T12" i="15"/>
  <c r="U12" i="15" s="1"/>
  <c r="S12" i="15"/>
  <c r="N12" i="15"/>
  <c r="AB7" i="15"/>
  <c r="T7" i="15"/>
  <c r="V15" i="15" s="1"/>
  <c r="H13" i="15"/>
  <c r="V12" i="15" l="1"/>
  <c r="V13" i="15"/>
  <c r="AD12" i="15"/>
  <c r="AC21" i="12"/>
  <c r="AD13" i="15"/>
  <c r="AD21" i="12"/>
  <c r="AD14" i="15"/>
  <c r="AE21" i="12"/>
  <c r="AC13" i="15"/>
  <c r="AD20" i="12"/>
  <c r="AD15" i="15"/>
  <c r="AF21" i="12"/>
  <c r="M12" i="15"/>
  <c r="AC12" i="15"/>
  <c r="AC15" i="15"/>
  <c r="AC14" i="15"/>
  <c r="M15" i="15"/>
  <c r="M14" i="15"/>
  <c r="W9" i="12"/>
  <c r="U9" i="12"/>
  <c r="V14" i="15"/>
  <c r="AA12" i="13"/>
  <c r="AC17" i="12" s="1"/>
  <c r="H14" i="15"/>
  <c r="V9" i="12" l="1"/>
  <c r="T12" i="13" l="1"/>
  <c r="T7" i="11" l="1"/>
  <c r="V13" i="11" s="1"/>
  <c r="L7" i="11"/>
  <c r="N14" i="11" s="1"/>
  <c r="L12" i="11"/>
  <c r="V12" i="11" l="1"/>
  <c r="V15" i="11"/>
  <c r="V14" i="11"/>
  <c r="N13" i="11"/>
  <c r="N15" i="11"/>
  <c r="AA15" i="13"/>
  <c r="AF17" i="12" s="1"/>
  <c r="AB15" i="13" l="1"/>
  <c r="AF16" i="12" s="1"/>
  <c r="AB14" i="13"/>
  <c r="AE16" i="12" s="1"/>
  <c r="AB13" i="13"/>
  <c r="AD16" i="12" s="1"/>
  <c r="AB12" i="13"/>
  <c r="AC16" i="12" s="1"/>
  <c r="AA14" i="13"/>
  <c r="AE17" i="12" s="1"/>
  <c r="AA13" i="13"/>
  <c r="AD17" i="12" s="1"/>
  <c r="E16" i="13"/>
  <c r="E11" i="13" s="1"/>
  <c r="T15" i="13"/>
  <c r="U15" i="13" s="1"/>
  <c r="S15" i="13"/>
  <c r="L15" i="13"/>
  <c r="K15" i="13"/>
  <c r="T14" i="13"/>
  <c r="S14" i="13"/>
  <c r="L14" i="13"/>
  <c r="M14" i="13" s="1"/>
  <c r="K14" i="13"/>
  <c r="T13" i="13"/>
  <c r="U13" i="13" s="1"/>
  <c r="S13" i="13"/>
  <c r="L13" i="13"/>
  <c r="U12" i="13"/>
  <c r="S12" i="13"/>
  <c r="AB7" i="13"/>
  <c r="T7" i="13"/>
  <c r="L7" i="13"/>
  <c r="H13" i="13"/>
  <c r="I9" i="12" l="1"/>
  <c r="N13" i="13"/>
  <c r="G9" i="12"/>
  <c r="AD13" i="13"/>
  <c r="AD14" i="13"/>
  <c r="AD15" i="13"/>
  <c r="AD12" i="13"/>
  <c r="V14" i="13"/>
  <c r="V12" i="13"/>
  <c r="V15" i="13"/>
  <c r="V13" i="13"/>
  <c r="N15" i="13"/>
  <c r="N14" i="13"/>
  <c r="M15" i="13"/>
  <c r="M13" i="13"/>
  <c r="M12" i="13"/>
  <c r="U14" i="13"/>
  <c r="AC15" i="13"/>
  <c r="AC14" i="13"/>
  <c r="AC13" i="13"/>
  <c r="AC12" i="13"/>
  <c r="H14" i="13"/>
  <c r="H9" i="12" l="1"/>
  <c r="AB7" i="11"/>
  <c r="AA12" i="11" l="1"/>
  <c r="AC19" i="12" s="1"/>
  <c r="AB15" i="11"/>
  <c r="AF18" i="12" s="1"/>
  <c r="K15" i="11"/>
  <c r="AD12" i="11" l="1"/>
  <c r="AA15" i="11"/>
  <c r="AF19" i="12" s="1"/>
  <c r="AB14" i="11"/>
  <c r="AE18" i="12" s="1"/>
  <c r="AA14" i="11"/>
  <c r="AE19" i="12" s="1"/>
  <c r="AB13" i="11"/>
  <c r="AD18" i="12" s="1"/>
  <c r="AA13" i="11"/>
  <c r="AD19" i="12" s="1"/>
  <c r="AB12" i="11"/>
  <c r="AC18" i="12" s="1"/>
  <c r="AD13" i="11" l="1"/>
  <c r="AD15" i="11"/>
  <c r="AC14" i="11"/>
  <c r="AD14" i="11"/>
  <c r="AC12" i="11"/>
  <c r="AC13" i="11"/>
  <c r="AC15" i="11"/>
  <c r="T12" i="11" l="1"/>
  <c r="E16" i="11"/>
  <c r="E11" i="11" s="1"/>
  <c r="H13" i="11"/>
  <c r="H14" i="11"/>
  <c r="P9" i="12" l="1"/>
  <c r="O9" i="12"/>
  <c r="N9" i="12"/>
  <c r="T15" i="11"/>
  <c r="T14" i="11"/>
  <c r="T13" i="11"/>
  <c r="S15" i="11"/>
  <c r="S14" i="11"/>
  <c r="S13" i="11"/>
  <c r="S12" i="11"/>
  <c r="U12" i="11" s="1"/>
  <c r="U13" i="11" l="1"/>
  <c r="U14" i="11"/>
  <c r="U15" i="11"/>
  <c r="L15" i="11"/>
  <c r="L14" i="11"/>
  <c r="L13" i="11"/>
  <c r="K14" i="11"/>
  <c r="K13" i="11"/>
  <c r="K12" i="11"/>
  <c r="M12" i="11" l="1"/>
  <c r="N12" i="11"/>
  <c r="M13" i="11"/>
  <c r="M14" i="11"/>
  <c r="M15" i="11"/>
</calcChain>
</file>

<file path=xl/sharedStrings.xml><?xml version="1.0" encoding="utf-8"?>
<sst xmlns="http://schemas.openxmlformats.org/spreadsheetml/2006/main" count="1438" uniqueCount="456">
  <si>
    <t>[sku]</t>
  </si>
  <si>
    <t>[trackingSku]</t>
  </si>
  <si>
    <t>&lt;Definition&gt;</t>
  </si>
  <si>
    <t>[tidName]</t>
  </si>
  <si>
    <t>[order]</t>
  </si>
  <si>
    <t>[tidDesc]</t>
  </si>
  <si>
    <t>[gamePrefab]</t>
  </si>
  <si>
    <t>[menuPrefab]</t>
  </si>
  <si>
    <t>[tier]</t>
  </si>
  <si>
    <t>FURY</t>
  </si>
  <si>
    <t>HEALTH</t>
  </si>
  <si>
    <t>CAMERA</t>
  </si>
  <si>
    <t>[dotAnimationThreshold]</t>
  </si>
  <si>
    <t>[damageAnimationThreshold]</t>
  </si>
  <si>
    <t>[waterGravityModifier]</t>
  </si>
  <si>
    <t>[airGravityModifier]</t>
  </si>
  <si>
    <t>[gravityModifier]</t>
  </si>
  <si>
    <t>[friction]</t>
  </si>
  <si>
    <t>[mass]</t>
  </si>
  <si>
    <t>[force]</t>
  </si>
  <si>
    <t>[furyBarRatio]</t>
  </si>
  <si>
    <t>[statsBarRatio]</t>
  </si>
  <si>
    <t>[petScale]</t>
  </si>
  <si>
    <t>[modeDuration]</t>
  </si>
  <si>
    <t>[eatEverything]</t>
  </si>
  <si>
    <t>[infiniteBoost]</t>
  </si>
  <si>
    <t>[invincible]</t>
  </si>
  <si>
    <t>[biteUpMultiplier]</t>
  </si>
  <si>
    <t>[speedUpMultiplier]</t>
  </si>
  <si>
    <t>[sizeUpMultiplier]</t>
  </si>
  <si>
    <t>[resultsPrefab]</t>
  </si>
  <si>
    <t>[alcoholDrain]</t>
  </si>
  <si>
    <t>[maxAlcohol]</t>
  </si>
  <si>
    <t>[eatSpeedFactor]</t>
  </si>
  <si>
    <t>[scoreTextThresholdMultiplier]</t>
  </si>
  <si>
    <t>[furyMax]</t>
  </si>
  <si>
    <t>[furyBaseDuration]</t>
  </si>
  <si>
    <t>[furyScoreMultiplier]</t>
  </si>
  <si>
    <t>[furyBaseLength]</t>
  </si>
  <si>
    <t>[energyRefillRate]</t>
  </si>
  <si>
    <t>[energyDrain]</t>
  </si>
  <si>
    <t>[energyBase]</t>
  </si>
  <si>
    <t>[boostMultiplier]</t>
  </si>
  <si>
    <t>[sessionStartHealthDrainModifier]</t>
  </si>
  <si>
    <t>[sessionStartHealthDrainTime]</t>
  </si>
  <si>
    <t>[healthDrainAmpPerSecond]</t>
  </si>
  <si>
    <t>[healthDrainSpacePlus]</t>
  </si>
  <si>
    <t>[healthDrain]</t>
  </si>
  <si>
    <t>[cameraFrameWidthModifier]</t>
  </si>
  <si>
    <t>[defaultSize]</t>
  </si>
  <si>
    <t>[unlockPricePC]</t>
  </si>
  <si>
    <t>{specialDragonDefinitions}</t>
  </si>
  <si>
    <t>[health]</t>
  </si>
  <si>
    <t>[scale]</t>
  </si>
  <si>
    <t>electric_01</t>
  </si>
  <si>
    <t>{specialDragonTierDefinitions}</t>
  </si>
  <si>
    <t>dragon_electric</t>
  </si>
  <si>
    <t>dragon_helicopter</t>
  </si>
  <si>
    <t>[icon]</t>
  </si>
  <si>
    <t>[hpBonusSteps]</t>
  </si>
  <si>
    <t>[hpBonusMin]</t>
  </si>
  <si>
    <t>[hpBonusMax]</t>
  </si>
  <si>
    <t>[speedBonusSteps]</t>
  </si>
  <si>
    <t>[speedBonusMin]</t>
  </si>
  <si>
    <t>[speedBonusMax]</t>
  </si>
  <si>
    <t>[boostBonusSteps]</t>
  </si>
  <si>
    <t>[boostBonusMin]</t>
  </si>
  <si>
    <t>[boostBonusMax]</t>
  </si>
  <si>
    <t>SPECIAL DRAGON TIER DEFINITIONS</t>
  </si>
  <si>
    <t>SPECIAL DRAGON POWER DEFINITIONS</t>
  </si>
  <si>
    <t>helicopter_power_1</t>
  </si>
  <si>
    <t>electric_power_1</t>
  </si>
  <si>
    <t>electric_power_2</t>
  </si>
  <si>
    <t>electric_power_3</t>
  </si>
  <si>
    <t>helicopter_power_2</t>
  </si>
  <si>
    <t>helicopter_power_3</t>
  </si>
  <si>
    <t>[specialDragon]</t>
  </si>
  <si>
    <t>helicopter_01</t>
  </si>
  <si>
    <t>helicopter_02</t>
  </si>
  <si>
    <t>helicopter_03</t>
  </si>
  <si>
    <t>helicopter_04</t>
  </si>
  <si>
    <t>electric_02</t>
  </si>
  <si>
    <t>electric_03</t>
  </si>
  <si>
    <t>electric_04</t>
  </si>
  <si>
    <t>[upgradeLevelToUnlock]</t>
  </si>
  <si>
    <t>{specialDragonPowerDefinitions}</t>
  </si>
  <si>
    <t>[type]</t>
  </si>
  <si>
    <t>special</t>
  </si>
  <si>
    <t>Min bonus</t>
  </si>
  <si>
    <t>Max bonus</t>
  </si>
  <si>
    <t>ELECTRIC</t>
  </si>
  <si>
    <t>TIER</t>
  </si>
  <si>
    <t>Health</t>
  </si>
  <si>
    <t>Energy base</t>
  </si>
  <si>
    <t>Force</t>
  </si>
  <si>
    <t>Health upgrade</t>
  </si>
  <si>
    <t>Current tier</t>
  </si>
  <si>
    <t>Energy base upgrade</t>
  </si>
  <si>
    <t>Force upgrade</t>
  </si>
  <si>
    <t>(HP)</t>
  </si>
  <si>
    <t>(BOOST)</t>
  </si>
  <si>
    <t>(SPEED)</t>
  </si>
  <si>
    <t>Inc. Bonus</t>
  </si>
  <si>
    <t>Tier 1</t>
  </si>
  <si>
    <t>MIN</t>
  </si>
  <si>
    <t>MAX</t>
  </si>
  <si>
    <t>Tier 2</t>
  </si>
  <si>
    <t>Tier 3</t>
  </si>
  <si>
    <t>Tier 4</t>
  </si>
  <si>
    <t>Upgrades</t>
  </si>
  <si>
    <t>DIF</t>
  </si>
  <si>
    <t>Energy b.</t>
  </si>
  <si>
    <t>Total upgrades</t>
  </si>
  <si>
    <t>Speed MIN</t>
  </si>
  <si>
    <t>SpeedMAX</t>
  </si>
  <si>
    <t>Speed</t>
  </si>
  <si>
    <t>BOOST</t>
  </si>
  <si>
    <t>HUNGRY LETTERS</t>
  </si>
  <si>
    <t>Upgrades required</t>
  </si>
  <si>
    <t>Crocodrile</t>
  </si>
  <si>
    <t>Mid HP</t>
  </si>
  <si>
    <t>Boost</t>
  </si>
  <si>
    <t>Bug</t>
  </si>
  <si>
    <t>Devil</t>
  </si>
  <si>
    <t>Balrog</t>
  </si>
  <si>
    <t>Electric</t>
  </si>
  <si>
    <t>PF_DragonElectric</t>
  </si>
  <si>
    <t>%</t>
  </si>
  <si>
    <t>PF_DragonHelicopter</t>
  </si>
  <si>
    <t>percentage</t>
  </si>
  <si>
    <t>HELICOPTER</t>
  </si>
  <si>
    <t xml:space="preserve">INC. </t>
  </si>
  <si>
    <t>INC.</t>
  </si>
  <si>
    <t>(how increments a stat in each tier)</t>
  </si>
  <si>
    <t>PF_DragonHelicopterMenu</t>
  </si>
  <si>
    <t>PF_DragonElectricMenu</t>
  </si>
  <si>
    <t>PF_DragonElectricResults</t>
  </si>
  <si>
    <t>SPECIAL DRAGON DISGUISES DEFINITIONS</t>
  </si>
  <si>
    <t>{specialDisguisesDefinitions}</t>
  </si>
  <si>
    <t>[skin]</t>
  </si>
  <si>
    <t>[dragonSku]</t>
  </si>
  <si>
    <t>[shopOrder]</t>
  </si>
  <si>
    <t>[priceSC]</t>
  </si>
  <si>
    <t>[priceHC]</t>
  </si>
  <si>
    <t>[unlockLevel]</t>
  </si>
  <si>
    <t>dragon_helicopter_0</t>
  </si>
  <si>
    <t>dragon_electric_0</t>
  </si>
  <si>
    <t>TID_SKIN_HELICOPTER_0_NAME</t>
  </si>
  <si>
    <t>TID_SKIN_ELECTRIC_0_NAME</t>
  </si>
  <si>
    <t>TID_DRAGON_HELICOPTER_0_DESC</t>
  </si>
  <si>
    <t>TID_DRAGON_ELECTRIC_0_DESC</t>
  </si>
  <si>
    <t>[energyRequiredToBoost]</t>
  </si>
  <si>
    <t>[energyRestartThreshold]</t>
  </si>
  <si>
    <t>[tidBoostAction]</t>
  </si>
  <si>
    <t>[tidBoostReminder]</t>
  </si>
  <si>
    <t>TID_DRAGON_SPECIAL_ELECTRIC_BOOST_ABILITY</t>
  </si>
  <si>
    <t>TID_DRAGON_SPECIAL_HELICOPTER_BOOST_ABILITY</t>
  </si>
  <si>
    <t>PF_DragonHelicopterResults</t>
  </si>
  <si>
    <t>DRAGONS SPECIAL ABILIT DEFINITIONS</t>
  </si>
  <si>
    <t>{dragonStatsDefinitions}</t>
  </si>
  <si>
    <t>health</t>
  </si>
  <si>
    <t>speed</t>
  </si>
  <si>
    <t>energy</t>
  </si>
  <si>
    <t>TID_DRAGON_STAT_HEALTH</t>
  </si>
  <si>
    <t>TID_DRAGON_STAT_SPEED</t>
  </si>
  <si>
    <t>TID_DRAGON_STAT_ENERGY</t>
  </si>
  <si>
    <t>icon_stat_health</t>
  </si>
  <si>
    <t>icon_stat_speed</t>
  </si>
  <si>
    <t>icon_stat_energy</t>
  </si>
  <si>
    <t>TID_DRAGON_SPECIAL_ELECTRIC_NAME</t>
  </si>
  <si>
    <t>TID_DRAGON_SPECIAL_ELECTRIC_DESC</t>
  </si>
  <si>
    <t>TID_DRAGON_SPECIAL_HELICOPTER_NAME</t>
  </si>
  <si>
    <t>TID_DRAGON_SPECIAL_HELICOPTER_DESC</t>
  </si>
  <si>
    <t>TID_DRAGON_SPECIAL_ELECTRIC_POWER1_TITLE</t>
  </si>
  <si>
    <t>TID_DRAGON_SPECIAL_ELECTRIC_POWER2_TITLE</t>
  </si>
  <si>
    <t>TID_DRAGON_SPECIAL_ELECTRIC_POWER3_TITLE</t>
  </si>
  <si>
    <t>TID_DRAGON_SPECIAL_ELECTRIC_POWER1_DESC</t>
  </si>
  <si>
    <t>TID_DRAGON_SPECIAL_ELECTRIC_POWER2_DESC</t>
  </si>
  <si>
    <t>TID_DRAGON_SPECIAL_ELECTRIC_POWER3_DESC</t>
  </si>
  <si>
    <t>TID_DRAGON_SPECIAL_HELICOPTER_POWER1_TITLE</t>
  </si>
  <si>
    <t>TID_DRAGON_SPECIAL_HELICOPTER_POWER2_TITLE</t>
  </si>
  <si>
    <t>TID_DRAGON_SPECIAL_HELICOPTER_POWER3_TITLE</t>
  </si>
  <si>
    <t>TID_DRAGON_SPECIAL_HELICOPTER_POWER1_DESC</t>
  </si>
  <si>
    <t>TID_DRAGON_SPECIAL_HELICOPTER_POWER2_DESC</t>
  </si>
  <si>
    <t>TID_DRAGON_SPECIAL_HELICOPTER_POWER3_DESC</t>
  </si>
  <si>
    <t>[petScaleMenu]</t>
  </si>
  <si>
    <t>[mummyHealthFactor]</t>
  </si>
  <si>
    <t>[mummyDuration]</t>
  </si>
  <si>
    <t>[scaleMenu]</t>
  </si>
  <si>
    <t>[tidDescShort]</t>
  </si>
  <si>
    <t>Helicopter</t>
  </si>
  <si>
    <t>SONIC</t>
  </si>
  <si>
    <t>Sonic</t>
  </si>
  <si>
    <t>SPECIAL DRAGONS DEFINITIONS</t>
  </si>
  <si>
    <t>dragon_hedgehog</t>
  </si>
  <si>
    <t>TID_DRAGON_SPECIAL_HEDGEHOG_BOOST_ABILITY</t>
  </si>
  <si>
    <t>TID_DRAGON_SPECIAL_HEDGEHOG_DESC</t>
  </si>
  <si>
    <t>TID_DRAGON_SPECIAL_HEDGEHOG_NAME</t>
  </si>
  <si>
    <t>hedgehog_01</t>
  </si>
  <si>
    <t>hedgehog_02</t>
  </si>
  <si>
    <t>hedgehog_03</t>
  </si>
  <si>
    <t>hedgehog_04</t>
  </si>
  <si>
    <t>PF_DragonHedgehog</t>
  </si>
  <si>
    <t>PF_DragonHedgehogMenu</t>
  </si>
  <si>
    <t>PF_DragonHedgehogResults</t>
  </si>
  <si>
    <t>hedgehog_power_1</t>
  </si>
  <si>
    <t>hedgehog_power_2</t>
  </si>
  <si>
    <t>hedgehog_power_3</t>
  </si>
  <si>
    <t>TID_DRAGON_SPECIAL_HEDGEHOG_POWER1_TITLE</t>
  </si>
  <si>
    <t>TID_DRAGON_SPECIAL_HEDGEHOG_POWER2_TITLE</t>
  </si>
  <si>
    <t>TID_DRAGON_SPECIAL_HEDGEHOG_POWER3_TITLE</t>
  </si>
  <si>
    <t>TID_DRAGON_SPECIAL_HEDGEHOG_POWER1_DESC</t>
  </si>
  <si>
    <t>TID_DRAGON_SPECIAL_HEDGEHOG_POWER2_DESC</t>
  </si>
  <si>
    <t>TID_DRAGON_SPECIAL_HEDGEHOG_POWER3_DESC</t>
  </si>
  <si>
    <t>dragon_hedgehog_0</t>
  </si>
  <si>
    <t>TID_DRAGON_HEDGEHOG_0_DESC</t>
  </si>
  <si>
    <t>helicopter_default</t>
  </si>
  <si>
    <t>electric_default</t>
  </si>
  <si>
    <t>hedgehog_default</t>
  </si>
  <si>
    <t>tier 1</t>
  </si>
  <si>
    <t>tier 2</t>
  </si>
  <si>
    <t>tier 3</t>
  </si>
  <si>
    <t>tier 4</t>
  </si>
  <si>
    <t>heli max</t>
  </si>
  <si>
    <t>heli min</t>
  </si>
  <si>
    <t>elec max</t>
  </si>
  <si>
    <t>elec min</t>
  </si>
  <si>
    <t>sonic max</t>
  </si>
  <si>
    <t>sonic min</t>
  </si>
  <si>
    <t>HP</t>
  </si>
  <si>
    <t>SPEED</t>
  </si>
  <si>
    <t>dragon_hedgehog_1</t>
  </si>
  <si>
    <t>LEAGUES DEFINITIONS</t>
  </si>
  <si>
    <t>{leaguesDefinitions}</t>
  </si>
  <si>
    <t>[demoteScale]</t>
  </si>
  <si>
    <t>[promoteScale]</t>
  </si>
  <si>
    <t>[rewardFactor]</t>
  </si>
  <si>
    <t>[trophyPrefab]</t>
  </si>
  <si>
    <t>league_1</t>
  </si>
  <si>
    <t>icon_league_1</t>
  </si>
  <si>
    <t>PF_TrophyLeague1</t>
  </si>
  <si>
    <t>TID_LEAGUES_TITLE_1</t>
  </si>
  <si>
    <t>league_2</t>
  </si>
  <si>
    <t>icon_league_2</t>
  </si>
  <si>
    <t>PF_TrophyLeague2</t>
  </si>
  <si>
    <t>TID_LEAGUES_TITLE_2</t>
  </si>
  <si>
    <t>league_3</t>
  </si>
  <si>
    <t>icon_league_3</t>
  </si>
  <si>
    <t>PF_TrophyLeague3</t>
  </si>
  <si>
    <t>TID_LEAGUES_TITLE_3</t>
  </si>
  <si>
    <t>league_4</t>
  </si>
  <si>
    <t>icon_league_4</t>
  </si>
  <si>
    <t>PF_TrophyLeague4</t>
  </si>
  <si>
    <t>TID_LEAGUES_TITLE_4</t>
  </si>
  <si>
    <t>league_5</t>
  </si>
  <si>
    <t>icon_league_5</t>
  </si>
  <si>
    <t>PF_TrophyLeague5</t>
  </si>
  <si>
    <t>TID_LEAGUES_TITLE_5</t>
  </si>
  <si>
    <t>league_6</t>
  </si>
  <si>
    <t>icon_league_6</t>
  </si>
  <si>
    <t>PF_TrophyLeague6</t>
  </si>
  <si>
    <t>TID_LEAGUES_TITLE_6</t>
  </si>
  <si>
    <t>league_7</t>
  </si>
  <si>
    <t>icon_league_7</t>
  </si>
  <si>
    <t>PF_TrophyLeague7</t>
  </si>
  <si>
    <t>TID_LEAGUES_TITLE_7</t>
  </si>
  <si>
    <t>league_8</t>
  </si>
  <si>
    <t>icon_league_8</t>
  </si>
  <si>
    <t>PF_TrophyLeague8</t>
  </si>
  <si>
    <t>TID_LEAGUES_TITLE_8</t>
  </si>
  <si>
    <t>league_9</t>
  </si>
  <si>
    <t>icon_league_9</t>
  </si>
  <si>
    <t>PF_TrophyLeague9</t>
  </si>
  <si>
    <t>TID_LEAGUES_TITLE_9</t>
  </si>
  <si>
    <t>league_10</t>
  </si>
  <si>
    <t>icon_league_10</t>
  </si>
  <si>
    <t>PF_TrophyLeague10</t>
  </si>
  <si>
    <t>TID_LEAGUES_TITLE_10</t>
  </si>
  <si>
    <t>LEAGUES REWARDS DEFINITIONS</t>
  </si>
  <si>
    <t>{leaguesRewardsDefinitions}</t>
  </si>
  <si>
    <t>[group]</t>
  </si>
  <si>
    <t>[amount]</t>
  </si>
  <si>
    <t>[target]</t>
  </si>
  <si>
    <t>[rsku]</t>
  </si>
  <si>
    <t>reward_001</t>
  </si>
  <si>
    <t>rwd_default</t>
  </si>
  <si>
    <t>sc</t>
  </si>
  <si>
    <t>-</t>
  </si>
  <si>
    <t>reward_002</t>
  </si>
  <si>
    <t>reward_003</t>
  </si>
  <si>
    <t>reward_004</t>
  </si>
  <si>
    <t>reward_005</t>
  </si>
  <si>
    <t>reward_006</t>
  </si>
  <si>
    <t>reward_007</t>
  </si>
  <si>
    <t>reward_008</t>
  </si>
  <si>
    <t>reward_009</t>
  </si>
  <si>
    <t>reward_010</t>
  </si>
  <si>
    <t>reward_011</t>
  </si>
  <si>
    <t>reward_012</t>
  </si>
  <si>
    <t>reward_013</t>
  </si>
  <si>
    <t>reward_014</t>
  </si>
  <si>
    <t>reward_015</t>
  </si>
  <si>
    <t>reward_016</t>
  </si>
  <si>
    <t>reward_017</t>
  </si>
  <si>
    <t>reward_018</t>
  </si>
  <si>
    <t>reward_019</t>
  </si>
  <si>
    <t>reward_020</t>
  </si>
  <si>
    <t>reward_021</t>
  </si>
  <si>
    <t>reward_022</t>
  </si>
  <si>
    <t>reward_023</t>
  </si>
  <si>
    <t>reward_024</t>
  </si>
  <si>
    <t>reward_025</t>
  </si>
  <si>
    <t>reward_026</t>
  </si>
  <si>
    <t>reward_027</t>
  </si>
  <si>
    <t>reward_028</t>
  </si>
  <si>
    <t>reward_029</t>
  </si>
  <si>
    <t>reward_030</t>
  </si>
  <si>
    <t>reward_031</t>
  </si>
  <si>
    <t>reward_032</t>
  </si>
  <si>
    <t>reward_033</t>
  </si>
  <si>
    <t>reward_034</t>
  </si>
  <si>
    <t>reward_035</t>
  </si>
  <si>
    <t>reward_036</t>
  </si>
  <si>
    <t>reward_037</t>
  </si>
  <si>
    <t>reward_038</t>
  </si>
  <si>
    <t>reward_039</t>
  </si>
  <si>
    <t>reward_040</t>
  </si>
  <si>
    <t>reward_041</t>
  </si>
  <si>
    <t>reward_042</t>
  </si>
  <si>
    <t>reward_043</t>
  </si>
  <si>
    <t>reward_044</t>
  </si>
  <si>
    <t>reward_045</t>
  </si>
  <si>
    <t>reward_046</t>
  </si>
  <si>
    <t>reward_047</t>
  </si>
  <si>
    <t>reward_048</t>
  </si>
  <si>
    <t>reward_049</t>
  </si>
  <si>
    <t>reward_050</t>
  </si>
  <si>
    <t>reward_051</t>
  </si>
  <si>
    <t>reward_052</t>
  </si>
  <si>
    <t>reward_053</t>
  </si>
  <si>
    <t>reward_054</t>
  </si>
  <si>
    <t>reward_055</t>
  </si>
  <si>
    <t>ICE DRAGON</t>
  </si>
  <si>
    <t>Ice Dragon</t>
  </si>
  <si>
    <t>ice max</t>
  </si>
  <si>
    <t>ice min</t>
  </si>
  <si>
    <t xml:space="preserve">  </t>
  </si>
  <si>
    <t xml:space="preserve">   </t>
  </si>
  <si>
    <t>dragon_ice</t>
  </si>
  <si>
    <t>TID_DRAGON_SPECIAL_ICEDRAGON_BOOST_ABILITY</t>
  </si>
  <si>
    <t>TID_DRAGON_SPECIAL_ICEDRAGON_DESC</t>
  </si>
  <si>
    <t>TID_DRAGON_SPECIAL_ICEDRAGON_NAME</t>
  </si>
  <si>
    <t>ice_01</t>
  </si>
  <si>
    <t>ice_02</t>
  </si>
  <si>
    <t>ice_03</t>
  </si>
  <si>
    <t>ice_04</t>
  </si>
  <si>
    <t>PF_DragonIce</t>
  </si>
  <si>
    <t>PF_DragonIceMenu</t>
  </si>
  <si>
    <t>PF_DragonIceResults</t>
  </si>
  <si>
    <t>ice_power_1</t>
  </si>
  <si>
    <t>ice_power_2</t>
  </si>
  <si>
    <t>ice_power_3</t>
  </si>
  <si>
    <t>TID_DRAGON_SPECIAL_ICEDRAGON_POWER1_TITLE</t>
  </si>
  <si>
    <t>TID_DRAGON_SPECIAL_ICEDRAGON_POWER2_TITLE</t>
  </si>
  <si>
    <t>TID_DRAGON_SPECIAL_ICEDRAGON_POWER3_TITLE</t>
  </si>
  <si>
    <t>TID_DRAGON_SPECIAL_ICEDRAGON_POWER1_DESC</t>
  </si>
  <si>
    <t>TID_DRAGON_SPECIAL_ICEDRAGON_POWER2_DESC</t>
  </si>
  <si>
    <t>TID_DRAGON_SPECIAL_ICEDRAGON_POWER3_DESC</t>
  </si>
  <si>
    <t>dragon_ice_0</t>
  </si>
  <si>
    <t>ice_default</t>
  </si>
  <si>
    <t>TID_DRAGON_ICE_0_DESC</t>
  </si>
  <si>
    <t xml:space="preserve">    </t>
  </si>
  <si>
    <t xml:space="preserve">     </t>
  </si>
  <si>
    <t>[body_parts]</t>
  </si>
  <si>
    <t>dragon_ice_1</t>
  </si>
  <si>
    <t>dragon_ice_2</t>
  </si>
  <si>
    <t>dragon_ice_3</t>
  </si>
  <si>
    <t>FX_IceSmokeWing_l;FX_IceSmokeWing_r</t>
  </si>
  <si>
    <t>FX_IceSmokeWing_l;FX_IceSmokeWing_r;FX_IceSmokeBody</t>
  </si>
  <si>
    <t>dragon_dino</t>
  </si>
  <si>
    <t>TID_DRAGON_SPECIAL_DINODRAGON_DESC</t>
  </si>
  <si>
    <t>TID_DRAGON_SPECIAL_DINODRAGON_NAME</t>
  </si>
  <si>
    <t>TID_DRAGON_SPECIAL_DINODRAGON_BOOST_ABILITY</t>
  </si>
  <si>
    <t>dino_01</t>
  </si>
  <si>
    <t>dino_02</t>
  </si>
  <si>
    <t>dino_03</t>
  </si>
  <si>
    <t>dino_04</t>
  </si>
  <si>
    <t>PF_DragonDino</t>
  </si>
  <si>
    <t>PF_DragonDinoMenu</t>
  </si>
  <si>
    <t>PF_DragonDinoResults</t>
  </si>
  <si>
    <t>dragon_dino_0</t>
  </si>
  <si>
    <t>dragon_dino_1</t>
  </si>
  <si>
    <t>dragon_dino_2</t>
  </si>
  <si>
    <t>dragon_dino_3</t>
  </si>
  <si>
    <t>TID_DRAGON_DINO_0_DESC</t>
  </si>
  <si>
    <t>dino_default</t>
  </si>
  <si>
    <t>Dino Dragon</t>
  </si>
  <si>
    <t>dino max</t>
  </si>
  <si>
    <t>dino min</t>
  </si>
  <si>
    <t>DINO DRAGON</t>
  </si>
  <si>
    <t>dino_power_1</t>
  </si>
  <si>
    <t>dino_power_2</t>
  </si>
  <si>
    <t>dino_power_3</t>
  </si>
  <si>
    <t>TID_DRAGON_SPECIAL_DINODRAGON_POWER1_TITLE</t>
  </si>
  <si>
    <t>TID_DRAGON_SPECIAL_DINODRAGON_POWER2_TITLE</t>
  </si>
  <si>
    <t>TID_DRAGON_SPECIAL_DINODRAGON_POWER3_TITLE</t>
  </si>
  <si>
    <t>TID_DRAGON_SPECIAL_DINODRAGON_POWER1_DESC</t>
  </si>
  <si>
    <t>TID_DRAGON_SPECIAL_DINODRAGON_POWER2_DESC</t>
  </si>
  <si>
    <t>TID_DRAGON_SPECIAL_DINODRAGON_POWER3_DESC</t>
  </si>
  <si>
    <t>PF_Dino_Jetpack_1</t>
  </si>
  <si>
    <t>PF_Dino_Jetpack_2</t>
  </si>
  <si>
    <t>PF_Dino_Jetpack_2;PF_Dino_hip;PF_Dino_lleg_1;PF_Dino_lleg_2;PF_Dino_rleg_1;PF_Dino_rleg_2</t>
  </si>
  <si>
    <t>PF_Dino_Jetpack_2;PF_Dino_hip;PF_Dino_lleg_1;PF_Dino_lleg_2;PF_Dino_rleg_1;PF_Dino_rleg_2;PF_Dino_head;PF_Dino_jaw</t>
  </si>
  <si>
    <t>icon_legendary_rank1</t>
  </si>
  <si>
    <t>icon_legendary_rank2</t>
  </si>
  <si>
    <t>icon_legendary_rank3</t>
  </si>
  <si>
    <t>icon_helicopter_0</t>
  </si>
  <si>
    <t>icon_electric_0</t>
  </si>
  <si>
    <t>icon_hedgehog_0</t>
  </si>
  <si>
    <t>icon_ice_0</t>
  </si>
  <si>
    <t>icon_dino_0</t>
  </si>
  <si>
    <t>[petsSlotsAvailable]</t>
  </si>
  <si>
    <t>[unlockPriceCoins]</t>
  </si>
  <si>
    <t>[unlockFromDragon]</t>
  </si>
  <si>
    <t>dragon_classic</t>
  </si>
  <si>
    <t>upgrade_1</t>
  </si>
  <si>
    <t>upgrade_2</t>
  </si>
  <si>
    <t>upgrade_3</t>
  </si>
  <si>
    <t>upgrade_4</t>
  </si>
  <si>
    <t>upgrade_5</t>
  </si>
  <si>
    <t>upgrade_6</t>
  </si>
  <si>
    <t>upgrade_7</t>
  </si>
  <si>
    <t>upgrade_8</t>
  </si>
  <si>
    <t>upgrade_9</t>
  </si>
  <si>
    <t>upgrade_10</t>
  </si>
  <si>
    <t>UPGRADE</t>
  </si>
  <si>
    <t>COST COINS</t>
  </si>
  <si>
    <t>Coef A</t>
  </si>
  <si>
    <t>Coef B</t>
  </si>
  <si>
    <t>Este calculo es para los 10 upgrades de uno de los stats. El total es esto x3</t>
  </si>
  <si>
    <t>Coins</t>
  </si>
  <si>
    <t>STATS</t>
  </si>
  <si>
    <t>POWERUPS</t>
  </si>
  <si>
    <t>Gems</t>
  </si>
  <si>
    <t>COST GEMS</t>
  </si>
  <si>
    <t>{specialDragonStatsUpgradesDefinitions}</t>
  </si>
  <si>
    <t>STATS UPGRADES COSTS</t>
  </si>
  <si>
    <t>[minimumTier]</t>
  </si>
  <si>
    <t>tier_1</t>
  </si>
  <si>
    <t>pc</t>
  </si>
  <si>
    <t>tier_6</t>
  </si>
  <si>
    <t>dragon_chinese</t>
  </si>
  <si>
    <t>0.30</t>
  </si>
  <si>
    <t>egg</t>
  </si>
  <si>
    <t>egg_offer</t>
  </si>
  <si>
    <t>egg_betterRate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</si>
</sst>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 tint="4.9989318521683403E-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44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theme="4" tint="0.3999755851924192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 style="thin">
        <color theme="4" tint="0.3999755851924192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theme="4" tint="0.3999755851924192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223">
    <xf numFmtId="0" fontId="0" fillId="0" borderId="0" xfId="0"/>
    <xf numFmtId="0" fontId="2" fillId="2" borderId="1" xfId="0" applyFont="1" applyFill="1" applyBorder="1" applyAlignment="1"/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Fill="1"/>
    <xf numFmtId="0" fontId="2" fillId="0" borderId="0" xfId="0" applyFont="1" applyFill="1" applyBorder="1" applyAlignment="1"/>
    <xf numFmtId="0" fontId="4" fillId="3" borderId="2" xfId="0" applyFont="1" applyFill="1" applyBorder="1" applyAlignment="1">
      <alignment horizontal="center" vertical="center" textRotation="45"/>
    </xf>
    <xf numFmtId="0" fontId="4" fillId="3" borderId="3" xfId="0" applyFont="1" applyFill="1" applyBorder="1" applyAlignment="1">
      <alignment horizontal="center" vertical="center" textRotation="45"/>
    </xf>
    <xf numFmtId="0" fontId="4" fillId="4" borderId="18" xfId="0" applyFont="1" applyFill="1" applyBorder="1" applyAlignment="1">
      <alignment horizontal="center" vertical="center" textRotation="45"/>
    </xf>
    <xf numFmtId="0" fontId="4" fillId="4" borderId="11" xfId="0" applyFont="1" applyFill="1" applyBorder="1" applyAlignment="1">
      <alignment horizontal="center" vertical="center" textRotation="45"/>
    </xf>
    <xf numFmtId="0" fontId="4" fillId="4" borderId="8" xfId="0" applyFont="1" applyFill="1" applyBorder="1" applyAlignment="1">
      <alignment horizontal="center" vertical="center" textRotation="45"/>
    </xf>
    <xf numFmtId="0" fontId="4" fillId="4" borderId="3" xfId="0" applyFont="1" applyFill="1" applyBorder="1" applyAlignment="1">
      <alignment horizontal="center" vertical="center" textRotation="45"/>
    </xf>
    <xf numFmtId="0" fontId="4" fillId="3" borderId="19" xfId="0" applyFont="1" applyFill="1" applyBorder="1" applyAlignment="1">
      <alignment horizontal="center" vertical="center" textRotation="45"/>
    </xf>
    <xf numFmtId="0" fontId="4" fillId="4" borderId="2" xfId="0" applyFont="1" applyFill="1" applyBorder="1" applyAlignment="1">
      <alignment horizontal="center" vertical="center" textRotation="45"/>
    </xf>
    <xf numFmtId="0" fontId="4" fillId="4" borderId="5" xfId="0" applyFont="1" applyFill="1" applyBorder="1" applyAlignment="1">
      <alignment horizontal="center" vertical="center" textRotation="45"/>
    </xf>
    <xf numFmtId="0" fontId="4" fillId="4" borderId="17" xfId="0" applyFont="1" applyFill="1" applyBorder="1" applyAlignment="1">
      <alignment horizontal="center" vertical="center" textRotation="45"/>
    </xf>
    <xf numFmtId="0" fontId="4" fillId="4" borderId="21" xfId="0" applyFont="1" applyFill="1" applyBorder="1" applyAlignment="1">
      <alignment horizontal="center" vertical="center" textRotation="45"/>
    </xf>
    <xf numFmtId="0" fontId="4" fillId="2" borderId="5" xfId="0" applyFont="1" applyFill="1" applyBorder="1" applyAlignment="1">
      <alignment horizontal="center" vertical="center" textRotation="45"/>
    </xf>
    <xf numFmtId="0" fontId="4" fillId="11" borderId="5" xfId="0" applyFont="1" applyFill="1" applyBorder="1" applyAlignment="1">
      <alignment horizontal="center" vertical="center" textRotation="45"/>
    </xf>
    <xf numFmtId="0" fontId="4" fillId="11" borderId="4" xfId="0" applyFont="1" applyFill="1" applyBorder="1" applyAlignment="1">
      <alignment horizontal="center" vertical="center" textRotation="45"/>
    </xf>
    <xf numFmtId="0" fontId="4" fillId="3" borderId="5" xfId="0" applyFont="1" applyFill="1" applyBorder="1" applyAlignment="1">
      <alignment horizontal="center" vertical="center" textRotation="45"/>
    </xf>
    <xf numFmtId="0" fontId="4" fillId="3" borderId="4" xfId="0" applyFont="1" applyFill="1" applyBorder="1" applyAlignment="1">
      <alignment horizontal="center" vertical="center" textRotation="45"/>
    </xf>
    <xf numFmtId="0" fontId="4" fillId="4" borderId="22" xfId="0" applyFont="1" applyFill="1" applyBorder="1" applyAlignment="1">
      <alignment horizontal="center" vertical="center" textRotation="45"/>
    </xf>
    <xf numFmtId="0" fontId="4" fillId="2" borderId="4" xfId="0" applyFont="1" applyFill="1" applyBorder="1" applyAlignment="1">
      <alignment horizontal="center" vertical="center" textRotation="45"/>
    </xf>
    <xf numFmtId="0" fontId="4" fillId="2" borderId="17" xfId="0" applyFont="1" applyFill="1" applyBorder="1" applyAlignment="1">
      <alignment horizontal="center" vertical="center" textRotation="45"/>
    </xf>
    <xf numFmtId="0" fontId="1" fillId="14" borderId="22" xfId="0" applyFont="1" applyFill="1" applyBorder="1" applyAlignment="1">
      <alignment horizontal="center" vertical="center"/>
    </xf>
    <xf numFmtId="0" fontId="0" fillId="14" borderId="4" xfId="0" applyFill="1" applyBorder="1" applyAlignment="1">
      <alignment horizontal="center" vertical="center"/>
    </xf>
    <xf numFmtId="0" fontId="0" fillId="11" borderId="4" xfId="0" applyFont="1" applyFill="1" applyBorder="1" applyAlignment="1">
      <alignment horizontal="center" vertical="center"/>
    </xf>
    <xf numFmtId="0" fontId="0" fillId="11" borderId="5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textRotation="45"/>
    </xf>
    <xf numFmtId="0" fontId="4" fillId="5" borderId="3" xfId="0" applyFont="1" applyFill="1" applyBorder="1" applyAlignment="1">
      <alignment horizontal="center" vertical="center" textRotation="45"/>
    </xf>
    <xf numFmtId="0" fontId="1" fillId="6" borderId="4" xfId="0" applyFont="1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0" fillId="8" borderId="5" xfId="0" applyNumberFormat="1" applyFill="1" applyBorder="1" applyAlignment="1">
      <alignment horizontal="center" vertical="center"/>
    </xf>
    <xf numFmtId="0" fontId="1" fillId="6" borderId="7" xfId="0" applyFont="1" applyFill="1" applyBorder="1" applyAlignment="1">
      <alignment horizontal="center" vertical="center"/>
    </xf>
    <xf numFmtId="49" fontId="0" fillId="6" borderId="6" xfId="0" applyNumberForma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 textRotation="45"/>
    </xf>
    <xf numFmtId="0" fontId="0" fillId="8" borderId="9" xfId="0" applyNumberFormat="1" applyFill="1" applyBorder="1" applyAlignment="1">
      <alignment horizontal="center" vertical="center"/>
    </xf>
    <xf numFmtId="0" fontId="0" fillId="10" borderId="9" xfId="0" applyNumberFormat="1" applyFill="1" applyBorder="1" applyAlignment="1">
      <alignment horizontal="center" vertical="center"/>
    </xf>
    <xf numFmtId="0" fontId="0" fillId="7" borderId="9" xfId="0" applyNumberFormat="1" applyFill="1" applyBorder="1" applyAlignment="1">
      <alignment horizontal="center" vertical="center"/>
    </xf>
    <xf numFmtId="0" fontId="4" fillId="15" borderId="3" xfId="0" applyFont="1" applyFill="1" applyBorder="1" applyAlignment="1">
      <alignment horizontal="center" vertical="center" textRotation="45"/>
    </xf>
    <xf numFmtId="0" fontId="4" fillId="17" borderId="3" xfId="0" applyFont="1" applyFill="1" applyBorder="1" applyAlignment="1">
      <alignment horizontal="center" vertical="center" textRotation="45"/>
    </xf>
    <xf numFmtId="0" fontId="4" fillId="18" borderId="3" xfId="0" applyFont="1" applyFill="1" applyBorder="1" applyAlignment="1">
      <alignment horizontal="center" vertical="center" textRotation="45"/>
    </xf>
    <xf numFmtId="0" fontId="0" fillId="9" borderId="9" xfId="0" applyNumberFormat="1" applyFill="1" applyBorder="1" applyAlignment="1">
      <alignment horizontal="center" vertical="center"/>
    </xf>
    <xf numFmtId="0" fontId="0" fillId="14" borderId="4" xfId="0" applyFont="1" applyFill="1" applyBorder="1" applyAlignment="1">
      <alignment horizontal="center" vertical="center"/>
    </xf>
    <xf numFmtId="0" fontId="0" fillId="14" borderId="5" xfId="0" applyFont="1" applyFill="1" applyBorder="1" applyAlignment="1">
      <alignment horizontal="center" vertical="center"/>
    </xf>
    <xf numFmtId="0" fontId="0" fillId="2" borderId="25" xfId="0" applyFont="1" applyFill="1" applyBorder="1" applyAlignment="1">
      <alignment horizontal="center" vertical="center"/>
    </xf>
    <xf numFmtId="0" fontId="4" fillId="2" borderId="26" xfId="0" applyFont="1" applyFill="1" applyBorder="1" applyAlignment="1">
      <alignment horizontal="center" vertical="center" textRotation="45"/>
    </xf>
    <xf numFmtId="0" fontId="0" fillId="14" borderId="7" xfId="0" applyFont="1" applyFill="1" applyBorder="1" applyAlignment="1">
      <alignment horizontal="center" vertical="center"/>
    </xf>
    <xf numFmtId="0" fontId="0" fillId="14" borderId="6" xfId="0" applyFont="1" applyFill="1" applyBorder="1" applyAlignment="1">
      <alignment horizontal="center" vertical="center"/>
    </xf>
    <xf numFmtId="0" fontId="0" fillId="19" borderId="0" xfId="0" applyFill="1"/>
    <xf numFmtId="0" fontId="1" fillId="0" borderId="0" xfId="0" applyFont="1"/>
    <xf numFmtId="0" fontId="1" fillId="20" borderId="5" xfId="0" applyFont="1" applyFill="1" applyBorder="1"/>
    <xf numFmtId="0" fontId="5" fillId="0" borderId="0" xfId="0" applyFont="1"/>
    <xf numFmtId="0" fontId="0" fillId="19" borderId="5" xfId="0" applyFill="1" applyBorder="1"/>
    <xf numFmtId="0" fontId="1" fillId="0" borderId="0" xfId="0" applyFont="1" applyAlignment="1">
      <alignment horizontal="right"/>
    </xf>
    <xf numFmtId="0" fontId="1" fillId="0" borderId="14" xfId="0" applyFont="1" applyBorder="1"/>
    <xf numFmtId="0" fontId="1" fillId="0" borderId="12" xfId="0" applyFont="1" applyBorder="1"/>
    <xf numFmtId="0" fontId="1" fillId="0" borderId="0" xfId="0" applyFont="1" applyAlignment="1"/>
    <xf numFmtId="0" fontId="0" fillId="0" borderId="27" xfId="0" applyBorder="1"/>
    <xf numFmtId="0" fontId="2" fillId="13" borderId="12" xfId="0" applyFont="1" applyFill="1" applyBorder="1" applyAlignment="1"/>
    <xf numFmtId="0" fontId="1" fillId="20" borderId="6" xfId="0" applyFont="1" applyFill="1" applyBorder="1"/>
    <xf numFmtId="0" fontId="0" fillId="19" borderId="6" xfId="0" applyFill="1" applyBorder="1"/>
    <xf numFmtId="0" fontId="0" fillId="19" borderId="29" xfId="0" applyFill="1" applyBorder="1"/>
    <xf numFmtId="0" fontId="0" fillId="19" borderId="30" xfId="0" applyFill="1" applyBorder="1"/>
    <xf numFmtId="0" fontId="1" fillId="14" borderId="28" xfId="0" applyFont="1" applyFill="1" applyBorder="1"/>
    <xf numFmtId="0" fontId="0" fillId="0" borderId="31" xfId="0" applyBorder="1"/>
    <xf numFmtId="0" fontId="1" fillId="0" borderId="1" xfId="0" applyFont="1" applyBorder="1"/>
    <xf numFmtId="0" fontId="0" fillId="0" borderId="1" xfId="0" applyBorder="1"/>
    <xf numFmtId="0" fontId="0" fillId="0" borderId="32" xfId="0" applyBorder="1"/>
    <xf numFmtId="0" fontId="0" fillId="0" borderId="33" xfId="0" applyBorder="1"/>
    <xf numFmtId="0" fontId="0" fillId="0" borderId="0" xfId="0" applyBorder="1"/>
    <xf numFmtId="0" fontId="0" fillId="19" borderId="0" xfId="0" applyFill="1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0" fillId="0" borderId="0" xfId="0" applyAlignment="1">
      <alignment horizontal="right"/>
    </xf>
    <xf numFmtId="0" fontId="1" fillId="0" borderId="0" xfId="0" applyFont="1" applyBorder="1"/>
    <xf numFmtId="0" fontId="1" fillId="3" borderId="22" xfId="0" applyFon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24" borderId="15" xfId="0" applyFont="1" applyFill="1" applyBorder="1" applyAlignment="1">
      <alignment horizontal="center" vertical="center"/>
    </xf>
    <xf numFmtId="0" fontId="0" fillId="24" borderId="16" xfId="0" applyFill="1" applyBorder="1" applyAlignment="1">
      <alignment horizontal="center" vertical="center"/>
    </xf>
    <xf numFmtId="0" fontId="0" fillId="24" borderId="9" xfId="0" applyFill="1" applyBorder="1" applyAlignment="1">
      <alignment horizontal="center" vertical="center"/>
    </xf>
    <xf numFmtId="0" fontId="0" fillId="24" borderId="22" xfId="0" applyFont="1" applyFill="1" applyBorder="1" applyAlignment="1">
      <alignment horizontal="center" vertical="center"/>
    </xf>
    <xf numFmtId="0" fontId="0" fillId="24" borderId="23" xfId="0" applyFont="1" applyFill="1" applyBorder="1" applyAlignment="1">
      <alignment horizontal="center" vertical="center"/>
    </xf>
    <xf numFmtId="0" fontId="0" fillId="25" borderId="4" xfId="0" applyFont="1" applyFill="1" applyBorder="1" applyAlignment="1">
      <alignment horizontal="center" vertical="center"/>
    </xf>
    <xf numFmtId="0" fontId="0" fillId="25" borderId="5" xfId="0" applyFont="1" applyFill="1" applyBorder="1" applyAlignment="1">
      <alignment horizontal="center" vertical="center"/>
    </xf>
    <xf numFmtId="0" fontId="0" fillId="20" borderId="15" xfId="0" applyFont="1" applyFill="1" applyBorder="1" applyAlignment="1">
      <alignment horizontal="center" vertical="center"/>
    </xf>
    <xf numFmtId="0" fontId="0" fillId="20" borderId="5" xfId="0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0" fontId="0" fillId="3" borderId="15" xfId="0" applyFont="1" applyFill="1" applyBorder="1" applyAlignment="1">
      <alignment horizontal="center" vertical="center"/>
    </xf>
    <xf numFmtId="0" fontId="7" fillId="0" borderId="0" xfId="0" applyFont="1"/>
    <xf numFmtId="0" fontId="7" fillId="0" borderId="0" xfId="0" quotePrefix="1" applyFont="1"/>
    <xf numFmtId="0" fontId="0" fillId="24" borderId="16" xfId="0" applyFont="1" applyFill="1" applyBorder="1" applyAlignment="1">
      <alignment horizontal="center" vertical="center"/>
    </xf>
    <xf numFmtId="0" fontId="0" fillId="24" borderId="9" xfId="0" applyFont="1" applyFill="1" applyBorder="1" applyAlignment="1">
      <alignment horizontal="center" vertical="center"/>
    </xf>
    <xf numFmtId="0" fontId="0" fillId="24" borderId="17" xfId="0" applyFont="1" applyFill="1" applyBorder="1" applyAlignment="1">
      <alignment horizontal="center" vertical="center"/>
    </xf>
    <xf numFmtId="0" fontId="0" fillId="4" borderId="23" xfId="0" applyFont="1" applyFill="1" applyBorder="1" applyAlignment="1">
      <alignment horizontal="center" vertical="center"/>
    </xf>
    <xf numFmtId="0" fontId="0" fillId="4" borderId="22" xfId="0" applyFont="1" applyFill="1" applyBorder="1" applyAlignment="1">
      <alignment horizontal="center" vertical="center"/>
    </xf>
    <xf numFmtId="0" fontId="0" fillId="24" borderId="4" xfId="0" applyFont="1" applyFill="1" applyBorder="1" applyAlignment="1">
      <alignment horizontal="center" vertical="center"/>
    </xf>
    <xf numFmtId="0" fontId="4" fillId="11" borderId="15" xfId="0" applyFont="1" applyFill="1" applyBorder="1" applyAlignment="1">
      <alignment horizontal="center" vertical="center" textRotation="45"/>
    </xf>
    <xf numFmtId="0" fontId="4" fillId="2" borderId="22" xfId="0" applyFont="1" applyFill="1" applyBorder="1" applyAlignment="1">
      <alignment horizontal="center" vertical="center" textRotation="45"/>
    </xf>
    <xf numFmtId="0" fontId="4" fillId="11" borderId="17" xfId="0" applyFont="1" applyFill="1" applyBorder="1" applyAlignment="1">
      <alignment horizontal="center" vertical="center" textRotation="45"/>
    </xf>
    <xf numFmtId="0" fontId="8" fillId="0" borderId="0" xfId="0" applyFont="1"/>
    <xf numFmtId="0" fontId="0" fillId="2" borderId="22" xfId="0" applyFont="1" applyFill="1" applyBorder="1" applyAlignment="1">
      <alignment horizontal="center" vertical="center"/>
    </xf>
    <xf numFmtId="0" fontId="0" fillId="22" borderId="22" xfId="0" applyFont="1" applyFill="1" applyBorder="1" applyAlignment="1">
      <alignment horizontal="center" vertical="center"/>
    </xf>
    <xf numFmtId="0" fontId="0" fillId="4" borderId="15" xfId="0" applyFont="1" applyFill="1" applyBorder="1" applyAlignment="1">
      <alignment horizontal="center" vertical="center"/>
    </xf>
    <xf numFmtId="0" fontId="0" fillId="4" borderId="9" xfId="0" applyFont="1" applyFill="1" applyBorder="1" applyAlignment="1">
      <alignment horizontal="center" vertical="center"/>
    </xf>
    <xf numFmtId="0" fontId="0" fillId="4" borderId="16" xfId="0" applyFont="1" applyFill="1" applyBorder="1" applyAlignment="1">
      <alignment horizontal="center" vertical="center"/>
    </xf>
    <xf numFmtId="0" fontId="0" fillId="4" borderId="17" xfId="0" applyFont="1" applyFill="1" applyBorder="1" applyAlignment="1">
      <alignment horizontal="center" vertical="center"/>
    </xf>
    <xf numFmtId="0" fontId="0" fillId="4" borderId="4" xfId="0" applyFont="1" applyFill="1" applyBorder="1" applyAlignment="1">
      <alignment horizontal="center" vertical="center"/>
    </xf>
    <xf numFmtId="0" fontId="0" fillId="3" borderId="24" xfId="0" applyFont="1" applyFill="1" applyBorder="1" applyAlignment="1">
      <alignment horizontal="center" vertical="center"/>
    </xf>
    <xf numFmtId="0" fontId="0" fillId="20" borderId="24" xfId="0" applyFont="1" applyFill="1" applyBorder="1" applyAlignment="1">
      <alignment horizontal="center" vertical="center"/>
    </xf>
    <xf numFmtId="0" fontId="0" fillId="2" borderId="15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/>
    </xf>
    <xf numFmtId="0" fontId="0" fillId="22" borderId="15" xfId="0" applyFont="1" applyFill="1" applyBorder="1" applyAlignment="1">
      <alignment horizontal="center" vertical="center"/>
    </xf>
    <xf numFmtId="0" fontId="0" fillId="22" borderId="9" xfId="0" applyFont="1" applyFill="1" applyBorder="1" applyAlignment="1">
      <alignment horizontal="center" vertical="center"/>
    </xf>
    <xf numFmtId="0" fontId="0" fillId="3" borderId="37" xfId="0" applyFont="1" applyFill="1" applyBorder="1" applyAlignment="1">
      <alignment horizontal="center" vertical="center"/>
    </xf>
    <xf numFmtId="0" fontId="0" fillId="20" borderId="37" xfId="0" applyFont="1" applyFill="1" applyBorder="1" applyAlignment="1">
      <alignment horizontal="center" vertical="center"/>
    </xf>
    <xf numFmtId="0" fontId="4" fillId="3" borderId="17" xfId="0" applyFont="1" applyFill="1" applyBorder="1" applyAlignment="1">
      <alignment horizontal="center" vertical="center" textRotation="45"/>
    </xf>
    <xf numFmtId="0" fontId="9" fillId="0" borderId="0" xfId="0" applyFont="1" applyAlignment="1"/>
    <xf numFmtId="0" fontId="4" fillId="16" borderId="11" xfId="0" applyFont="1" applyFill="1" applyBorder="1" applyAlignment="1">
      <alignment horizontal="center" vertical="center" textRotation="45"/>
    </xf>
    <xf numFmtId="0" fontId="0" fillId="8" borderId="10" xfId="0" applyNumberFormat="1" applyFill="1" applyBorder="1" applyAlignment="1">
      <alignment horizontal="center" vertical="center"/>
    </xf>
    <xf numFmtId="0" fontId="0" fillId="20" borderId="38" xfId="0" applyFont="1" applyFill="1" applyBorder="1" applyAlignment="1">
      <alignment horizontal="center" vertical="center"/>
    </xf>
    <xf numFmtId="0" fontId="0" fillId="25" borderId="17" xfId="0" applyFont="1" applyFill="1" applyBorder="1" applyAlignment="1">
      <alignment horizontal="center" vertical="center"/>
    </xf>
    <xf numFmtId="0" fontId="0" fillId="25" borderId="15" xfId="0" applyFont="1" applyFill="1" applyBorder="1" applyAlignment="1">
      <alignment horizontal="center" vertical="center"/>
    </xf>
    <xf numFmtId="0" fontId="0" fillId="9" borderId="9" xfId="0" applyNumberFormat="1" applyFill="1" applyBorder="1" applyAlignment="1">
      <alignment horizontal="left" vertical="center"/>
    </xf>
    <xf numFmtId="0" fontId="0" fillId="11" borderId="15" xfId="0" applyFont="1" applyFill="1" applyBorder="1" applyAlignment="1">
      <alignment horizontal="center" vertical="center"/>
    </xf>
    <xf numFmtId="0" fontId="0" fillId="11" borderId="17" xfId="0" applyFont="1" applyFill="1" applyBorder="1" applyAlignment="1">
      <alignment horizontal="center" vertical="center"/>
    </xf>
    <xf numFmtId="0" fontId="0" fillId="3" borderId="38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 textRotation="45"/>
    </xf>
    <xf numFmtId="0" fontId="10" fillId="2" borderId="5" xfId="0" applyFont="1" applyFill="1" applyBorder="1" applyAlignment="1">
      <alignment horizontal="left" vertical="center"/>
    </xf>
    <xf numFmtId="0" fontId="10" fillId="2" borderId="16" xfId="0" applyFont="1" applyFill="1" applyBorder="1" applyAlignment="1">
      <alignment horizontal="left" vertical="center"/>
    </xf>
    <xf numFmtId="0" fontId="10" fillId="2" borderId="1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center" vertical="center" textRotation="45"/>
    </xf>
    <xf numFmtId="0" fontId="0" fillId="6" borderId="3" xfId="0" applyFill="1" applyBorder="1" applyAlignment="1">
      <alignment horizontal="center" vertical="center"/>
    </xf>
    <xf numFmtId="0" fontId="0" fillId="2" borderId="5" xfId="0" applyFont="1" applyFill="1" applyBorder="1" applyAlignment="1">
      <alignment horizontal="center" vertical="center"/>
    </xf>
    <xf numFmtId="0" fontId="0" fillId="2" borderId="16" xfId="0" applyFont="1" applyFill="1" applyBorder="1" applyAlignment="1">
      <alignment horizontal="center" vertical="center"/>
    </xf>
    <xf numFmtId="0" fontId="0" fillId="8" borderId="9" xfId="0" applyNumberFormat="1" applyFont="1" applyFill="1" applyBorder="1" applyAlignment="1">
      <alignment horizontal="center" vertical="center"/>
    </xf>
    <xf numFmtId="0" fontId="0" fillId="2" borderId="39" xfId="0" applyFont="1" applyFill="1" applyBorder="1" applyAlignment="1">
      <alignment horizontal="center" vertical="center"/>
    </xf>
    <xf numFmtId="0" fontId="11" fillId="3" borderId="3" xfId="0" applyFont="1" applyFill="1" applyBorder="1" applyAlignment="1">
      <alignment horizontal="center" vertical="center" textRotation="45"/>
    </xf>
    <xf numFmtId="0" fontId="11" fillId="3" borderId="11" xfId="0" applyFont="1" applyFill="1" applyBorder="1" applyAlignment="1">
      <alignment horizontal="center" vertical="center" textRotation="45"/>
    </xf>
    <xf numFmtId="0" fontId="11" fillId="3" borderId="19" xfId="0" applyFont="1" applyFill="1" applyBorder="1" applyAlignment="1">
      <alignment horizontal="center" vertical="center" textRotation="45"/>
    </xf>
    <xf numFmtId="0" fontId="11" fillId="2" borderId="26" xfId="0" applyFont="1" applyFill="1" applyBorder="1" applyAlignment="1">
      <alignment horizontal="center" vertical="center" textRotation="45"/>
    </xf>
    <xf numFmtId="0" fontId="12" fillId="14" borderId="40" xfId="0" applyFont="1" applyFill="1" applyBorder="1" applyAlignment="1">
      <alignment horizontal="center" vertical="center"/>
    </xf>
    <xf numFmtId="0" fontId="13" fillId="14" borderId="7" xfId="0" applyFont="1" applyFill="1" applyBorder="1" applyAlignment="1">
      <alignment horizontal="center" vertical="center"/>
    </xf>
    <xf numFmtId="0" fontId="13" fillId="14" borderId="10" xfId="0" applyFont="1" applyFill="1" applyBorder="1" applyAlignment="1">
      <alignment horizontal="center" vertical="center"/>
    </xf>
    <xf numFmtId="0" fontId="13" fillId="14" borderId="6" xfId="0" applyFont="1" applyFill="1" applyBorder="1" applyAlignment="1">
      <alignment horizontal="center" vertical="center"/>
    </xf>
    <xf numFmtId="0" fontId="13" fillId="2" borderId="41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  <xf numFmtId="0" fontId="0" fillId="6" borderId="5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 textRotation="45"/>
    </xf>
    <xf numFmtId="0" fontId="0" fillId="6" borderId="9" xfId="0" applyFont="1" applyFill="1" applyBorder="1" applyAlignment="1">
      <alignment horizontal="center" vertical="center"/>
    </xf>
    <xf numFmtId="0" fontId="0" fillId="6" borderId="6" xfId="0" applyFont="1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8" borderId="6" xfId="0" applyNumberFormat="1" applyFill="1" applyBorder="1" applyAlignment="1">
      <alignment horizontal="center" vertical="center"/>
    </xf>
    <xf numFmtId="0" fontId="0" fillId="7" borderId="7" xfId="0" applyNumberFormat="1" applyFill="1" applyBorder="1" applyAlignment="1">
      <alignment horizontal="center" vertical="center"/>
    </xf>
    <xf numFmtId="0" fontId="0" fillId="10" borderId="7" xfId="0" applyNumberFormat="1" applyFill="1" applyBorder="1" applyAlignment="1">
      <alignment horizontal="center" vertical="center"/>
    </xf>
    <xf numFmtId="0" fontId="0" fillId="9" borderId="7" xfId="0" applyNumberFormat="1" applyFill="1" applyBorder="1" applyAlignment="1">
      <alignment horizontal="center" vertical="center"/>
    </xf>
    <xf numFmtId="0" fontId="0" fillId="9" borderId="10" xfId="0" applyNumberFormat="1" applyFill="1" applyBorder="1" applyAlignment="1">
      <alignment horizontal="center" vertical="center"/>
    </xf>
    <xf numFmtId="0" fontId="0" fillId="6" borderId="10" xfId="0" applyNumberFormat="1" applyFill="1" applyBorder="1" applyAlignment="1">
      <alignment horizontal="center" vertical="center"/>
    </xf>
    <xf numFmtId="0" fontId="0" fillId="9" borderId="10" xfId="0" applyNumberFormat="1" applyFont="1" applyFill="1" applyBorder="1" applyAlignment="1">
      <alignment horizontal="center" vertical="center"/>
    </xf>
    <xf numFmtId="0" fontId="0" fillId="11" borderId="42" xfId="0" applyFont="1" applyFill="1" applyBorder="1" applyAlignment="1">
      <alignment horizontal="center" vertical="center"/>
    </xf>
    <xf numFmtId="0" fontId="0" fillId="14" borderId="9" xfId="0" applyFont="1" applyFill="1" applyBorder="1" applyAlignment="1">
      <alignment horizontal="center" vertical="center"/>
    </xf>
    <xf numFmtId="0" fontId="1" fillId="14" borderId="40" xfId="0" applyFont="1" applyFill="1" applyBorder="1" applyAlignment="1">
      <alignment horizontal="center" vertical="center"/>
    </xf>
    <xf numFmtId="0" fontId="0" fillId="14" borderId="10" xfId="0" applyFont="1" applyFill="1" applyBorder="1" applyAlignment="1">
      <alignment horizontal="center" vertical="center"/>
    </xf>
    <xf numFmtId="0" fontId="0" fillId="2" borderId="6" xfId="0" applyFont="1" applyFill="1" applyBorder="1" applyAlignment="1">
      <alignment horizontal="center" vertical="center"/>
    </xf>
    <xf numFmtId="0" fontId="0" fillId="2" borderId="41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0" fillId="3" borderId="17" xfId="0" applyFont="1" applyFill="1" applyBorder="1" applyAlignment="1">
      <alignment horizontal="center" vertical="center"/>
    </xf>
    <xf numFmtId="0" fontId="0" fillId="14" borderId="0" xfId="0" applyFont="1" applyFill="1" applyBorder="1" applyAlignment="1">
      <alignment horizontal="center" vertical="center"/>
    </xf>
    <xf numFmtId="0" fontId="0" fillId="8" borderId="5" xfId="0" applyNumberFormat="1" applyFont="1" applyFill="1" applyBorder="1" applyAlignment="1">
      <alignment horizontal="center" vertical="center"/>
    </xf>
    <xf numFmtId="0" fontId="0" fillId="7" borderId="9" xfId="0" applyNumberFormat="1" applyFont="1" applyFill="1" applyBorder="1" applyAlignment="1">
      <alignment horizontal="center" vertical="center"/>
    </xf>
    <xf numFmtId="0" fontId="0" fillId="10" borderId="9" xfId="0" applyNumberFormat="1" applyFont="1" applyFill="1" applyBorder="1" applyAlignment="1">
      <alignment horizontal="center" vertical="center"/>
    </xf>
    <xf numFmtId="0" fontId="0" fillId="9" borderId="9" xfId="0" applyNumberFormat="1" applyFont="1" applyFill="1" applyBorder="1" applyAlignment="1">
      <alignment horizontal="center" vertical="center"/>
    </xf>
    <xf numFmtId="0" fontId="0" fillId="8" borderId="16" xfId="0" applyNumberFormat="1" applyFill="1" applyBorder="1" applyAlignment="1">
      <alignment horizontal="center" vertical="center"/>
    </xf>
    <xf numFmtId="0" fontId="0" fillId="8" borderId="39" xfId="0" applyNumberFormat="1" applyFont="1" applyFill="1" applyBorder="1" applyAlignment="1">
      <alignment horizontal="center" vertical="center"/>
    </xf>
    <xf numFmtId="0" fontId="4" fillId="16" borderId="5" xfId="0" applyFont="1" applyFill="1" applyBorder="1" applyAlignment="1">
      <alignment horizontal="center" vertical="center" textRotation="45"/>
    </xf>
    <xf numFmtId="49" fontId="0" fillId="6" borderId="5" xfId="0" applyNumberFormat="1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0" fillId="9" borderId="5" xfId="0" applyNumberFormat="1" applyFont="1" applyFill="1" applyBorder="1" applyAlignment="1">
      <alignment horizontal="center" vertical="center"/>
    </xf>
    <xf numFmtId="0" fontId="0" fillId="7" borderId="5" xfId="0" applyNumberFormat="1" applyFill="1" applyBorder="1" applyAlignment="1">
      <alignment horizontal="center" vertical="center"/>
    </xf>
    <xf numFmtId="0" fontId="0" fillId="10" borderId="5" xfId="0" applyNumberFormat="1" applyFill="1" applyBorder="1" applyAlignment="1">
      <alignment horizontal="center" vertical="center"/>
    </xf>
    <xf numFmtId="0" fontId="0" fillId="10" borderId="5" xfId="0" applyNumberFormat="1" applyFont="1" applyFill="1" applyBorder="1" applyAlignment="1">
      <alignment horizontal="center" vertical="center"/>
    </xf>
    <xf numFmtId="0" fontId="0" fillId="7" borderId="5" xfId="0" applyNumberFormat="1" applyFon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2" borderId="5" xfId="0" applyFill="1" applyBorder="1" applyAlignment="1">
      <alignment horizontal="center" vertical="center"/>
    </xf>
    <xf numFmtId="0" fontId="0" fillId="22" borderId="5" xfId="0" applyFont="1" applyFill="1" applyBorder="1" applyAlignment="1">
      <alignment horizontal="center" vertical="center"/>
    </xf>
    <xf numFmtId="0" fontId="0" fillId="7" borderId="6" xfId="0" applyNumberFormat="1" applyFont="1" applyFill="1" applyBorder="1" applyAlignment="1">
      <alignment horizontal="center" vertical="center"/>
    </xf>
    <xf numFmtId="0" fontId="0" fillId="10" borderId="6" xfId="0" applyNumberFormat="1" applyFont="1" applyFill="1" applyBorder="1" applyAlignment="1">
      <alignment horizontal="center" vertical="center"/>
    </xf>
    <xf numFmtId="0" fontId="0" fillId="9" borderId="7" xfId="0" applyNumberFormat="1" applyFont="1" applyFill="1" applyBorder="1" applyAlignment="1">
      <alignment horizontal="center" vertical="center"/>
    </xf>
    <xf numFmtId="0" fontId="0" fillId="5" borderId="17" xfId="0" applyNumberFormat="1" applyFont="1" applyFill="1" applyBorder="1" applyAlignment="1">
      <alignment horizontal="center" vertical="center"/>
    </xf>
    <xf numFmtId="0" fontId="0" fillId="23" borderId="17" xfId="0" applyNumberFormat="1" applyFont="1" applyFill="1" applyBorder="1" applyAlignment="1">
      <alignment horizontal="center" vertical="center"/>
    </xf>
    <xf numFmtId="0" fontId="0" fillId="11" borderId="43" xfId="0" applyFont="1" applyFill="1" applyBorder="1" applyAlignment="1">
      <alignment horizontal="center" vertical="center"/>
    </xf>
    <xf numFmtId="0" fontId="0" fillId="11" borderId="6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 textRotation="45"/>
    </xf>
    <xf numFmtId="49" fontId="4" fillId="5" borderId="20" xfId="0" applyNumberFormat="1" applyFont="1" applyFill="1" applyBorder="1" applyAlignment="1">
      <alignment horizontal="center" vertical="center" textRotation="45"/>
    </xf>
    <xf numFmtId="0" fontId="0" fillId="3" borderId="9" xfId="0" applyFont="1" applyFill="1" applyBorder="1" applyAlignment="1">
      <alignment horizontal="center" vertical="center"/>
    </xf>
    <xf numFmtId="0" fontId="1" fillId="3" borderId="40" xfId="0" applyFont="1" applyFill="1" applyBorder="1" applyAlignment="1">
      <alignment horizontal="center" vertical="center"/>
    </xf>
    <xf numFmtId="0" fontId="0" fillId="3" borderId="7" xfId="0" applyFont="1" applyFill="1" applyBorder="1" applyAlignment="1">
      <alignment horizontal="center" vertical="center"/>
    </xf>
    <xf numFmtId="0" fontId="0" fillId="3" borderId="10" xfId="0" applyFont="1" applyFill="1" applyBorder="1" applyAlignment="1">
      <alignment horizontal="center" vertical="center"/>
    </xf>
    <xf numFmtId="0" fontId="0" fillId="3" borderId="6" xfId="0" applyFont="1" applyFill="1" applyBorder="1" applyAlignment="1">
      <alignment horizontal="center" vertical="center"/>
    </xf>
    <xf numFmtId="0" fontId="0" fillId="22" borderId="25" xfId="0" applyFont="1" applyFill="1" applyBorder="1" applyAlignment="1">
      <alignment horizontal="center" vertical="center"/>
    </xf>
    <xf numFmtId="0" fontId="10" fillId="22" borderId="5" xfId="0" applyFont="1" applyFill="1" applyBorder="1" applyAlignment="1">
      <alignment horizontal="left" vertical="center"/>
    </xf>
    <xf numFmtId="0" fontId="10" fillId="22" borderId="16" xfId="0" applyFont="1" applyFill="1" applyBorder="1" applyAlignment="1">
      <alignment horizontal="left" vertical="center"/>
    </xf>
    <xf numFmtId="0" fontId="0" fillId="22" borderId="16" xfId="0" applyFont="1" applyFill="1" applyBorder="1" applyAlignment="1">
      <alignment horizontal="center" vertical="center"/>
    </xf>
    <xf numFmtId="0" fontId="0" fillId="22" borderId="6" xfId="0" applyFont="1" applyFill="1" applyBorder="1" applyAlignment="1">
      <alignment horizontal="center" vertical="center"/>
    </xf>
    <xf numFmtId="0" fontId="0" fillId="22" borderId="39" xfId="0" applyFont="1" applyFill="1" applyBorder="1" applyAlignment="1">
      <alignment horizontal="center" vertical="center"/>
    </xf>
    <xf numFmtId="0" fontId="0" fillId="22" borderId="41" xfId="0" applyFont="1" applyFill="1" applyBorder="1" applyAlignment="1">
      <alignment horizontal="center" vertical="center"/>
    </xf>
    <xf numFmtId="0" fontId="2" fillId="12" borderId="14" xfId="0" applyFont="1" applyFill="1" applyBorder="1" applyAlignment="1">
      <alignment horizontal="center"/>
    </xf>
    <xf numFmtId="0" fontId="2" fillId="12" borderId="13" xfId="0" applyFont="1" applyFill="1" applyBorder="1" applyAlignment="1">
      <alignment horizontal="center"/>
    </xf>
    <xf numFmtId="0" fontId="2" fillId="5" borderId="14" xfId="0" applyFont="1" applyFill="1" applyBorder="1" applyAlignment="1">
      <alignment horizontal="center"/>
    </xf>
    <xf numFmtId="0" fontId="2" fillId="5" borderId="13" xfId="0" applyFont="1" applyFill="1" applyBorder="1" applyAlignment="1">
      <alignment horizontal="center"/>
    </xf>
    <xf numFmtId="0" fontId="2" fillId="5" borderId="12" xfId="0" applyFont="1" applyFill="1" applyBorder="1" applyAlignment="1">
      <alignment horizontal="center"/>
    </xf>
    <xf numFmtId="0" fontId="2" fillId="4" borderId="14" xfId="0" applyFont="1" applyFill="1" applyBorder="1" applyAlignment="1">
      <alignment horizontal="center"/>
    </xf>
    <xf numFmtId="0" fontId="2" fillId="4" borderId="13" xfId="0" applyFont="1" applyFill="1" applyBorder="1" applyAlignment="1">
      <alignment horizontal="center"/>
    </xf>
    <xf numFmtId="0" fontId="2" fillId="11" borderId="14" xfId="0" applyFont="1" applyFill="1" applyBorder="1" applyAlignment="1">
      <alignment horizontal="center"/>
    </xf>
    <xf numFmtId="0" fontId="2" fillId="11" borderId="13" xfId="0" applyFont="1" applyFill="1" applyBorder="1" applyAlignment="1">
      <alignment horizontal="center"/>
    </xf>
    <xf numFmtId="0" fontId="2" fillId="11" borderId="12" xfId="0" applyFont="1" applyFill="1" applyBorder="1" applyAlignment="1">
      <alignment horizontal="center"/>
    </xf>
    <xf numFmtId="0" fontId="6" fillId="21" borderId="28" xfId="0" applyFont="1" applyFill="1" applyBorder="1" applyAlignment="1">
      <alignment horizontal="center"/>
    </xf>
    <xf numFmtId="0" fontId="6" fillId="21" borderId="29" xfId="0" applyFont="1" applyFill="1" applyBorder="1" applyAlignment="1">
      <alignment horizontal="center"/>
    </xf>
    <xf numFmtId="0" fontId="6" fillId="21" borderId="30" xfId="0" applyFont="1" applyFill="1" applyBorder="1" applyAlignment="1">
      <alignment horizontal="center"/>
    </xf>
    <xf numFmtId="0" fontId="0" fillId="20" borderId="5" xfId="0" applyFill="1" applyBorder="1" applyAlignment="1">
      <alignment horizontal="center"/>
    </xf>
  </cellXfs>
  <cellStyles count="1">
    <cellStyle name="Normal" xfId="0" builtinId="0"/>
  </cellStyles>
  <dxfs count="202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 style="thin">
          <color auto="1"/>
        </top>
        <bottom/>
        <vertical/>
        <horizontal/>
      </border>
    </dxf>
    <dxf>
      <font>
        <strike val="0"/>
        <outline val="0"/>
        <shadow val="0"/>
        <u val="none"/>
        <vertAlign val="baseline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medium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theme="4" tint="0.39997558519241921"/>
        </left>
        <right style="medium">
          <color auto="1"/>
        </right>
        <top style="thin">
          <color theme="4" tint="0.3999755851924192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1"/>
        <name val="Calibri"/>
        <scheme val="minor"/>
      </font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theme="1" tint="4.9989318521683403E-2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theme="4" tint="0.39997558519241921"/>
        </left>
        <right style="medium">
          <color auto="1"/>
        </right>
        <top style="thin">
          <color theme="4" tint="0.3999755851924192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Helicopter!$K$12:$K$15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03-4D7F-A58B-A252E17941AE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Helicopter!$M$12:$M$15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03-4D7F-A58B-A252E17941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Electric!$K$12:$K$15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EF-4FE4-82E3-26959BA93B53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Electric!$M$12:$M$15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EF-4FE4-82E3-26959BA93B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Electric!$S$12:$S$15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B6-490A-B5AF-40902016D0DB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Electric!$U$12:$U$15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B6-490A-B5AF-40902016D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Electric!$AA$12:$AA$15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BF-49CF-B5C0-ADA2F73BA95C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Electric!$AC$12:$AC$15</c:f>
              <c:numCache>
                <c:formatCode>General</c:formatCode>
                <c:ptCount val="4"/>
                <c:pt idx="0">
                  <c:v>6.1</c:v>
                </c:pt>
                <c:pt idx="1">
                  <c:v>6.5</c:v>
                </c:pt>
                <c:pt idx="2">
                  <c:v>6.7999999999999989</c:v>
                </c:pt>
                <c:pt idx="3">
                  <c:v>7.1999999999999993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BF-49CF-B5C0-ADA2F73BA9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DATA!$M$5:$M$9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DATA!$N$5:$N$9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B3-4710-A064-E9D15D16F0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DATA!$M$5:$M$9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DATA!$O$5:$O$9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86-48F5-8ED7-9C48D13D17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DATA!$M$5:$M$9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DATA!$P$5:$P$9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19.2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9D-4C0E-87EC-D7FC22C008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CF-4E53-BD32-B65EB89447DA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CF-4E53-BD32-B65EB89447DA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CF-4E53-BD32-B65EB89447DA}"/>
            </c:ext>
          </c:extLst>
        </c:ser>
        <c:ser>
          <c:idx val="15"/>
          <c:order val="6"/>
          <c:tx>
            <c:strRef>
              <c:f>DATA!$F$22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DATA!$G$22:$J$22</c:f>
              <c:numCache>
                <c:formatCode>General</c:formatCode>
                <c:ptCount val="4"/>
                <c:pt idx="0">
                  <c:v>150</c:v>
                </c:pt>
                <c:pt idx="1">
                  <c:v>240</c:v>
                </c:pt>
                <c:pt idx="2">
                  <c:v>320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A2-4E22-9590-8CEBC8660534}"/>
            </c:ext>
          </c:extLst>
        </c:ser>
        <c:ser>
          <c:idx val="17"/>
          <c:order val="8"/>
          <c:tx>
            <c:strRef>
              <c:f>DATA!$F$24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DATA!$G$24:$J$24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560</c:v>
                </c:pt>
                <c:pt idx="3">
                  <c:v>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43-48BF-A4C7-9900CDF067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FCF-4E53-BD32-B65EB89447DA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FCF-4E53-BD32-B65EB89447DA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FCF-4E53-BD32-B65EB89447DA}"/>
            </c:ext>
          </c:extLst>
        </c:ser>
        <c:ser>
          <c:idx val="16"/>
          <c:order val="7"/>
          <c:tx>
            <c:strRef>
              <c:f>DATA!$F$23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DATA!$G$23:$J$23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A2-4E22-9590-8CEBC8660534}"/>
            </c:ext>
          </c:extLst>
        </c:ser>
        <c:ser>
          <c:idx val="18"/>
          <c:order val="9"/>
          <c:tx>
            <c:strRef>
              <c:f>DATA!$F$25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DATA!$G$25:$J$25</c:f>
              <c:numCache>
                <c:formatCode>General</c:formatCode>
                <c:ptCount val="4"/>
                <c:pt idx="0">
                  <c:v>200</c:v>
                </c:pt>
                <c:pt idx="1">
                  <c:v>250</c:v>
                </c:pt>
                <c:pt idx="2">
                  <c:v>280</c:v>
                </c:pt>
                <c:pt idx="3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43-48BF-A4C7-9900CDF067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FCF-4E53-BD32-B65EB89447DA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FCF-4E53-BD32-B65EB89447DA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FCF-4E53-BD32-B65EB89447DA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FCF-4E53-BD32-B65EB89447DA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FCF-4E53-BD32-B65EB89447DA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FCF-4E53-BD32-B65EB89447DA}"/>
            </c:ext>
          </c:extLst>
        </c:ser>
        <c:ser>
          <c:idx val="12"/>
          <c:order val="1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FCF-4E53-BD32-B65EB89447DA}"/>
            </c:ext>
          </c:extLst>
        </c:ser>
        <c:ser>
          <c:idx val="13"/>
          <c:order val="17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DATA!$F$34:$I$34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DFCF-4E53-BD32-B65EB89447DA}"/>
            </c:ext>
          </c:extLst>
        </c:ser>
        <c:ser>
          <c:idx val="14"/>
          <c:order val="1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DATA!$F$35:$I$35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DFCF-4E53-BD32-B65EB89447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Energy base </a:t>
            </a:r>
            <a:r>
              <a:rPr lang="en-US"/>
              <a:t>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44-4683-A4ED-5D02E5DA250C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44-4683-A4ED-5D02E5DA250C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44-4683-A4ED-5D02E5DA250C}"/>
            </c:ext>
          </c:extLst>
        </c:ser>
        <c:ser>
          <c:idx val="15"/>
          <c:order val="6"/>
          <c:tx>
            <c:strRef>
              <c:f>DATA!$Q$22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DATA!$R$22:$U$22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3E-4E27-956E-B571CCFC7FF4}"/>
            </c:ext>
          </c:extLst>
        </c:ser>
        <c:ser>
          <c:idx val="17"/>
          <c:order val="8"/>
          <c:tx>
            <c:strRef>
              <c:f>DATA!$Q$24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DATA!$R$24:$U$24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0A-4B5D-9DD3-E1A95B6B1F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B44-4683-A4ED-5D02E5DA250C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B44-4683-A4ED-5D02E5DA250C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B44-4683-A4ED-5D02E5DA250C}"/>
            </c:ext>
          </c:extLst>
        </c:ser>
        <c:ser>
          <c:idx val="16"/>
          <c:order val="7"/>
          <c:tx>
            <c:strRef>
              <c:f>DATA!$Q$23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DATA!$R$23:$U$23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3E-4E27-956E-B571CCFC7FF4}"/>
            </c:ext>
          </c:extLst>
        </c:ser>
        <c:ser>
          <c:idx val="18"/>
          <c:order val="9"/>
          <c:tx>
            <c:strRef>
              <c:f>DATA!$Q$25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DATA!$R$25:$U$25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0A-4B5D-9DD3-E1A95B6B1F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B44-4683-A4ED-5D02E5DA250C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B44-4683-A4ED-5D02E5DA250C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B44-4683-A4ED-5D02E5DA250C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B44-4683-A4ED-5D02E5DA250C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B44-4683-A4ED-5D02E5DA250C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B44-4683-A4ED-5D02E5DA250C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9B44-4683-A4ED-5D02E5DA250C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DATA!$Q$34:$T$34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9B44-4683-A4ED-5D02E5DA250C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DATA!$Q$35:$T$35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9B44-4683-A4ED-5D02E5DA25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A1-4ABB-AC7A-6E44D326CB92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A1-4ABB-AC7A-6E44D326CB92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A1-4ABB-AC7A-6E44D326CB92}"/>
            </c:ext>
          </c:extLst>
        </c:ser>
        <c:ser>
          <c:idx val="15"/>
          <c:order val="6"/>
          <c:tx>
            <c:strRef>
              <c:f>DATA!$AB$22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DATA!$AC$22:$AF$22</c:f>
              <c:numCache>
                <c:formatCode>General</c:formatCode>
                <c:ptCount val="4"/>
                <c:pt idx="0">
                  <c:v>20.9</c:v>
                </c:pt>
                <c:pt idx="1">
                  <c:v>21.9</c:v>
                </c:pt>
                <c:pt idx="2">
                  <c:v>23.6</c:v>
                </c:pt>
                <c:pt idx="3">
                  <c:v>24.3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72-490C-B298-8A6339BD7616}"/>
            </c:ext>
          </c:extLst>
        </c:ser>
        <c:ser>
          <c:idx val="17"/>
          <c:order val="8"/>
          <c:tx>
            <c:strRef>
              <c:f>DATA!$AB$24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DATA!$AC$24:$AF$24</c:f>
              <c:numCache>
                <c:formatCode>General</c:formatCode>
                <c:ptCount val="4"/>
                <c:pt idx="0">
                  <c:v>21.7</c:v>
                </c:pt>
                <c:pt idx="1">
                  <c:v>23.3</c:v>
                </c:pt>
                <c:pt idx="2">
                  <c:v>25</c:v>
                </c:pt>
                <c:pt idx="3">
                  <c:v>26.7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87-4B42-86C7-9750EFFDD6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8A1-4ABB-AC7A-6E44D326CB92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8A1-4ABB-AC7A-6E44D326CB92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8A1-4ABB-AC7A-6E44D326CB92}"/>
            </c:ext>
          </c:extLst>
        </c:ser>
        <c:ser>
          <c:idx val="16"/>
          <c:order val="7"/>
          <c:tx>
            <c:strRef>
              <c:f>DATA!$AB$23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DATA!$AC$23:$AF$23</c:f>
              <c:numCache>
                <c:formatCode>General</c:formatCode>
                <c:ptCount val="4"/>
                <c:pt idx="0">
                  <c:v>13.1</c:v>
                </c:pt>
                <c:pt idx="1">
                  <c:v>13.7</c:v>
                </c:pt>
                <c:pt idx="2">
                  <c:v>14.7</c:v>
                </c:pt>
                <c:pt idx="3">
                  <c:v>15.2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72-490C-B298-8A6339BD7616}"/>
            </c:ext>
          </c:extLst>
        </c:ser>
        <c:ser>
          <c:idx val="18"/>
          <c:order val="9"/>
          <c:tx>
            <c:strRef>
              <c:f>DATA!$AB$25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DATA!$AC$25:$AF$25</c:f>
              <c:numCache>
                <c:formatCode>General</c:formatCode>
                <c:ptCount val="4"/>
                <c:pt idx="0">
                  <c:v>13.5</c:v>
                </c:pt>
                <c:pt idx="1">
                  <c:v>14.6</c:v>
                </c:pt>
                <c:pt idx="2">
                  <c:v>15.6</c:v>
                </c:pt>
                <c:pt idx="3">
                  <c:v>16.7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87-4B42-86C7-9750EFFDD6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8A1-4ABB-AC7A-6E44D326CB92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8A1-4ABB-AC7A-6E44D326CB92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8A1-4ABB-AC7A-6E44D326CB92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8A1-4ABB-AC7A-6E44D326CB92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8A1-4ABB-AC7A-6E44D326CB92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8A1-4ABB-AC7A-6E44D326CB92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8A1-4ABB-AC7A-6E44D326CB92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DATA!$AB$34:$AE$34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78A1-4ABB-AC7A-6E44D326CB92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DATA!$AB$35:$AE$35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78A1-4ABB-AC7A-6E44D326CB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Sonic!$K$12:$K$15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52-41DC-8571-1D6E60F88F2F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Sonic!$M$12:$M$15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52-41DC-8571-1D6E60F88F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Helicopter!$S$12:$S$15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C9-4D10-8C99-F5434BA01476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Helicopter!$U$12:$U$15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C9-4D10-8C99-F5434BA014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Sonic!$S$12:$S$15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1C-4059-896A-D0C1D18B27BB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Sonic!$U$12:$U$15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1C-4059-896A-D0C1D18B27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Sonic!$AA$12:$AA$15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8D-4A0B-969D-4809A1CC3685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Sonic!$AC$12:$AC$15</c:f>
              <c:numCache>
                <c:formatCode>General</c:formatCode>
                <c:ptCount val="4"/>
                <c:pt idx="0">
                  <c:v>7.6</c:v>
                </c:pt>
                <c:pt idx="1">
                  <c:v>7.8999999999999986</c:v>
                </c:pt>
                <c:pt idx="2">
                  <c:v>8.2999999999999989</c:v>
                </c:pt>
                <c:pt idx="3">
                  <c:v>8.6999999999999993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8D-4A0B-969D-4809A1CC36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DATA!$T$5:$T$9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Sonic</c:v>
                </c:pt>
              </c:strCache>
            </c:strRef>
          </c:cat>
          <c:val>
            <c:numRef>
              <c:f>DATA!$U$5:$U$9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650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01-4635-B2F4-B4BF860795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DATA!$T$5:$T$9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Sonic</c:v>
                </c:pt>
              </c:strCache>
            </c:strRef>
          </c:cat>
          <c:val>
            <c:numRef>
              <c:f>DATA!$V$5:$V$9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C6-46DF-88D2-932D159720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DATA!$T$5:$T$9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Sonic</c:v>
                </c:pt>
              </c:strCache>
            </c:strRef>
          </c:cat>
          <c:val>
            <c:numRef>
              <c:f>DATA!$W$5:$W$9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23.2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49-45FB-80B5-07F033B2E2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42-4701-AFBA-D411788071CC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42-4701-AFBA-D411788071CC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42-4701-AFBA-D411788071CC}"/>
            </c:ext>
          </c:extLst>
        </c:ser>
        <c:ser>
          <c:idx val="15"/>
          <c:order val="6"/>
          <c:tx>
            <c:strRef>
              <c:f>DATA!$F$22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DATA!$G$22:$J$22</c:f>
              <c:numCache>
                <c:formatCode>General</c:formatCode>
                <c:ptCount val="4"/>
                <c:pt idx="0">
                  <c:v>150</c:v>
                </c:pt>
                <c:pt idx="1">
                  <c:v>240</c:v>
                </c:pt>
                <c:pt idx="2">
                  <c:v>320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A6-4BCF-9955-D26853EF2300}"/>
            </c:ext>
          </c:extLst>
        </c:ser>
        <c:ser>
          <c:idx val="17"/>
          <c:order val="8"/>
          <c:tx>
            <c:strRef>
              <c:f>DATA!$F$24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DATA!$G$24:$J$24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560</c:v>
                </c:pt>
                <c:pt idx="3">
                  <c:v>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9F-4CB0-A048-5EA480C2ED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242-4701-AFBA-D411788071CC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242-4701-AFBA-D411788071CC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242-4701-AFBA-D411788071CC}"/>
            </c:ext>
          </c:extLst>
        </c:ser>
        <c:ser>
          <c:idx val="16"/>
          <c:order val="7"/>
          <c:tx>
            <c:strRef>
              <c:f>DATA!$F$23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DATA!$G$23:$J$23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A6-4BCF-9955-D26853EF2300}"/>
            </c:ext>
          </c:extLst>
        </c:ser>
        <c:ser>
          <c:idx val="18"/>
          <c:order val="9"/>
          <c:tx>
            <c:strRef>
              <c:f>DATA!$F$25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DATA!$G$25:$J$25</c:f>
              <c:numCache>
                <c:formatCode>General</c:formatCode>
                <c:ptCount val="4"/>
                <c:pt idx="0">
                  <c:v>200</c:v>
                </c:pt>
                <c:pt idx="1">
                  <c:v>250</c:v>
                </c:pt>
                <c:pt idx="2">
                  <c:v>280</c:v>
                </c:pt>
                <c:pt idx="3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9F-4CB0-A048-5EA480C2ED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242-4701-AFBA-D411788071CC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242-4701-AFBA-D411788071CC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242-4701-AFBA-D411788071CC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242-4701-AFBA-D411788071CC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242-4701-AFBA-D411788071CC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242-4701-AFBA-D411788071CC}"/>
            </c:ext>
          </c:extLst>
        </c:ser>
        <c:ser>
          <c:idx val="12"/>
          <c:order val="1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242-4701-AFBA-D411788071CC}"/>
            </c:ext>
          </c:extLst>
        </c:ser>
        <c:ser>
          <c:idx val="13"/>
          <c:order val="17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DATA!$F$34:$I$34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242-4701-AFBA-D411788071CC}"/>
            </c:ext>
          </c:extLst>
        </c:ser>
        <c:ser>
          <c:idx val="14"/>
          <c:order val="1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DATA!$F$35:$I$35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242-4701-AFBA-D411788071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Energy base </a:t>
            </a:r>
            <a:r>
              <a:rPr lang="en-US"/>
              <a:t>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23-49F9-9AC8-54EA4FC4A733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23-49F9-9AC8-54EA4FC4A733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23-49F9-9AC8-54EA4FC4A733}"/>
            </c:ext>
          </c:extLst>
        </c:ser>
        <c:ser>
          <c:idx val="15"/>
          <c:order val="6"/>
          <c:tx>
            <c:strRef>
              <c:f>DATA!$Q$22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DATA!$R$22:$U$22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00-40D9-A401-5440E4037E81}"/>
            </c:ext>
          </c:extLst>
        </c:ser>
        <c:ser>
          <c:idx val="17"/>
          <c:order val="8"/>
          <c:tx>
            <c:strRef>
              <c:f>DATA!$Q$24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DATA!$R$24:$U$24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52-420D-9DF9-E92E6BAB89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123-49F9-9AC8-54EA4FC4A733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123-49F9-9AC8-54EA4FC4A733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123-49F9-9AC8-54EA4FC4A733}"/>
            </c:ext>
          </c:extLst>
        </c:ser>
        <c:ser>
          <c:idx val="16"/>
          <c:order val="7"/>
          <c:tx>
            <c:strRef>
              <c:f>DATA!$Q$23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DATA!$R$23:$U$23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00-40D9-A401-5440E4037E81}"/>
            </c:ext>
          </c:extLst>
        </c:ser>
        <c:ser>
          <c:idx val="18"/>
          <c:order val="9"/>
          <c:tx>
            <c:strRef>
              <c:f>DATA!$Q$25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DATA!$R$25:$U$25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52-420D-9DF9-E92E6BAB89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123-49F9-9AC8-54EA4FC4A733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123-49F9-9AC8-54EA4FC4A733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123-49F9-9AC8-54EA4FC4A733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123-49F9-9AC8-54EA4FC4A733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123-49F9-9AC8-54EA4FC4A733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123-49F9-9AC8-54EA4FC4A733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123-49F9-9AC8-54EA4FC4A733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DATA!$Q$34:$T$34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123-49F9-9AC8-54EA4FC4A733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DATA!$Q$35:$T$35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123-49F9-9AC8-54EA4FC4A7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0E-46FD-9B7B-C80E95F42437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0E-46FD-9B7B-C80E95F42437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0E-46FD-9B7B-C80E95F42437}"/>
            </c:ext>
          </c:extLst>
        </c:ser>
        <c:ser>
          <c:idx val="15"/>
          <c:order val="6"/>
          <c:tx>
            <c:strRef>
              <c:f>DATA!$AB$22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DATA!$AC$22:$AF$22</c:f>
              <c:numCache>
                <c:formatCode>General</c:formatCode>
                <c:ptCount val="4"/>
                <c:pt idx="0">
                  <c:v>20.9</c:v>
                </c:pt>
                <c:pt idx="1">
                  <c:v>21.9</c:v>
                </c:pt>
                <c:pt idx="2">
                  <c:v>23.6</c:v>
                </c:pt>
                <c:pt idx="3">
                  <c:v>24.3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20-4985-82DA-A93C88735121}"/>
            </c:ext>
          </c:extLst>
        </c:ser>
        <c:ser>
          <c:idx val="17"/>
          <c:order val="8"/>
          <c:tx>
            <c:strRef>
              <c:f>DATA!$AB$24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DATA!$AC$24:$AF$24</c:f>
              <c:numCache>
                <c:formatCode>General</c:formatCode>
                <c:ptCount val="4"/>
                <c:pt idx="0">
                  <c:v>21.7</c:v>
                </c:pt>
                <c:pt idx="1">
                  <c:v>23.3</c:v>
                </c:pt>
                <c:pt idx="2">
                  <c:v>25</c:v>
                </c:pt>
                <c:pt idx="3">
                  <c:v>26.7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F3-4780-9BF9-B41B6A0C85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B0E-46FD-9B7B-C80E95F42437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B0E-46FD-9B7B-C80E95F42437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B0E-46FD-9B7B-C80E95F42437}"/>
            </c:ext>
          </c:extLst>
        </c:ser>
        <c:ser>
          <c:idx val="16"/>
          <c:order val="7"/>
          <c:tx>
            <c:strRef>
              <c:f>DATA!$AB$23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DATA!$AC$23:$AF$23</c:f>
              <c:numCache>
                <c:formatCode>General</c:formatCode>
                <c:ptCount val="4"/>
                <c:pt idx="0">
                  <c:v>13.1</c:v>
                </c:pt>
                <c:pt idx="1">
                  <c:v>13.7</c:v>
                </c:pt>
                <c:pt idx="2">
                  <c:v>14.7</c:v>
                </c:pt>
                <c:pt idx="3">
                  <c:v>15.2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20-4985-82DA-A93C88735121}"/>
            </c:ext>
          </c:extLst>
        </c:ser>
        <c:ser>
          <c:idx val="18"/>
          <c:order val="9"/>
          <c:tx>
            <c:strRef>
              <c:f>DATA!$AB$25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DATA!$AC$25:$AF$25</c:f>
              <c:numCache>
                <c:formatCode>General</c:formatCode>
                <c:ptCount val="4"/>
                <c:pt idx="0">
                  <c:v>13.5</c:v>
                </c:pt>
                <c:pt idx="1">
                  <c:v>14.6</c:v>
                </c:pt>
                <c:pt idx="2">
                  <c:v>15.6</c:v>
                </c:pt>
                <c:pt idx="3">
                  <c:v>16.7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F3-4780-9BF9-B41B6A0C85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B0E-46FD-9B7B-C80E95F42437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B0E-46FD-9B7B-C80E95F42437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B0E-46FD-9B7B-C80E95F42437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B0E-46FD-9B7B-C80E95F42437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B0E-46FD-9B7B-C80E95F42437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B0E-46FD-9B7B-C80E95F42437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FB0E-46FD-9B7B-C80E95F42437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DATA!$AB$34:$AE$34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FB0E-46FD-9B7B-C80E95F42437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DATA!$AB$35:$AE$35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FB0E-46FD-9B7B-C80E95F424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'Ice Dragon'!$K$12:$K$15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A1-4F35-A9EB-E6956694068D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'Ice Dragon'!$M$12:$M$15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A1-4F35-A9EB-E695669406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'Ice Dragon'!$S$12:$S$15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24-42B8-968F-7D9E21F33419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'Ice Dragon'!$U$12:$U$15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24-42B8-968F-7D9E21F334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Helicopter!$AA$12:$AA$15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ED-46BE-B537-3AFB0C4B7601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Helicopter!$AC$12:$AC$15</c:f>
              <c:numCache>
                <c:formatCode>General</c:formatCode>
                <c:ptCount val="4"/>
                <c:pt idx="0">
                  <c:v>8</c:v>
                </c:pt>
                <c:pt idx="1">
                  <c:v>8.8000000000000007</c:v>
                </c:pt>
                <c:pt idx="2">
                  <c:v>9.6000000000000014</c:v>
                </c:pt>
                <c:pt idx="3">
                  <c:v>10.399999999999999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ED-46BE-B537-3AFB0C4B76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'Ice Dragon'!$AA$12:$AA$15</c:f>
              <c:numCache>
                <c:formatCode>General</c:formatCode>
                <c:ptCount val="4"/>
                <c:pt idx="0">
                  <c:v>13.1</c:v>
                </c:pt>
                <c:pt idx="1">
                  <c:v>13.7</c:v>
                </c:pt>
                <c:pt idx="2">
                  <c:v>14.7</c:v>
                </c:pt>
                <c:pt idx="3">
                  <c:v>15.2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7E-40FA-8F17-D9B1ACF33FFE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'Ice Dragon'!$AC$12:$AC$15</c:f>
              <c:numCache>
                <c:formatCode>General</c:formatCode>
                <c:ptCount val="4"/>
                <c:pt idx="0">
                  <c:v>7.7999999999999989</c:v>
                </c:pt>
                <c:pt idx="1">
                  <c:v>8.1999999999999993</c:v>
                </c:pt>
                <c:pt idx="2">
                  <c:v>8.9000000000000021</c:v>
                </c:pt>
                <c:pt idx="3">
                  <c:v>9.1000000000000014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7E-40FA-8F17-D9B1ACF33F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DATA!$AA$5:$AA$9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Ice Dragon</c:v>
                </c:pt>
              </c:strCache>
            </c:strRef>
          </c:cat>
          <c:val>
            <c:numRef>
              <c:f>DATA!$AB$5:$AB$9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84-4A76-8B7A-EA1B0D63B1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DATA!$AA$5:$AA$9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Ice Dragon</c:v>
                </c:pt>
              </c:strCache>
            </c:strRef>
          </c:cat>
          <c:val>
            <c:numRef>
              <c:f>DATA!$AC$5:$AC$9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86-4D0A-BD56-DA261FCD81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DATA!$AA$5:$AA$9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Ice Dragon</c:v>
                </c:pt>
              </c:strCache>
            </c:strRef>
          </c:cat>
          <c:val>
            <c:numRef>
              <c:f>DATA!$AD$5:$AD$9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24.3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FD-4878-A0DC-7C1CCF8D91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8E-47C5-B224-4F2BA03187F3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8E-47C5-B224-4F2BA03187F3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8E-47C5-B224-4F2BA03187F3}"/>
            </c:ext>
          </c:extLst>
        </c:ser>
        <c:ser>
          <c:idx val="15"/>
          <c:order val="6"/>
          <c:tx>
            <c:strRef>
              <c:f>DATA!$F$22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DATA!$G$22:$J$22</c:f>
              <c:numCache>
                <c:formatCode>General</c:formatCode>
                <c:ptCount val="4"/>
                <c:pt idx="0">
                  <c:v>150</c:v>
                </c:pt>
                <c:pt idx="1">
                  <c:v>240</c:v>
                </c:pt>
                <c:pt idx="2">
                  <c:v>320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858E-47C5-B224-4F2BA03187F3}"/>
            </c:ext>
          </c:extLst>
        </c:ser>
        <c:ser>
          <c:idx val="17"/>
          <c:order val="8"/>
          <c:tx>
            <c:strRef>
              <c:f>DATA!$F$24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DATA!$G$24:$J$24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560</c:v>
                </c:pt>
                <c:pt idx="3">
                  <c:v>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D8-4ADE-8DCA-B5F141BABA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58E-47C5-B224-4F2BA03187F3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58E-47C5-B224-4F2BA03187F3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58E-47C5-B224-4F2BA03187F3}"/>
            </c:ext>
          </c:extLst>
        </c:ser>
        <c:ser>
          <c:idx val="16"/>
          <c:order val="7"/>
          <c:tx>
            <c:strRef>
              <c:f>DATA!$F$23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DATA!$G$23:$J$23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858E-47C5-B224-4F2BA03187F3}"/>
            </c:ext>
          </c:extLst>
        </c:ser>
        <c:ser>
          <c:idx val="18"/>
          <c:order val="9"/>
          <c:tx>
            <c:strRef>
              <c:f>DATA!$F$25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DATA!$G$25:$J$25</c:f>
              <c:numCache>
                <c:formatCode>General</c:formatCode>
                <c:ptCount val="4"/>
                <c:pt idx="0">
                  <c:v>200</c:v>
                </c:pt>
                <c:pt idx="1">
                  <c:v>250</c:v>
                </c:pt>
                <c:pt idx="2">
                  <c:v>280</c:v>
                </c:pt>
                <c:pt idx="3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D8-4ADE-8DCA-B5F141BABA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58E-47C5-B224-4F2BA03187F3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58E-47C5-B224-4F2BA03187F3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58E-47C5-B224-4F2BA03187F3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58E-47C5-B224-4F2BA03187F3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58E-47C5-B224-4F2BA03187F3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58E-47C5-B224-4F2BA03187F3}"/>
            </c:ext>
          </c:extLst>
        </c:ser>
        <c:ser>
          <c:idx val="12"/>
          <c:order val="1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58E-47C5-B224-4F2BA03187F3}"/>
            </c:ext>
          </c:extLst>
        </c:ser>
        <c:ser>
          <c:idx val="13"/>
          <c:order val="17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DATA!$F$34:$I$34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58E-47C5-B224-4F2BA03187F3}"/>
            </c:ext>
          </c:extLst>
        </c:ser>
        <c:ser>
          <c:idx val="14"/>
          <c:order val="1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DATA!$F$35:$I$35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58E-47C5-B224-4F2BA03187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Energy base </a:t>
            </a:r>
            <a:r>
              <a:rPr lang="en-US"/>
              <a:t>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13-4A06-885D-8742EBDB3092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13-4A06-885D-8742EBDB3092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13-4A06-885D-8742EBDB3092}"/>
            </c:ext>
          </c:extLst>
        </c:ser>
        <c:ser>
          <c:idx val="15"/>
          <c:order val="6"/>
          <c:tx>
            <c:strRef>
              <c:f>DATA!$Q$22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DATA!$R$22:$U$22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4A13-4A06-885D-8742EBDB3092}"/>
            </c:ext>
          </c:extLst>
        </c:ser>
        <c:ser>
          <c:idx val="17"/>
          <c:order val="8"/>
          <c:tx>
            <c:strRef>
              <c:f>DATA!$Q$24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DATA!$R$24:$U$24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F9-45A4-9401-729D921BE7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A13-4A06-885D-8742EBDB3092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A13-4A06-885D-8742EBDB3092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A13-4A06-885D-8742EBDB3092}"/>
            </c:ext>
          </c:extLst>
        </c:ser>
        <c:ser>
          <c:idx val="16"/>
          <c:order val="7"/>
          <c:tx>
            <c:strRef>
              <c:f>DATA!$Q$23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DATA!$R$23:$U$23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4A13-4A06-885D-8742EBDB3092}"/>
            </c:ext>
          </c:extLst>
        </c:ser>
        <c:ser>
          <c:idx val="18"/>
          <c:order val="9"/>
          <c:tx>
            <c:strRef>
              <c:f>DATA!$Q$25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DATA!$R$25:$U$25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F9-45A4-9401-729D921BE7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A13-4A06-885D-8742EBDB3092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A13-4A06-885D-8742EBDB3092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A13-4A06-885D-8742EBDB3092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A13-4A06-885D-8742EBDB3092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A13-4A06-885D-8742EBDB3092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A13-4A06-885D-8742EBDB3092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A13-4A06-885D-8742EBDB3092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DATA!$Q$34:$T$34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A13-4A06-885D-8742EBDB3092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DATA!$Q$35:$T$35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A13-4A06-885D-8742EBDB30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17-4950-8074-CAEB2FD551AC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17-4950-8074-CAEB2FD551AC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17-4950-8074-CAEB2FD551AC}"/>
            </c:ext>
          </c:extLst>
        </c:ser>
        <c:ser>
          <c:idx val="15"/>
          <c:order val="6"/>
          <c:tx>
            <c:strRef>
              <c:f>DATA!$AB$22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DATA!$AC$22:$AF$22</c:f>
              <c:numCache>
                <c:formatCode>General</c:formatCode>
                <c:ptCount val="4"/>
                <c:pt idx="0">
                  <c:v>20.9</c:v>
                </c:pt>
                <c:pt idx="1">
                  <c:v>21.9</c:v>
                </c:pt>
                <c:pt idx="2">
                  <c:v>23.6</c:v>
                </c:pt>
                <c:pt idx="3">
                  <c:v>24.3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E817-4950-8074-CAEB2FD551AC}"/>
            </c:ext>
          </c:extLst>
        </c:ser>
        <c:ser>
          <c:idx val="17"/>
          <c:order val="8"/>
          <c:tx>
            <c:strRef>
              <c:f>DATA!$AB$24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DATA!$AC$24:$AF$24</c:f>
              <c:numCache>
                <c:formatCode>General</c:formatCode>
                <c:ptCount val="4"/>
                <c:pt idx="0">
                  <c:v>21.7</c:v>
                </c:pt>
                <c:pt idx="1">
                  <c:v>23.3</c:v>
                </c:pt>
                <c:pt idx="2">
                  <c:v>25</c:v>
                </c:pt>
                <c:pt idx="3">
                  <c:v>26.7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CE-4AD5-A53D-9883E27087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817-4950-8074-CAEB2FD551AC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817-4950-8074-CAEB2FD551AC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817-4950-8074-CAEB2FD551AC}"/>
            </c:ext>
          </c:extLst>
        </c:ser>
        <c:ser>
          <c:idx val="16"/>
          <c:order val="7"/>
          <c:tx>
            <c:strRef>
              <c:f>DATA!$AB$23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DATA!$AC$23:$AF$23</c:f>
              <c:numCache>
                <c:formatCode>General</c:formatCode>
                <c:ptCount val="4"/>
                <c:pt idx="0">
                  <c:v>13.1</c:v>
                </c:pt>
                <c:pt idx="1">
                  <c:v>13.7</c:v>
                </c:pt>
                <c:pt idx="2">
                  <c:v>14.7</c:v>
                </c:pt>
                <c:pt idx="3">
                  <c:v>15.2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E817-4950-8074-CAEB2FD551AC}"/>
            </c:ext>
          </c:extLst>
        </c:ser>
        <c:ser>
          <c:idx val="18"/>
          <c:order val="9"/>
          <c:tx>
            <c:strRef>
              <c:f>DATA!$AB$25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ysClr val="window" lastClr="FFFFFF"/>
            </a:solidFill>
            <a:ln>
              <a:noFill/>
            </a:ln>
            <a:effectLst/>
          </c:spPr>
          <c:invertIfNegative val="0"/>
          <c:val>
            <c:numRef>
              <c:f>DATA!$AC$25:$AF$25</c:f>
              <c:numCache>
                <c:formatCode>General</c:formatCode>
                <c:ptCount val="4"/>
                <c:pt idx="0">
                  <c:v>13.5</c:v>
                </c:pt>
                <c:pt idx="1">
                  <c:v>14.6</c:v>
                </c:pt>
                <c:pt idx="2">
                  <c:v>15.6</c:v>
                </c:pt>
                <c:pt idx="3">
                  <c:v>16.7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CE-4AD5-A53D-9883E27087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817-4950-8074-CAEB2FD551AC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817-4950-8074-CAEB2FD551AC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817-4950-8074-CAEB2FD551AC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817-4950-8074-CAEB2FD551AC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817-4950-8074-CAEB2FD551AC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817-4950-8074-CAEB2FD551AC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817-4950-8074-CAEB2FD551AC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DATA!$AB$34:$AE$34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817-4950-8074-CAEB2FD551AC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DATA!$AB$35:$AE$35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E817-4950-8074-CAEB2FD551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'Dino Dragon'!$K$12:$K$15</c:f>
              <c:numCache>
                <c:formatCode>General</c:formatCode>
                <c:ptCount val="4"/>
                <c:pt idx="0">
                  <c:v>200</c:v>
                </c:pt>
                <c:pt idx="1">
                  <c:v>250</c:v>
                </c:pt>
                <c:pt idx="2">
                  <c:v>280</c:v>
                </c:pt>
                <c:pt idx="3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F4-4A24-8FDC-36EC7138D413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'Dino Dragon'!$M$12:$M$15</c:f>
              <c:numCache>
                <c:formatCode>General</c:formatCode>
                <c:ptCount val="4"/>
                <c:pt idx="0">
                  <c:v>200</c:v>
                </c:pt>
                <c:pt idx="1">
                  <c:v>250</c:v>
                </c:pt>
                <c:pt idx="2">
                  <c:v>280</c:v>
                </c:pt>
                <c:pt idx="3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F4-4A24-8FDC-36EC7138D4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'Dino Dragon'!$S$12:$S$15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36-4199-92EB-22C997552298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'Dino Dragon'!$U$12:$U$15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36-4199-92EB-22C9975522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'Dino Dragon'!$AA$12:$AA$15</c:f>
              <c:numCache>
                <c:formatCode>General</c:formatCode>
                <c:ptCount val="4"/>
                <c:pt idx="0">
                  <c:v>13.5</c:v>
                </c:pt>
                <c:pt idx="1">
                  <c:v>14.6</c:v>
                </c:pt>
                <c:pt idx="2">
                  <c:v>15.6</c:v>
                </c:pt>
                <c:pt idx="3">
                  <c:v>16.7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D1-4257-AD05-228B5DF0BAEA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'Dino Dragon'!$AC$12:$AC$15</c:f>
              <c:numCache>
                <c:formatCode>General</c:formatCode>
                <c:ptCount val="4"/>
                <c:pt idx="0">
                  <c:v>8.1999999999999993</c:v>
                </c:pt>
                <c:pt idx="1">
                  <c:v>8.7000000000000011</c:v>
                </c:pt>
                <c:pt idx="2">
                  <c:v>9.4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D1-4257-AD05-228B5DF0BA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Helicopter</c:v>
                </c:pt>
              </c:strCache>
            </c:strRef>
          </c:cat>
          <c:val>
            <c:numRef>
              <c:f>DATA!$G$5:$G$9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7E-4E11-AD06-979F326D32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DATA!$AH$5:$AH$9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Dino Dragon</c:v>
                </c:pt>
              </c:strCache>
            </c:strRef>
          </c:cat>
          <c:val>
            <c:numRef>
              <c:f>DATA!$AI$5:$AI$9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620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D8-46CE-ADBA-A542F4D72C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DATA!$AH$5:$AH$9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Dino Dragon</c:v>
                </c:pt>
              </c:strCache>
            </c:strRef>
          </c:cat>
          <c:val>
            <c:numRef>
              <c:f>DATA!$AJ$5:$AJ$9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2E-4CEC-9244-3CC815D1CC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DATA!$AH$5:$AH$9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Dino Dragon</c:v>
                </c:pt>
              </c:strCache>
            </c:strRef>
          </c:cat>
          <c:val>
            <c:numRef>
              <c:f>DATA!$AK$5:$AK$9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26.7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D9-4A71-A8D6-37C52F6DBC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9D-410D-9D99-64DE2D258B7C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9D-410D-9D99-64DE2D258B7C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B9D-410D-9D99-64DE2D258B7C}"/>
            </c:ext>
          </c:extLst>
        </c:ser>
        <c:ser>
          <c:idx val="15"/>
          <c:order val="6"/>
          <c:tx>
            <c:strRef>
              <c:f>DATA!$F$22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DATA!$G$22:$J$22</c:f>
              <c:numCache>
                <c:formatCode>General</c:formatCode>
                <c:ptCount val="4"/>
                <c:pt idx="0">
                  <c:v>150</c:v>
                </c:pt>
                <c:pt idx="1">
                  <c:v>240</c:v>
                </c:pt>
                <c:pt idx="2">
                  <c:v>320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B9D-410D-9D99-64DE2D258B7C}"/>
            </c:ext>
          </c:extLst>
        </c:ser>
        <c:ser>
          <c:idx val="17"/>
          <c:order val="8"/>
          <c:tx>
            <c:strRef>
              <c:f>DATA!$F$24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DATA!$G$24:$J$24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560</c:v>
                </c:pt>
                <c:pt idx="3">
                  <c:v>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8B9D-410D-9D99-64DE2D258B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B9D-410D-9D99-64DE2D258B7C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B9D-410D-9D99-64DE2D258B7C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B9D-410D-9D99-64DE2D258B7C}"/>
            </c:ext>
          </c:extLst>
        </c:ser>
        <c:ser>
          <c:idx val="16"/>
          <c:order val="7"/>
          <c:tx>
            <c:strRef>
              <c:f>DATA!$F$23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DATA!$G$23:$J$23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B9D-410D-9D99-64DE2D258B7C}"/>
            </c:ext>
          </c:extLst>
        </c:ser>
        <c:ser>
          <c:idx val="18"/>
          <c:order val="9"/>
          <c:tx>
            <c:strRef>
              <c:f>DATA!$F$25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DATA!$G$25:$J$25</c:f>
              <c:numCache>
                <c:formatCode>General</c:formatCode>
                <c:ptCount val="4"/>
                <c:pt idx="0">
                  <c:v>200</c:v>
                </c:pt>
                <c:pt idx="1">
                  <c:v>250</c:v>
                </c:pt>
                <c:pt idx="2">
                  <c:v>280</c:v>
                </c:pt>
                <c:pt idx="3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8B9D-410D-9D99-64DE2D258B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B9D-410D-9D99-64DE2D258B7C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B9D-410D-9D99-64DE2D258B7C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B9D-410D-9D99-64DE2D258B7C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B9D-410D-9D99-64DE2D258B7C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B9D-410D-9D99-64DE2D258B7C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B9D-410D-9D99-64DE2D258B7C}"/>
            </c:ext>
          </c:extLst>
        </c:ser>
        <c:ser>
          <c:idx val="12"/>
          <c:order val="1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B9D-410D-9D99-64DE2D258B7C}"/>
            </c:ext>
          </c:extLst>
        </c:ser>
        <c:ser>
          <c:idx val="13"/>
          <c:order val="17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DATA!$F$34:$I$34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8B9D-410D-9D99-64DE2D258B7C}"/>
            </c:ext>
          </c:extLst>
        </c:ser>
        <c:ser>
          <c:idx val="14"/>
          <c:order val="1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DATA!$F$35:$I$35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8B9D-410D-9D99-64DE2D258B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Energy base </a:t>
            </a:r>
            <a:r>
              <a:rPr lang="en-US"/>
              <a:t>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47-4723-9C81-F203FECA12E9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47-4723-9C81-F203FECA12E9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47-4723-9C81-F203FECA12E9}"/>
            </c:ext>
          </c:extLst>
        </c:ser>
        <c:ser>
          <c:idx val="15"/>
          <c:order val="6"/>
          <c:tx>
            <c:strRef>
              <c:f>DATA!$Q$22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DATA!$R$22:$U$22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F47-4723-9C81-F203FECA12E9}"/>
            </c:ext>
          </c:extLst>
        </c:ser>
        <c:ser>
          <c:idx val="17"/>
          <c:order val="8"/>
          <c:tx>
            <c:strRef>
              <c:f>DATA!$Q$24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DATA!$R$24:$U$24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F47-4723-9C81-F203FECA1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F47-4723-9C81-F203FECA12E9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F47-4723-9C81-F203FECA12E9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F47-4723-9C81-F203FECA12E9}"/>
            </c:ext>
          </c:extLst>
        </c:ser>
        <c:ser>
          <c:idx val="16"/>
          <c:order val="7"/>
          <c:tx>
            <c:strRef>
              <c:f>DATA!$Q$23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DATA!$R$23:$U$23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F47-4723-9C81-F203FECA12E9}"/>
            </c:ext>
          </c:extLst>
        </c:ser>
        <c:ser>
          <c:idx val="18"/>
          <c:order val="9"/>
          <c:tx>
            <c:strRef>
              <c:f>DATA!$Q$25</c:f>
              <c:strCache>
                <c:ptCount val="1"/>
                <c:pt idx="0">
                  <c:v>dino min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BF47-4723-9C81-F203FECA12E9}"/>
              </c:ext>
            </c:extLst>
          </c:dPt>
          <c:dPt>
            <c:idx val="1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BF47-4723-9C81-F203FECA12E9}"/>
              </c:ext>
            </c:extLst>
          </c:dPt>
          <c:dPt>
            <c:idx val="2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BF47-4723-9C81-F203FECA12E9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BF47-4723-9C81-F203FECA12E9}"/>
              </c:ext>
            </c:extLst>
          </c:dPt>
          <c:val>
            <c:numRef>
              <c:f>DATA!$R$25:$U$25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F47-4723-9C81-F203FECA1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F47-4723-9C81-F203FECA12E9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F47-4723-9C81-F203FECA12E9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F47-4723-9C81-F203FECA12E9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F47-4723-9C81-F203FECA12E9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F47-4723-9C81-F203FECA12E9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F47-4723-9C81-F203FECA12E9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F47-4723-9C81-F203FECA12E9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DATA!$Q$34:$T$34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BF47-4723-9C81-F203FECA12E9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DATA!$Q$35:$T$35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BF47-4723-9C81-F203FECA1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EE-4FAC-9276-DEC243A3CC11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EE-4FAC-9276-DEC243A3CC11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EE-4FAC-9276-DEC243A3CC11}"/>
            </c:ext>
          </c:extLst>
        </c:ser>
        <c:ser>
          <c:idx val="15"/>
          <c:order val="6"/>
          <c:tx>
            <c:strRef>
              <c:f>DATA!$AB$22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DATA!$AC$22:$AF$22</c:f>
              <c:numCache>
                <c:formatCode>General</c:formatCode>
                <c:ptCount val="4"/>
                <c:pt idx="0">
                  <c:v>20.9</c:v>
                </c:pt>
                <c:pt idx="1">
                  <c:v>21.9</c:v>
                </c:pt>
                <c:pt idx="2">
                  <c:v>23.6</c:v>
                </c:pt>
                <c:pt idx="3">
                  <c:v>24.3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EE-4FAC-9276-DEC243A3CC11}"/>
            </c:ext>
          </c:extLst>
        </c:ser>
        <c:ser>
          <c:idx val="17"/>
          <c:order val="8"/>
          <c:tx>
            <c:strRef>
              <c:f>DATA!$AB$24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DATA!$AC$24:$AF$24</c:f>
              <c:numCache>
                <c:formatCode>General</c:formatCode>
                <c:ptCount val="4"/>
                <c:pt idx="0">
                  <c:v>21.7</c:v>
                </c:pt>
                <c:pt idx="1">
                  <c:v>23.3</c:v>
                </c:pt>
                <c:pt idx="2">
                  <c:v>25</c:v>
                </c:pt>
                <c:pt idx="3">
                  <c:v>26.7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7AEE-4FAC-9276-DEC243A3CC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AEE-4FAC-9276-DEC243A3CC11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AEE-4FAC-9276-DEC243A3CC11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AEE-4FAC-9276-DEC243A3CC11}"/>
            </c:ext>
          </c:extLst>
        </c:ser>
        <c:ser>
          <c:idx val="16"/>
          <c:order val="7"/>
          <c:tx>
            <c:strRef>
              <c:f>DATA!$AB$23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DATA!$AC$23:$AF$23</c:f>
              <c:numCache>
                <c:formatCode>General</c:formatCode>
                <c:ptCount val="4"/>
                <c:pt idx="0">
                  <c:v>13.1</c:v>
                </c:pt>
                <c:pt idx="1">
                  <c:v>13.7</c:v>
                </c:pt>
                <c:pt idx="2">
                  <c:v>14.7</c:v>
                </c:pt>
                <c:pt idx="3">
                  <c:v>15.2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AEE-4FAC-9276-DEC243A3CC11}"/>
            </c:ext>
          </c:extLst>
        </c:ser>
        <c:ser>
          <c:idx val="18"/>
          <c:order val="9"/>
          <c:tx>
            <c:strRef>
              <c:f>DATA!$AB$25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DATA!$AC$25:$AF$25</c:f>
              <c:numCache>
                <c:formatCode>General</c:formatCode>
                <c:ptCount val="4"/>
                <c:pt idx="0">
                  <c:v>13.5</c:v>
                </c:pt>
                <c:pt idx="1">
                  <c:v>14.6</c:v>
                </c:pt>
                <c:pt idx="2">
                  <c:v>15.6</c:v>
                </c:pt>
                <c:pt idx="3">
                  <c:v>16.7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7AEE-4FAC-9276-DEC243A3CC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AEE-4FAC-9276-DEC243A3CC11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AEE-4FAC-9276-DEC243A3CC11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AEE-4FAC-9276-DEC243A3CC11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AEE-4FAC-9276-DEC243A3CC11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AEE-4FAC-9276-DEC243A3CC11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7AEE-4FAC-9276-DEC243A3CC11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7AEE-4FAC-9276-DEC243A3CC11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DATA!$AB$34:$AE$34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7AEE-4FAC-9276-DEC243A3CC11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DATA!$AB$35:$AE$35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7AEE-4FAC-9276-DEC243A3CC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AD-4E26-AED9-F7CB0081E91A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AD-4E26-AED9-F7CB0081E91A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AD-4E26-AED9-F7CB0081E91A}"/>
            </c:ext>
          </c:extLst>
        </c:ser>
        <c:ser>
          <c:idx val="15"/>
          <c:order val="6"/>
          <c:tx>
            <c:strRef>
              <c:f>DATA!$F$22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DATA!$G$22:$J$22</c:f>
              <c:numCache>
                <c:formatCode>General</c:formatCode>
                <c:ptCount val="4"/>
                <c:pt idx="0">
                  <c:v>150</c:v>
                </c:pt>
                <c:pt idx="1">
                  <c:v>240</c:v>
                </c:pt>
                <c:pt idx="2">
                  <c:v>320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95-4822-B84B-EEB5184EE094}"/>
            </c:ext>
          </c:extLst>
        </c:ser>
        <c:ser>
          <c:idx val="18"/>
          <c:order val="8"/>
          <c:tx>
            <c:strRef>
              <c:f>DATA!$F$24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val>
            <c:numRef>
              <c:f>DATA!$G$24:$J$24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560</c:v>
                </c:pt>
                <c:pt idx="3">
                  <c:v>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474-4996-AA12-126B8A0AC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BAD-4E26-AED9-F7CB0081E91A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BAD-4E26-AED9-F7CB0081E91A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BAD-4E26-AED9-F7CB0081E91A}"/>
            </c:ext>
          </c:extLst>
        </c:ser>
        <c:ser>
          <c:idx val="16"/>
          <c:order val="7"/>
          <c:tx>
            <c:strRef>
              <c:f>DATA!$F$23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DATA!$G$23:$J$23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95-4822-B84B-EEB5184EE094}"/>
            </c:ext>
          </c:extLst>
        </c:ser>
        <c:ser>
          <c:idx val="17"/>
          <c:order val="9"/>
          <c:tx>
            <c:strRef>
              <c:f>DATA!$F$25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DATA!$G$25:$J$25</c:f>
              <c:numCache>
                <c:formatCode>General</c:formatCode>
                <c:ptCount val="4"/>
                <c:pt idx="0">
                  <c:v>200</c:v>
                </c:pt>
                <c:pt idx="1">
                  <c:v>250</c:v>
                </c:pt>
                <c:pt idx="2">
                  <c:v>280</c:v>
                </c:pt>
                <c:pt idx="3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74-4996-AA12-126B8A0AC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BAD-4E26-AED9-F7CB0081E91A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BAD-4E26-AED9-F7CB0081E91A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BAD-4E26-AED9-F7CB0081E91A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BAD-4E26-AED9-F7CB0081E91A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BAD-4E26-AED9-F7CB0081E91A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BAD-4E26-AED9-F7CB0081E91A}"/>
            </c:ext>
          </c:extLst>
        </c:ser>
        <c:ser>
          <c:idx val="12"/>
          <c:order val="1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4BAD-4E26-AED9-F7CB0081E91A}"/>
            </c:ext>
          </c:extLst>
        </c:ser>
        <c:ser>
          <c:idx val="13"/>
          <c:order val="17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DATA!$F$34:$I$34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4BAD-4E26-AED9-F7CB0081E91A}"/>
            </c:ext>
          </c:extLst>
        </c:ser>
        <c:ser>
          <c:idx val="14"/>
          <c:order val="1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DATA!$F$35:$I$35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4BAD-4E26-AED9-F7CB0081E9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BOOST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80-4612-A06E-661D7F81B25C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80-4612-A06E-661D7F81B25C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80-4612-A06E-661D7F81B25C}"/>
            </c:ext>
          </c:extLst>
        </c:ser>
        <c:ser>
          <c:idx val="15"/>
          <c:order val="6"/>
          <c:tx>
            <c:strRef>
              <c:f>DATA!$Q$22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DATA!$R$22:$U$22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5F-48D2-A14D-EEA498098B9C}"/>
            </c:ext>
          </c:extLst>
        </c:ser>
        <c:ser>
          <c:idx val="17"/>
          <c:order val="8"/>
          <c:tx>
            <c:strRef>
              <c:f>DATA!$Q$24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DATA!$R$24:$U$24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D1-46B4-B5FF-17A9E6A31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980-4612-A06E-661D7F81B25C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980-4612-A06E-661D7F81B25C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980-4612-A06E-661D7F81B25C}"/>
            </c:ext>
          </c:extLst>
        </c:ser>
        <c:ser>
          <c:idx val="16"/>
          <c:order val="7"/>
          <c:tx>
            <c:strRef>
              <c:f>DATA!$Q$23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DATA!$R$23:$U$23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5F-48D2-A14D-EEA498098B9C}"/>
            </c:ext>
          </c:extLst>
        </c:ser>
        <c:ser>
          <c:idx val="18"/>
          <c:order val="9"/>
          <c:tx>
            <c:strRef>
              <c:f>DATA!$Q$25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DATA!$R$25:$U$25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D1-46B4-B5FF-17A9E6A31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980-4612-A06E-661D7F81B25C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980-4612-A06E-661D7F81B25C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980-4612-A06E-661D7F81B25C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980-4612-A06E-661D7F81B25C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980-4612-A06E-661D7F81B25C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980-4612-A06E-661D7F81B25C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980-4612-A06E-661D7F81B25C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DATA!$Q$34:$T$34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980-4612-A06E-661D7F81B25C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DATA!$Q$35:$T$35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980-4612-A06E-661D7F81B2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E4-4C9A-B58E-7094A4A9D783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E4-4C9A-B58E-7094A4A9D783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E4-4C9A-B58E-7094A4A9D783}"/>
            </c:ext>
          </c:extLst>
        </c:ser>
        <c:ser>
          <c:idx val="15"/>
          <c:order val="6"/>
          <c:tx>
            <c:strRef>
              <c:f>DATA!$AB$22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DATA!$AC$22:$AF$22</c:f>
              <c:numCache>
                <c:formatCode>General</c:formatCode>
                <c:ptCount val="4"/>
                <c:pt idx="0">
                  <c:v>20.9</c:v>
                </c:pt>
                <c:pt idx="1">
                  <c:v>21.9</c:v>
                </c:pt>
                <c:pt idx="2">
                  <c:v>23.6</c:v>
                </c:pt>
                <c:pt idx="3">
                  <c:v>24.3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6C-491B-A9F3-8414A832556D}"/>
            </c:ext>
          </c:extLst>
        </c:ser>
        <c:ser>
          <c:idx val="17"/>
          <c:order val="8"/>
          <c:tx>
            <c:strRef>
              <c:f>DATA!$AB$24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DATA!$AC$24:$AF$24</c:f>
              <c:numCache>
                <c:formatCode>General</c:formatCode>
                <c:ptCount val="4"/>
                <c:pt idx="0">
                  <c:v>21.7</c:v>
                </c:pt>
                <c:pt idx="1">
                  <c:v>23.3</c:v>
                </c:pt>
                <c:pt idx="2">
                  <c:v>25</c:v>
                </c:pt>
                <c:pt idx="3">
                  <c:v>26.7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91-46E9-9ED0-D9C134FEF2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4E4-4C9A-B58E-7094A4A9D783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4E4-4C9A-B58E-7094A4A9D783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4E4-4C9A-B58E-7094A4A9D783}"/>
            </c:ext>
          </c:extLst>
        </c:ser>
        <c:ser>
          <c:idx val="16"/>
          <c:order val="7"/>
          <c:tx>
            <c:strRef>
              <c:f>DATA!$AB$23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DATA!$AC$23:$AF$23</c:f>
              <c:numCache>
                <c:formatCode>General</c:formatCode>
                <c:ptCount val="4"/>
                <c:pt idx="0">
                  <c:v>13.1</c:v>
                </c:pt>
                <c:pt idx="1">
                  <c:v>13.7</c:v>
                </c:pt>
                <c:pt idx="2">
                  <c:v>14.7</c:v>
                </c:pt>
                <c:pt idx="3">
                  <c:v>15.2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6C-491B-A9F3-8414A832556D}"/>
            </c:ext>
          </c:extLst>
        </c:ser>
        <c:ser>
          <c:idx val="18"/>
          <c:order val="9"/>
          <c:tx>
            <c:strRef>
              <c:f>DATA!$AB$25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DATA!$AC$25:$AF$25</c:f>
              <c:numCache>
                <c:formatCode>General</c:formatCode>
                <c:ptCount val="4"/>
                <c:pt idx="0">
                  <c:v>13.5</c:v>
                </c:pt>
                <c:pt idx="1">
                  <c:v>14.6</c:v>
                </c:pt>
                <c:pt idx="2">
                  <c:v>15.6</c:v>
                </c:pt>
                <c:pt idx="3">
                  <c:v>16.7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91-46E9-9ED0-D9C134FEF2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4E4-4C9A-B58E-7094A4A9D783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4E4-4C9A-B58E-7094A4A9D783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4E4-4C9A-B58E-7094A4A9D783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4E4-4C9A-B58E-7094A4A9D783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4E4-4C9A-B58E-7094A4A9D783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4E4-4C9A-B58E-7094A4A9D783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4E4-4C9A-B58E-7094A4A9D783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DATA!$AB$34:$AE$34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4E4-4C9A-B58E-7094A4A9D783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DATA!$AB$35:$AE$35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4E4-4C9A-B58E-7094A4A9D7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Helicopter</c:v>
                </c:pt>
              </c:strCache>
            </c:strRef>
          </c:cat>
          <c:val>
            <c:numRef>
              <c:f>DATA!$H$5:$H$9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DA-442F-8F60-EFA036431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Helicopter</c:v>
                </c:pt>
              </c:strCache>
            </c:strRef>
          </c:cat>
          <c:val>
            <c:numRef>
              <c:f>DATA!$I$5:$I$9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27.7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13-48D6-8ED6-3B2474F38F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57-4744-BAC0-AD426DA7A0F2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57-4744-BAC0-AD426DA7A0F2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57-4744-BAC0-AD426DA7A0F2}"/>
            </c:ext>
          </c:extLst>
        </c:ser>
        <c:ser>
          <c:idx val="15"/>
          <c:order val="6"/>
          <c:tx>
            <c:strRef>
              <c:f>DATA!$F$22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DATA!$G$22:$J$22</c:f>
              <c:numCache>
                <c:formatCode>General</c:formatCode>
                <c:ptCount val="4"/>
                <c:pt idx="0">
                  <c:v>150</c:v>
                </c:pt>
                <c:pt idx="1">
                  <c:v>240</c:v>
                </c:pt>
                <c:pt idx="2">
                  <c:v>320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10-45F9-9DD1-F8A32BFAC9A4}"/>
            </c:ext>
          </c:extLst>
        </c:ser>
        <c:ser>
          <c:idx val="17"/>
          <c:order val="8"/>
          <c:tx>
            <c:strRef>
              <c:f>DATA!$F$24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DATA!$G$24:$J$24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560</c:v>
                </c:pt>
                <c:pt idx="3">
                  <c:v>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EB-4C5C-A907-817A26D9E7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57-4744-BAC0-AD426DA7A0F2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657-4744-BAC0-AD426DA7A0F2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657-4744-BAC0-AD426DA7A0F2}"/>
            </c:ext>
          </c:extLst>
        </c:ser>
        <c:ser>
          <c:idx val="16"/>
          <c:order val="7"/>
          <c:tx>
            <c:strRef>
              <c:f>DATA!$F$23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DATA!$G$23:$J$23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10-45F9-9DD1-F8A32BFAC9A4}"/>
            </c:ext>
          </c:extLst>
        </c:ser>
        <c:ser>
          <c:idx val="18"/>
          <c:order val="9"/>
          <c:tx>
            <c:strRef>
              <c:f>DATA!$F$25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DATA!$G$25:$J$25</c:f>
              <c:numCache>
                <c:formatCode>General</c:formatCode>
                <c:ptCount val="4"/>
                <c:pt idx="0">
                  <c:v>200</c:v>
                </c:pt>
                <c:pt idx="1">
                  <c:v>250</c:v>
                </c:pt>
                <c:pt idx="2">
                  <c:v>280</c:v>
                </c:pt>
                <c:pt idx="3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EB-4C5C-A907-817A26D9E7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657-4744-BAC0-AD426DA7A0F2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657-4744-BAC0-AD426DA7A0F2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657-4744-BAC0-AD426DA7A0F2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657-4744-BAC0-AD426DA7A0F2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657-4744-BAC0-AD426DA7A0F2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657-4744-BAC0-AD426DA7A0F2}"/>
            </c:ext>
          </c:extLst>
        </c:ser>
        <c:ser>
          <c:idx val="12"/>
          <c:order val="1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657-4744-BAC0-AD426DA7A0F2}"/>
            </c:ext>
          </c:extLst>
        </c:ser>
        <c:ser>
          <c:idx val="13"/>
          <c:order val="17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DATA!$F$34:$I$34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657-4744-BAC0-AD426DA7A0F2}"/>
            </c:ext>
          </c:extLst>
        </c:ser>
        <c:ser>
          <c:idx val="14"/>
          <c:order val="1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DATA!$F$35:$I$35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C657-4744-BAC0-AD426DA7A0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Energy base</a:t>
            </a:r>
            <a:r>
              <a:rPr lang="en-US"/>
              <a:t>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30-446E-9D1D-57DFFD0EB31B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30-446E-9D1D-57DFFD0EB31B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30-446E-9D1D-57DFFD0EB31B}"/>
            </c:ext>
          </c:extLst>
        </c:ser>
        <c:ser>
          <c:idx val="15"/>
          <c:order val="6"/>
          <c:tx>
            <c:strRef>
              <c:f>DATA!$Q$22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DATA!$R$22:$U$22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DD-42BE-A953-44FF6BF48111}"/>
            </c:ext>
          </c:extLst>
        </c:ser>
        <c:ser>
          <c:idx val="17"/>
          <c:order val="8"/>
          <c:tx>
            <c:strRef>
              <c:f>DATA!$Q$24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DATA!$R$24:$U$24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33-4C0D-BC0A-3EF85E2F86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430-446E-9D1D-57DFFD0EB31B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430-446E-9D1D-57DFFD0EB31B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430-446E-9D1D-57DFFD0EB31B}"/>
            </c:ext>
          </c:extLst>
        </c:ser>
        <c:ser>
          <c:idx val="16"/>
          <c:order val="7"/>
          <c:tx>
            <c:strRef>
              <c:f>DATA!$Q$23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DATA!$R$23:$U$23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DD-42BE-A953-44FF6BF48111}"/>
            </c:ext>
          </c:extLst>
        </c:ser>
        <c:ser>
          <c:idx val="18"/>
          <c:order val="9"/>
          <c:tx>
            <c:strRef>
              <c:f>DATA!$Q$25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DATA!$R$25:$U$25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33-4C0D-BC0A-3EF85E2F86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430-446E-9D1D-57DFFD0EB31B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430-446E-9D1D-57DFFD0EB31B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430-446E-9D1D-57DFFD0EB31B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430-446E-9D1D-57DFFD0EB31B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430-446E-9D1D-57DFFD0EB31B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430-446E-9D1D-57DFFD0EB31B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430-446E-9D1D-57DFFD0EB31B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DATA!$Q$34:$T$34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430-446E-9D1D-57DFFD0EB31B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DATA!$Q$35:$T$35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430-446E-9D1D-57DFFD0EB3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C1-4AE1-B27D-CB85B7867A31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C1-4AE1-B27D-CB85B7867A31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C1-4AE1-B27D-CB85B7867A31}"/>
            </c:ext>
          </c:extLst>
        </c:ser>
        <c:ser>
          <c:idx val="15"/>
          <c:order val="6"/>
          <c:tx>
            <c:strRef>
              <c:f>DATA!$AB$22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DATA!$AC$22:$AF$22</c:f>
              <c:numCache>
                <c:formatCode>General</c:formatCode>
                <c:ptCount val="4"/>
                <c:pt idx="0">
                  <c:v>20.9</c:v>
                </c:pt>
                <c:pt idx="1">
                  <c:v>21.9</c:v>
                </c:pt>
                <c:pt idx="2">
                  <c:v>23.6</c:v>
                </c:pt>
                <c:pt idx="3">
                  <c:v>24.3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0-4557-B061-95F6F3431785}"/>
            </c:ext>
          </c:extLst>
        </c:ser>
        <c:ser>
          <c:idx val="17"/>
          <c:order val="8"/>
          <c:tx>
            <c:strRef>
              <c:f>DATA!$AB$24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DATA!$AC$24:$AF$24</c:f>
              <c:numCache>
                <c:formatCode>General</c:formatCode>
                <c:ptCount val="4"/>
                <c:pt idx="0">
                  <c:v>21.7</c:v>
                </c:pt>
                <c:pt idx="1">
                  <c:v>23.3</c:v>
                </c:pt>
                <c:pt idx="2">
                  <c:v>25</c:v>
                </c:pt>
                <c:pt idx="3">
                  <c:v>26.7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DB-4D33-A3C4-F50401646A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2C1-4AE1-B27D-CB85B7867A31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2C1-4AE1-B27D-CB85B7867A31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2C1-4AE1-B27D-CB85B7867A31}"/>
            </c:ext>
          </c:extLst>
        </c:ser>
        <c:ser>
          <c:idx val="16"/>
          <c:order val="7"/>
          <c:tx>
            <c:strRef>
              <c:f>DATA!$AB$23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DATA!$AC$23:$AF$23</c:f>
              <c:numCache>
                <c:formatCode>General</c:formatCode>
                <c:ptCount val="4"/>
                <c:pt idx="0">
                  <c:v>13.1</c:v>
                </c:pt>
                <c:pt idx="1">
                  <c:v>13.7</c:v>
                </c:pt>
                <c:pt idx="2">
                  <c:v>14.7</c:v>
                </c:pt>
                <c:pt idx="3">
                  <c:v>15.2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0-4557-B061-95F6F3431785}"/>
            </c:ext>
          </c:extLst>
        </c:ser>
        <c:ser>
          <c:idx val="18"/>
          <c:order val="9"/>
          <c:tx>
            <c:strRef>
              <c:f>DATA!$AB$25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DATA!$AC$25:$AF$25</c:f>
              <c:numCache>
                <c:formatCode>General</c:formatCode>
                <c:ptCount val="4"/>
                <c:pt idx="0">
                  <c:v>13.5</c:v>
                </c:pt>
                <c:pt idx="1">
                  <c:v>14.6</c:v>
                </c:pt>
                <c:pt idx="2">
                  <c:v>15.6</c:v>
                </c:pt>
                <c:pt idx="3">
                  <c:v>16.7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DB-4D33-A3C4-F50401646A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2C1-4AE1-B27D-CB85B7867A31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2C1-4AE1-B27D-CB85B7867A31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2C1-4AE1-B27D-CB85B7867A31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2C1-4AE1-B27D-CB85B7867A31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2C1-4AE1-B27D-CB85B7867A31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2C1-4AE1-B27D-CB85B7867A31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2C1-4AE1-B27D-CB85B7867A31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DATA!$AB$34:$AE$34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2C1-4AE1-B27D-CB85B7867A31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DATA!$AB$35:$AE$35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2C1-4AE1-B27D-CB85B7867A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Relationship Id="rId9" Type="http://schemas.openxmlformats.org/officeDocument/2006/relationships/chart" Target="../charts/chart27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5.xml"/><Relationship Id="rId3" Type="http://schemas.openxmlformats.org/officeDocument/2006/relationships/chart" Target="../charts/chart30.xml"/><Relationship Id="rId7" Type="http://schemas.openxmlformats.org/officeDocument/2006/relationships/chart" Target="../charts/chart34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6" Type="http://schemas.openxmlformats.org/officeDocument/2006/relationships/chart" Target="../charts/chart33.xml"/><Relationship Id="rId5" Type="http://schemas.openxmlformats.org/officeDocument/2006/relationships/chart" Target="../charts/chart32.xml"/><Relationship Id="rId4" Type="http://schemas.openxmlformats.org/officeDocument/2006/relationships/chart" Target="../charts/chart31.xml"/><Relationship Id="rId9" Type="http://schemas.openxmlformats.org/officeDocument/2006/relationships/chart" Target="../charts/chart36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4.xml"/><Relationship Id="rId3" Type="http://schemas.openxmlformats.org/officeDocument/2006/relationships/chart" Target="../charts/chart39.xml"/><Relationship Id="rId7" Type="http://schemas.openxmlformats.org/officeDocument/2006/relationships/chart" Target="../charts/chart43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Relationship Id="rId6" Type="http://schemas.openxmlformats.org/officeDocument/2006/relationships/chart" Target="../charts/chart42.xml"/><Relationship Id="rId5" Type="http://schemas.openxmlformats.org/officeDocument/2006/relationships/chart" Target="../charts/chart41.xml"/><Relationship Id="rId4" Type="http://schemas.openxmlformats.org/officeDocument/2006/relationships/chart" Target="../charts/chart40.xml"/><Relationship Id="rId9" Type="http://schemas.openxmlformats.org/officeDocument/2006/relationships/chart" Target="../charts/chart4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8.xml"/><Relationship Id="rId2" Type="http://schemas.openxmlformats.org/officeDocument/2006/relationships/chart" Target="../charts/chart47.xml"/><Relationship Id="rId1" Type="http://schemas.openxmlformats.org/officeDocument/2006/relationships/chart" Target="../charts/chart4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15</xdr:col>
      <xdr:colOff>504825</xdr:colOff>
      <xdr:row>51</xdr:row>
      <xdr:rowOff>104775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9525</xdr:colOff>
      <xdr:row>32</xdr:row>
      <xdr:rowOff>0</xdr:rowOff>
    </xdr:from>
    <xdr:to>
      <xdr:col>24</xdr:col>
      <xdr:colOff>9525</xdr:colOff>
      <xdr:row>51</xdr:row>
      <xdr:rowOff>104775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9526</xdr:colOff>
      <xdr:row>32</xdr:row>
      <xdr:rowOff>0</xdr:rowOff>
    </xdr:from>
    <xdr:to>
      <xdr:col>32</xdr:col>
      <xdr:colOff>9526</xdr:colOff>
      <xdr:row>51</xdr:row>
      <xdr:rowOff>104775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600075</xdr:colOff>
      <xdr:row>32</xdr:row>
      <xdr:rowOff>19050</xdr:rowOff>
    </xdr:from>
    <xdr:to>
      <xdr:col>15</xdr:col>
      <xdr:colOff>495300</xdr:colOff>
      <xdr:row>51</xdr:row>
      <xdr:rowOff>123825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0</xdr:colOff>
      <xdr:row>32</xdr:row>
      <xdr:rowOff>19050</xdr:rowOff>
    </xdr:from>
    <xdr:to>
      <xdr:col>24</xdr:col>
      <xdr:colOff>0</xdr:colOff>
      <xdr:row>51</xdr:row>
      <xdr:rowOff>123825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1</xdr:colOff>
      <xdr:row>32</xdr:row>
      <xdr:rowOff>19050</xdr:rowOff>
    </xdr:from>
    <xdr:to>
      <xdr:col>32</xdr:col>
      <xdr:colOff>1</xdr:colOff>
      <xdr:row>51</xdr:row>
      <xdr:rowOff>123825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15</xdr:col>
      <xdr:colOff>504825</xdr:colOff>
      <xdr:row>51</xdr:row>
      <xdr:rowOff>104775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9525</xdr:colOff>
      <xdr:row>32</xdr:row>
      <xdr:rowOff>0</xdr:rowOff>
    </xdr:from>
    <xdr:to>
      <xdr:col>24</xdr:col>
      <xdr:colOff>9525</xdr:colOff>
      <xdr:row>51</xdr:row>
      <xdr:rowOff>104775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9526</xdr:colOff>
      <xdr:row>32</xdr:row>
      <xdr:rowOff>0</xdr:rowOff>
    </xdr:from>
    <xdr:to>
      <xdr:col>32</xdr:col>
      <xdr:colOff>9526</xdr:colOff>
      <xdr:row>51</xdr:row>
      <xdr:rowOff>104775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15</xdr:col>
      <xdr:colOff>504825</xdr:colOff>
      <xdr:row>51</xdr:row>
      <xdr:rowOff>104775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9525</xdr:colOff>
      <xdr:row>32</xdr:row>
      <xdr:rowOff>0</xdr:rowOff>
    </xdr:from>
    <xdr:to>
      <xdr:col>24</xdr:col>
      <xdr:colOff>9525</xdr:colOff>
      <xdr:row>51</xdr:row>
      <xdr:rowOff>104775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9526</xdr:colOff>
      <xdr:row>32</xdr:row>
      <xdr:rowOff>0</xdr:rowOff>
    </xdr:from>
    <xdr:to>
      <xdr:col>32</xdr:col>
      <xdr:colOff>9526</xdr:colOff>
      <xdr:row>51</xdr:row>
      <xdr:rowOff>104775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15</xdr:col>
      <xdr:colOff>504825</xdr:colOff>
      <xdr:row>51</xdr:row>
      <xdr:rowOff>104775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9525</xdr:colOff>
      <xdr:row>32</xdr:row>
      <xdr:rowOff>0</xdr:rowOff>
    </xdr:from>
    <xdr:to>
      <xdr:col>24</xdr:col>
      <xdr:colOff>9525</xdr:colOff>
      <xdr:row>51</xdr:row>
      <xdr:rowOff>104775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9526</xdr:colOff>
      <xdr:row>32</xdr:row>
      <xdr:rowOff>0</xdr:rowOff>
    </xdr:from>
    <xdr:to>
      <xdr:col>32</xdr:col>
      <xdr:colOff>9526</xdr:colOff>
      <xdr:row>51</xdr:row>
      <xdr:rowOff>104775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36</xdr:row>
      <xdr:rowOff>9525</xdr:rowOff>
    </xdr:from>
    <xdr:to>
      <xdr:col>11</xdr:col>
      <xdr:colOff>571500</xdr:colOff>
      <xdr:row>55</xdr:row>
      <xdr:rowOff>114300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542925</xdr:colOff>
      <xdr:row>36</xdr:row>
      <xdr:rowOff>0</xdr:rowOff>
    </xdr:from>
    <xdr:to>
      <xdr:col>23</xdr:col>
      <xdr:colOff>19050</xdr:colOff>
      <xdr:row>55</xdr:row>
      <xdr:rowOff>104775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581025</xdr:colOff>
      <xdr:row>36</xdr:row>
      <xdr:rowOff>0</xdr:rowOff>
    </xdr:from>
    <xdr:to>
      <xdr:col>34</xdr:col>
      <xdr:colOff>76200</xdr:colOff>
      <xdr:row>55</xdr:row>
      <xdr:rowOff>104775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4" name="Table4" displayName="Table4" ref="B3:AA8" totalsRowShown="0" headerRowDxfId="142" dataDxfId="140" headerRowBorderDxfId="141" tableBorderDxfId="139">
  <autoFilter ref="B3:AA8"/>
  <tableColumns count="26">
    <tableColumn id="1" name="{specialDragonDefinitions}" dataDxfId="138"/>
    <tableColumn id="2" name="[sku]"/>
    <tableColumn id="3" name="[type]"/>
    <tableColumn id="5" name="[order]" dataDxfId="137"/>
    <tableColumn id="16" name="[unlockFromDragon]" dataDxfId="136"/>
    <tableColumn id="7" name="[unlockPriceCoins]" dataDxfId="135"/>
    <tableColumn id="8" name="[unlockPricePC]" dataDxfId="134"/>
    <tableColumn id="66" name="[hpBonusSteps]" dataDxfId="133"/>
    <tableColumn id="69" name="[hpBonusMin]" dataDxfId="132"/>
    <tableColumn id="70" name="[hpBonusMax]" dataDxfId="131"/>
    <tableColumn id="72" name="[speedBonusSteps]" dataDxfId="130"/>
    <tableColumn id="73" name="[speedBonusMin]" dataDxfId="129"/>
    <tableColumn id="74" name="[speedBonusMax]" dataDxfId="128"/>
    <tableColumn id="71" name="[boostBonusSteps]" dataDxfId="127"/>
    <tableColumn id="68" name="[boostBonusMin]" dataDxfId="126"/>
    <tableColumn id="67" name="[boostBonusMax]" dataDxfId="125"/>
    <tableColumn id="6" name="[energyRequiredToBoost]" dataDxfId="124"/>
    <tableColumn id="4" name="[energyRestartThreshold]" dataDxfId="123"/>
    <tableColumn id="10" name="[tidBoostAction]" dataDxfId="122"/>
    <tableColumn id="9" name="[tidBoostReminder]" dataDxfId="121"/>
    <tableColumn id="13" name="[petScaleMenu]" dataDxfId="120"/>
    <tableColumn id="12" name="[tidDesc]" dataDxfId="119"/>
    <tableColumn id="65" name="[tidName]" dataDxfId="118"/>
    <tableColumn id="15" name="[mummyHealthFactor]" dataDxfId="117"/>
    <tableColumn id="14" name="[mummyDuration]" dataDxfId="116"/>
    <tableColumn id="11" name="[trackingSku]" dataDxfId="11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B39:K54" totalsRowShown="0" headerRowBorderDxfId="114" tableBorderDxfId="113" totalsRowBorderDxfId="112">
  <autoFilter ref="B39:K54"/>
  <tableColumns count="10">
    <tableColumn id="1" name="{specialDragonPowerDefinitions}" dataDxfId="111"/>
    <tableColumn id="2" name="[sku]" dataDxfId="110"/>
    <tableColumn id="3" name="[specialDragon]" dataDxfId="109"/>
    <tableColumn id="9" name="[priceSC]" dataDxfId="108"/>
    <tableColumn id="10" name="[priceHC]" dataDxfId="107"/>
    <tableColumn id="6" name="[upgradeLevelToUnlock]" dataDxfId="106"/>
    <tableColumn id="5" name="[icon]" dataDxfId="105">
      <calculatedColumnFormula>CONCATENATE("icon_",Table1[[#This Row],['[sku']]])</calculatedColumnFormula>
    </tableColumn>
    <tableColumn id="4" name="[tidName]" dataDxfId="104"/>
    <tableColumn id="7" name="[tidDesc]" dataDxfId="103"/>
    <tableColumn id="8" name="[tidDescShort]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Table13" displayName="Table13" ref="B60:N72" totalsRowShown="0" headerRowDxfId="102" dataDxfId="100" headerRowBorderDxfId="101" tableBorderDxfId="99" totalsRowBorderDxfId="98">
  <autoFilter ref="B60:N72"/>
  <tableColumns count="13">
    <tableColumn id="1" name="{specialDisguisesDefinitions}" dataDxfId="97"/>
    <tableColumn id="2" name="[sku]" dataDxfId="96"/>
    <tableColumn id="3" name="[skin]" dataDxfId="95"/>
    <tableColumn id="13" name="[body_parts]" dataDxfId="94"/>
    <tableColumn id="6" name="[dragonSku]" dataDxfId="93"/>
    <tableColumn id="5" name="[shopOrder]" dataDxfId="92"/>
    <tableColumn id="4" name="[priceSC]" dataDxfId="91"/>
    <tableColumn id="7" name="[priceHC]" dataDxfId="90"/>
    <tableColumn id="8" name="[unlockLevel]" dataDxfId="89"/>
    <tableColumn id="9" name="[icon]" dataDxfId="88"/>
    <tableColumn id="10" name="[tidName]" dataDxfId="87"/>
    <tableColumn id="11" name="[tidDesc]" dataDxfId="86"/>
    <tableColumn id="12" name="[trackingSku]" dataDxfId="85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B13:AY33" totalsRowShown="0" headerRowBorderDxfId="84" totalsRowBorderDxfId="83">
  <autoFilter ref="B13:AY33"/>
  <tableColumns count="50">
    <tableColumn id="1" name="{specialDragonTierDefinitions}" dataDxfId="82"/>
    <tableColumn id="2" name="[sku]" dataDxfId="81"/>
    <tableColumn id="3" name="[tier]" dataDxfId="80"/>
    <tableColumn id="4" name="[specialDragon]" dataDxfId="79"/>
    <tableColumn id="5" name="[petsSlotsAvailable]" dataDxfId="78"/>
    <tableColumn id="7" name="[upgradeLevelToUnlock]" dataDxfId="77"/>
    <tableColumn id="8" name="[defaultSize]" dataDxfId="76"/>
    <tableColumn id="9" name="[cameraFrameWidthModifier]" dataDxfId="75"/>
    <tableColumn id="10" name="[health]" dataDxfId="74"/>
    <tableColumn id="11" name="[healthDrain]" dataDxfId="73"/>
    <tableColumn id="12" name="[healthDrainSpacePlus]" dataDxfId="72"/>
    <tableColumn id="13" name="[healthDrainAmpPerSecond]" dataDxfId="71"/>
    <tableColumn id="14" name="[sessionStartHealthDrainTime]" dataDxfId="70"/>
    <tableColumn id="15" name="[sessionStartHealthDrainModifier]" dataDxfId="69"/>
    <tableColumn id="16" name="[scale]" dataDxfId="68"/>
    <tableColumn id="17" name="[boostMultiplier]" dataDxfId="67"/>
    <tableColumn id="18" name="[energyBase]" dataDxfId="66"/>
    <tableColumn id="19" name="[energyDrain]" dataDxfId="65"/>
    <tableColumn id="20" name="[energyRefillRate]" dataDxfId="64"/>
    <tableColumn id="21" name="[furyBaseLength]" dataDxfId="63"/>
    <tableColumn id="22" name="[furyScoreMultiplier]" dataDxfId="62"/>
    <tableColumn id="23" name="[furyBaseDuration]" dataDxfId="61"/>
    <tableColumn id="24" name="[furyMax]" dataDxfId="60"/>
    <tableColumn id="25" name="[scoreTextThresholdMultiplier]" dataDxfId="59"/>
    <tableColumn id="26" name="[eatSpeedFactor]" dataDxfId="58"/>
    <tableColumn id="27" name="[maxAlcohol]" dataDxfId="57"/>
    <tableColumn id="28" name="[alcoholDrain]" dataDxfId="56"/>
    <tableColumn id="29" name="[gamePrefab]" dataDxfId="55"/>
    <tableColumn id="30" name="[menuPrefab]" dataDxfId="54"/>
    <tableColumn id="31" name="[resultsPrefab]" dataDxfId="53"/>
    <tableColumn id="34" name="[sizeUpMultiplier]" dataDxfId="52"/>
    <tableColumn id="35" name="[speedUpMultiplier]" dataDxfId="51"/>
    <tableColumn id="36" name="[biteUpMultiplier]" dataDxfId="50"/>
    <tableColumn id="37" name="[invincible]" dataDxfId="49"/>
    <tableColumn id="38" name="[infiniteBoost]" dataDxfId="48"/>
    <tableColumn id="39" name="[eatEverything]" dataDxfId="47"/>
    <tableColumn id="40" name="[modeDuration]" dataDxfId="46"/>
    <tableColumn id="41" name="[petScale]" dataDxfId="45"/>
    <tableColumn id="44" name="[statsBarRatio]" dataDxfId="44"/>
    <tableColumn id="45" name="[furyBarRatio]" dataDxfId="43"/>
    <tableColumn id="46" name="[force]" dataDxfId="42"/>
    <tableColumn id="47" name="[mass]" dataDxfId="41"/>
    <tableColumn id="48" name="[friction]" dataDxfId="40"/>
    <tableColumn id="49" name="[gravityModifier]" dataDxfId="39"/>
    <tableColumn id="50" name="[airGravityModifier]" dataDxfId="38"/>
    <tableColumn id="51" name="[waterGravityModifier]" dataDxfId="37"/>
    <tableColumn id="52" name="[damageAnimationThreshold]" dataDxfId="36"/>
    <tableColumn id="53" name="[dotAnimationThreshold]" dataDxfId="35"/>
    <tableColumn id="6" name="[scaleMenu]" dataDxfId="34"/>
    <tableColumn id="54" name="[trackingSku]" dataDxfId="33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Table5" displayName="Table5" ref="A17:G72" totalsRowShown="0" headerRowDxfId="31" dataDxfId="29" headerRowBorderDxfId="30" tableBorderDxfId="28" totalsRowBorderDxfId="27">
  <autoFilter ref="A17:G72"/>
  <tableColumns count="7">
    <tableColumn id="1" name="{leaguesRewardsDefinitions}" dataDxfId="26"/>
    <tableColumn id="2" name="[sku]" dataDxfId="25"/>
    <tableColumn id="3" name="[group]" dataDxfId="24"/>
    <tableColumn id="4" name="[type]" dataDxfId="23"/>
    <tableColumn id="5" name="[amount]" dataDxfId="22"/>
    <tableColumn id="6" name="[target]" dataDxfId="21"/>
    <tableColumn id="7" name="[rsku]" dataDxfId="2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5"/>
  </sheetPr>
  <dimension ref="A1:AZ128"/>
  <sheetViews>
    <sheetView tabSelected="1" topLeftCell="X4" workbookViewId="0">
      <selection activeCell="AF29" sqref="AF29"/>
    </sheetView>
  </sheetViews>
  <sheetFormatPr defaultColWidth="8.85546875" defaultRowHeight="15" x14ac:dyDescent="0.25"/>
  <cols>
    <col min="2" max="2" width="38.140625" customWidth="1"/>
    <col min="3" max="3" width="19.5703125" bestFit="1" customWidth="1"/>
    <col min="4" max="4" width="20.85546875" customWidth="1"/>
    <col min="5" max="5" width="24" bestFit="1" customWidth="1"/>
    <col min="6" max="6" width="36.42578125" customWidth="1"/>
    <col min="7" max="7" width="26.85546875" customWidth="1"/>
    <col min="8" max="8" width="24.140625" customWidth="1"/>
    <col min="9" max="9" width="20.85546875" customWidth="1"/>
    <col min="10" max="10" width="27.85546875" customWidth="1"/>
    <col min="11" max="11" width="23" customWidth="1"/>
    <col min="12" max="12" width="17.5703125" customWidth="1"/>
    <col min="13" max="13" width="37.28515625" customWidth="1"/>
    <col min="14" max="14" width="16.7109375" customWidth="1"/>
    <col min="15" max="15" width="17.140625" customWidth="1"/>
    <col min="16" max="16" width="18.28515625" customWidth="1"/>
    <col min="17" max="17" width="29.5703125" customWidth="1"/>
    <col min="18" max="18" width="35.5703125" customWidth="1"/>
    <col min="19" max="19" width="38.140625" customWidth="1"/>
    <col min="20" max="20" width="42.5703125" customWidth="1"/>
    <col min="21" max="21" width="15.140625" customWidth="1"/>
    <col min="22" max="22" width="15.5703125" customWidth="1"/>
    <col min="23" max="23" width="17.140625" customWidth="1"/>
    <col min="24" max="24" width="22.85546875" customWidth="1"/>
    <col min="25" max="25" width="22.7109375" customWidth="1"/>
    <col min="26" max="26" width="23.140625" customWidth="1"/>
    <col min="27" max="27" width="18.85546875" customWidth="1"/>
    <col min="28" max="29" width="24" customWidth="1"/>
    <col min="30" max="30" width="28.7109375" customWidth="1"/>
    <col min="31" max="31" width="30" customWidth="1"/>
    <col min="32" max="32" width="26.7109375" customWidth="1"/>
    <col min="33" max="33" width="14.42578125" customWidth="1"/>
    <col min="34" max="34" width="38.85546875" customWidth="1"/>
    <col min="35" max="35" width="27.28515625" customWidth="1"/>
    <col min="36" max="36" width="27.7109375" customWidth="1"/>
    <col min="37" max="37" width="18.140625" customWidth="1"/>
    <col min="38" max="38" width="19.140625" customWidth="1"/>
    <col min="39" max="39" width="18.42578125" customWidth="1"/>
    <col min="40" max="40" width="18.7109375" customWidth="1"/>
    <col min="41" max="41" width="20.140625" customWidth="1"/>
    <col min="42" max="42" width="27.5703125" customWidth="1"/>
    <col min="43" max="43" width="33.140625" customWidth="1"/>
    <col min="44" max="44" width="29.28515625" customWidth="1"/>
    <col min="45" max="45" width="26.42578125" customWidth="1"/>
    <col min="46" max="46" width="24.140625" customWidth="1"/>
    <col min="47" max="47" width="15.85546875" customWidth="1"/>
    <col min="48" max="48" width="19.7109375" customWidth="1"/>
    <col min="49" max="49" width="20.7109375" customWidth="1"/>
    <col min="50" max="50" width="21.28515625" customWidth="1"/>
    <col min="51" max="51" width="14.5703125" customWidth="1"/>
    <col min="52" max="52" width="21.28515625" customWidth="1"/>
    <col min="53" max="53" width="14.7109375" customWidth="1"/>
    <col min="54" max="54" width="13.42578125" customWidth="1"/>
    <col min="55" max="55" width="20.28515625" customWidth="1"/>
    <col min="56" max="56" width="19.28515625" customWidth="1"/>
    <col min="57" max="57" width="15.28515625" customWidth="1"/>
    <col min="58" max="58" width="15.7109375" customWidth="1"/>
    <col min="59" max="59" width="10.5703125" customWidth="1"/>
    <col min="60" max="60" width="13.140625" customWidth="1"/>
    <col min="61" max="61" width="22.7109375" customWidth="1"/>
    <col min="62" max="62" width="26.140625" customWidth="1"/>
    <col min="63" max="63" width="29.85546875" customWidth="1"/>
    <col min="64" max="64" width="36.85546875" customWidth="1"/>
    <col min="65" max="65" width="31.85546875" customWidth="1"/>
    <col min="66" max="66" width="18" customWidth="1"/>
  </cols>
  <sheetData>
    <row r="1" spans="1:51" ht="23.25" x14ac:dyDescent="0.35">
      <c r="B1" s="1" t="s">
        <v>193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51" x14ac:dyDescent="0.25">
      <c r="F2" s="52"/>
      <c r="G2" s="52"/>
      <c r="J2" t="s">
        <v>129</v>
      </c>
      <c r="M2" t="s">
        <v>129</v>
      </c>
      <c r="P2" t="s">
        <v>129</v>
      </c>
    </row>
    <row r="3" spans="1:51" ht="130.5" x14ac:dyDescent="0.25">
      <c r="B3" s="6" t="s">
        <v>51</v>
      </c>
      <c r="C3" s="7" t="s">
        <v>0</v>
      </c>
      <c r="D3" s="7" t="s">
        <v>86</v>
      </c>
      <c r="E3" s="29" t="s">
        <v>4</v>
      </c>
      <c r="F3" s="29" t="s">
        <v>423</v>
      </c>
      <c r="G3" s="30" t="s">
        <v>422</v>
      </c>
      <c r="H3" s="30" t="s">
        <v>50</v>
      </c>
      <c r="I3" s="43" t="s">
        <v>59</v>
      </c>
      <c r="J3" s="43" t="s">
        <v>60</v>
      </c>
      <c r="K3" s="43" t="s">
        <v>61</v>
      </c>
      <c r="L3" s="41" t="s">
        <v>62</v>
      </c>
      <c r="M3" s="41" t="s">
        <v>63</v>
      </c>
      <c r="N3" s="41" t="s">
        <v>64</v>
      </c>
      <c r="O3" s="42" t="s">
        <v>65</v>
      </c>
      <c r="P3" s="42" t="s">
        <v>66</v>
      </c>
      <c r="Q3" s="42" t="s">
        <v>67</v>
      </c>
      <c r="R3" s="121" t="s">
        <v>151</v>
      </c>
      <c r="S3" s="177" t="s">
        <v>152</v>
      </c>
      <c r="T3" s="177" t="s">
        <v>153</v>
      </c>
      <c r="U3" s="177" t="s">
        <v>154</v>
      </c>
      <c r="V3" s="121" t="s">
        <v>185</v>
      </c>
      <c r="W3" s="42" t="s">
        <v>5</v>
      </c>
      <c r="X3" s="42" t="s">
        <v>3</v>
      </c>
      <c r="Y3" s="134" t="s">
        <v>186</v>
      </c>
      <c r="Z3" s="134" t="s">
        <v>187</v>
      </c>
      <c r="AA3" s="37" t="s">
        <v>1</v>
      </c>
    </row>
    <row r="4" spans="1:51" x14ac:dyDescent="0.25">
      <c r="B4" s="149" t="s">
        <v>2</v>
      </c>
      <c r="C4" s="32" t="s">
        <v>56</v>
      </c>
      <c r="D4" s="36" t="s">
        <v>87</v>
      </c>
      <c r="E4" s="33">
        <v>0</v>
      </c>
      <c r="F4" s="33" t="s">
        <v>451</v>
      </c>
      <c r="G4" s="34">
        <v>800000</v>
      </c>
      <c r="H4" s="34">
        <v>95</v>
      </c>
      <c r="I4" s="172">
        <v>10</v>
      </c>
      <c r="J4" s="40">
        <v>0</v>
      </c>
      <c r="K4" s="40">
        <v>100</v>
      </c>
      <c r="L4" s="173">
        <v>10</v>
      </c>
      <c r="M4" s="39">
        <v>0</v>
      </c>
      <c r="N4" s="39">
        <v>60</v>
      </c>
      <c r="O4" s="174">
        <v>10</v>
      </c>
      <c r="P4" s="44">
        <v>0</v>
      </c>
      <c r="Q4" s="44">
        <v>60</v>
      </c>
      <c r="R4" s="38">
        <v>0.2</v>
      </c>
      <c r="S4" s="138">
        <v>1</v>
      </c>
      <c r="T4" s="38" t="s">
        <v>155</v>
      </c>
      <c r="U4" s="34"/>
      <c r="V4" s="175">
        <v>0.3</v>
      </c>
      <c r="W4" s="126" t="s">
        <v>170</v>
      </c>
      <c r="X4" s="126" t="s">
        <v>169</v>
      </c>
      <c r="Y4" s="135">
        <v>0.4</v>
      </c>
      <c r="Z4" s="135">
        <v>25</v>
      </c>
      <c r="AA4" s="32" t="s">
        <v>56</v>
      </c>
    </row>
    <row r="5" spans="1:51" x14ac:dyDescent="0.25">
      <c r="B5" s="149" t="s">
        <v>2</v>
      </c>
      <c r="C5" s="32" t="s">
        <v>57</v>
      </c>
      <c r="D5" s="36" t="s">
        <v>87</v>
      </c>
      <c r="E5" s="33">
        <v>1</v>
      </c>
      <c r="F5" s="33" t="s">
        <v>424</v>
      </c>
      <c r="G5" s="34">
        <v>1000000</v>
      </c>
      <c r="H5" s="34">
        <v>150</v>
      </c>
      <c r="I5" s="172">
        <v>10</v>
      </c>
      <c r="J5" s="40">
        <v>0</v>
      </c>
      <c r="K5" s="40">
        <v>100</v>
      </c>
      <c r="L5" s="173">
        <v>10</v>
      </c>
      <c r="M5" s="39">
        <v>0</v>
      </c>
      <c r="N5" s="39">
        <v>60</v>
      </c>
      <c r="O5" s="174">
        <v>10</v>
      </c>
      <c r="P5" s="44">
        <v>0</v>
      </c>
      <c r="Q5" s="44">
        <v>60</v>
      </c>
      <c r="R5" s="38">
        <v>0.2</v>
      </c>
      <c r="S5" s="138">
        <v>1</v>
      </c>
      <c r="T5" s="38" t="s">
        <v>156</v>
      </c>
      <c r="U5" s="34"/>
      <c r="V5" s="175">
        <v>0.6</v>
      </c>
      <c r="W5" s="126" t="s">
        <v>172</v>
      </c>
      <c r="X5" s="126" t="s">
        <v>171</v>
      </c>
      <c r="Y5" s="135">
        <v>0.4</v>
      </c>
      <c r="Z5" s="135">
        <v>25</v>
      </c>
      <c r="AA5" s="32" t="s">
        <v>57</v>
      </c>
    </row>
    <row r="6" spans="1:51" x14ac:dyDescent="0.25">
      <c r="B6" s="149" t="s">
        <v>2</v>
      </c>
      <c r="C6" s="36" t="s">
        <v>194</v>
      </c>
      <c r="D6" s="36" t="s">
        <v>87</v>
      </c>
      <c r="E6" s="33">
        <v>2</v>
      </c>
      <c r="F6" s="33" t="s">
        <v>424</v>
      </c>
      <c r="G6" s="34">
        <v>1200000</v>
      </c>
      <c r="H6" s="34">
        <v>200</v>
      </c>
      <c r="I6" s="172">
        <v>10</v>
      </c>
      <c r="J6" s="40">
        <v>0</v>
      </c>
      <c r="K6" s="40">
        <v>100</v>
      </c>
      <c r="L6" s="173">
        <v>10</v>
      </c>
      <c r="M6" s="39">
        <v>0</v>
      </c>
      <c r="N6" s="39">
        <v>60</v>
      </c>
      <c r="O6" s="174">
        <v>10</v>
      </c>
      <c r="P6" s="44">
        <v>0</v>
      </c>
      <c r="Q6" s="44">
        <v>60</v>
      </c>
      <c r="R6" s="122">
        <v>0.2</v>
      </c>
      <c r="S6" s="122">
        <v>1</v>
      </c>
      <c r="T6" s="38" t="s">
        <v>195</v>
      </c>
      <c r="U6" s="155"/>
      <c r="V6" s="176">
        <v>0.6</v>
      </c>
      <c r="W6" s="44" t="s">
        <v>196</v>
      </c>
      <c r="X6" s="44" t="s">
        <v>197</v>
      </c>
      <c r="Y6" s="135">
        <v>0.4</v>
      </c>
      <c r="Z6" s="135">
        <v>25</v>
      </c>
      <c r="AA6" s="36" t="s">
        <v>194</v>
      </c>
    </row>
    <row r="7" spans="1:51" x14ac:dyDescent="0.25">
      <c r="B7" s="149" t="s">
        <v>2</v>
      </c>
      <c r="C7" s="36" t="s">
        <v>348</v>
      </c>
      <c r="D7" s="36" t="s">
        <v>87</v>
      </c>
      <c r="E7" s="154">
        <v>3</v>
      </c>
      <c r="F7" s="154" t="s">
        <v>424</v>
      </c>
      <c r="G7" s="155">
        <v>1400000</v>
      </c>
      <c r="H7" s="155">
        <v>250</v>
      </c>
      <c r="I7" s="188">
        <v>10</v>
      </c>
      <c r="J7" s="156">
        <v>0</v>
      </c>
      <c r="K7" s="156">
        <v>100</v>
      </c>
      <c r="L7" s="189">
        <v>10</v>
      </c>
      <c r="M7" s="157">
        <v>0</v>
      </c>
      <c r="N7" s="157">
        <v>60</v>
      </c>
      <c r="O7" s="190">
        <v>10</v>
      </c>
      <c r="P7" s="158">
        <v>0</v>
      </c>
      <c r="Q7" s="158">
        <v>60</v>
      </c>
      <c r="R7" s="122">
        <v>0.2</v>
      </c>
      <c r="S7" s="122">
        <v>1</v>
      </c>
      <c r="T7" s="122" t="s">
        <v>349</v>
      </c>
      <c r="U7" s="155"/>
      <c r="V7" s="176">
        <v>0.6</v>
      </c>
      <c r="W7" s="159" t="s">
        <v>350</v>
      </c>
      <c r="X7" s="161" t="s">
        <v>351</v>
      </c>
      <c r="Y7" s="135">
        <v>0.4</v>
      </c>
      <c r="Z7" s="135">
        <v>25</v>
      </c>
      <c r="AA7" s="160" t="s">
        <v>348</v>
      </c>
    </row>
    <row r="8" spans="1:51" x14ac:dyDescent="0.25">
      <c r="B8" s="149" t="s">
        <v>2</v>
      </c>
      <c r="C8" s="178" t="s">
        <v>379</v>
      </c>
      <c r="D8" s="178" t="s">
        <v>87</v>
      </c>
      <c r="E8" s="33">
        <v>4</v>
      </c>
      <c r="F8" s="33" t="s">
        <v>424</v>
      </c>
      <c r="G8" s="34">
        <v>1600000</v>
      </c>
      <c r="H8" s="34">
        <v>300</v>
      </c>
      <c r="I8" s="184">
        <v>10</v>
      </c>
      <c r="J8" s="181">
        <v>0</v>
      </c>
      <c r="K8" s="181">
        <v>100</v>
      </c>
      <c r="L8" s="183">
        <v>10</v>
      </c>
      <c r="M8" s="182">
        <v>0</v>
      </c>
      <c r="N8" s="182">
        <v>60</v>
      </c>
      <c r="O8" s="180">
        <v>10</v>
      </c>
      <c r="P8" s="179">
        <v>0</v>
      </c>
      <c r="Q8" s="179">
        <v>60</v>
      </c>
      <c r="R8" s="34">
        <v>0.2</v>
      </c>
      <c r="S8" s="38">
        <v>1</v>
      </c>
      <c r="T8" s="138" t="s">
        <v>382</v>
      </c>
      <c r="U8" s="34"/>
      <c r="V8" s="171">
        <v>0.6</v>
      </c>
      <c r="W8" s="179" t="s">
        <v>380</v>
      </c>
      <c r="X8" s="180" t="s">
        <v>381</v>
      </c>
      <c r="Y8" s="135">
        <v>0.4</v>
      </c>
      <c r="Z8" s="135">
        <v>25</v>
      </c>
      <c r="AA8" s="178" t="s">
        <v>379</v>
      </c>
    </row>
    <row r="10" spans="1:51" ht="15.75" thickBot="1" x14ac:dyDescent="0.3"/>
    <row r="11" spans="1:51" ht="23.25" x14ac:dyDescent="0.35">
      <c r="B11" s="1" t="s">
        <v>68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W11" s="103"/>
    </row>
    <row r="12" spans="1:51" x14ac:dyDescent="0.25">
      <c r="A12" s="2"/>
      <c r="B12" s="2"/>
      <c r="C12" s="2"/>
      <c r="D12" s="2"/>
      <c r="E12" s="2"/>
      <c r="F12" s="5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Y12" s="2"/>
      <c r="Z12" s="2"/>
      <c r="AA12" s="2"/>
      <c r="AB12" s="2"/>
    </row>
    <row r="13" spans="1:51" ht="163.5" x14ac:dyDescent="0.25">
      <c r="B13" s="12" t="s">
        <v>55</v>
      </c>
      <c r="C13" s="6" t="s">
        <v>0</v>
      </c>
      <c r="D13" s="7" t="s">
        <v>8</v>
      </c>
      <c r="E13" s="17" t="s">
        <v>76</v>
      </c>
      <c r="F13" s="195" t="s">
        <v>421</v>
      </c>
      <c r="G13" s="196" t="s">
        <v>84</v>
      </c>
      <c r="H13" s="13" t="s">
        <v>49</v>
      </c>
      <c r="I13" s="10" t="s">
        <v>48</v>
      </c>
      <c r="J13" s="8" t="s">
        <v>52</v>
      </c>
      <c r="K13" s="10" t="s">
        <v>47</v>
      </c>
      <c r="L13" s="14" t="s">
        <v>46</v>
      </c>
      <c r="M13" s="14" t="s">
        <v>45</v>
      </c>
      <c r="N13" s="14" t="s">
        <v>44</v>
      </c>
      <c r="O13" s="15" t="s">
        <v>43</v>
      </c>
      <c r="P13" s="13" t="s">
        <v>53</v>
      </c>
      <c r="Q13" s="8" t="s">
        <v>42</v>
      </c>
      <c r="R13" s="11" t="s">
        <v>41</v>
      </c>
      <c r="S13" s="11" t="s">
        <v>40</v>
      </c>
      <c r="T13" s="16" t="s">
        <v>39</v>
      </c>
      <c r="U13" s="9" t="s">
        <v>38</v>
      </c>
      <c r="V13" s="10" t="s">
        <v>37</v>
      </c>
      <c r="W13" s="10" t="s">
        <v>36</v>
      </c>
      <c r="X13" s="16" t="s">
        <v>35</v>
      </c>
      <c r="Y13" s="9" t="s">
        <v>34</v>
      </c>
      <c r="Z13" s="8" t="s">
        <v>33</v>
      </c>
      <c r="AA13" s="8" t="s">
        <v>32</v>
      </c>
      <c r="AB13" s="22" t="s">
        <v>31</v>
      </c>
      <c r="AC13" s="19" t="s">
        <v>6</v>
      </c>
      <c r="AD13" s="18" t="s">
        <v>7</v>
      </c>
      <c r="AE13" s="18" t="s">
        <v>30</v>
      </c>
      <c r="AF13" s="100" t="s">
        <v>29</v>
      </c>
      <c r="AG13" s="18" t="s">
        <v>28</v>
      </c>
      <c r="AH13" s="18" t="s">
        <v>27</v>
      </c>
      <c r="AI13" s="18" t="s">
        <v>26</v>
      </c>
      <c r="AJ13" s="18" t="s">
        <v>25</v>
      </c>
      <c r="AK13" s="18" t="s">
        <v>24</v>
      </c>
      <c r="AL13" s="102" t="s">
        <v>23</v>
      </c>
      <c r="AM13" s="101" t="s">
        <v>22</v>
      </c>
      <c r="AN13" s="23" t="s">
        <v>21</v>
      </c>
      <c r="AO13" s="24" t="s">
        <v>20</v>
      </c>
      <c r="AP13" s="21" t="s">
        <v>19</v>
      </c>
      <c r="AQ13" s="20" t="s">
        <v>18</v>
      </c>
      <c r="AR13" s="20" t="s">
        <v>17</v>
      </c>
      <c r="AS13" s="20" t="s">
        <v>16</v>
      </c>
      <c r="AT13" s="20" t="s">
        <v>15</v>
      </c>
      <c r="AU13" s="119" t="s">
        <v>14</v>
      </c>
      <c r="AV13" s="23" t="s">
        <v>13</v>
      </c>
      <c r="AW13" s="17" t="s">
        <v>12</v>
      </c>
      <c r="AX13" s="17" t="s">
        <v>188</v>
      </c>
      <c r="AY13" s="20" t="s">
        <v>1</v>
      </c>
    </row>
    <row r="14" spans="1:51" x14ac:dyDescent="0.25">
      <c r="B14" s="25" t="s">
        <v>2</v>
      </c>
      <c r="C14" s="26" t="s">
        <v>77</v>
      </c>
      <c r="D14" s="46" t="s">
        <v>450</v>
      </c>
      <c r="E14" s="185" t="s">
        <v>57</v>
      </c>
      <c r="F14" s="104">
        <v>1</v>
      </c>
      <c r="G14" s="191">
        <v>0</v>
      </c>
      <c r="H14" s="110">
        <v>20</v>
      </c>
      <c r="I14" s="108">
        <v>0</v>
      </c>
      <c r="J14" s="106">
        <v>175</v>
      </c>
      <c r="K14" s="107">
        <v>7.5</v>
      </c>
      <c r="L14" s="107">
        <v>0</v>
      </c>
      <c r="M14" s="107">
        <v>1.9E-3</v>
      </c>
      <c r="N14" s="107">
        <v>20</v>
      </c>
      <c r="O14" s="107">
        <v>0.5</v>
      </c>
      <c r="P14" s="97">
        <v>1.5</v>
      </c>
      <c r="Q14" s="108">
        <v>1.5</v>
      </c>
      <c r="R14" s="107">
        <v>100</v>
      </c>
      <c r="S14" s="107">
        <v>40</v>
      </c>
      <c r="T14" s="109">
        <v>12</v>
      </c>
      <c r="U14" s="108">
        <v>9</v>
      </c>
      <c r="V14" s="107">
        <v>3</v>
      </c>
      <c r="W14" s="107">
        <v>10</v>
      </c>
      <c r="X14" s="109">
        <v>90000</v>
      </c>
      <c r="Y14" s="98">
        <v>2</v>
      </c>
      <c r="Z14" s="97">
        <v>0.13</v>
      </c>
      <c r="AA14" s="97">
        <v>100000</v>
      </c>
      <c r="AB14" s="98">
        <v>12</v>
      </c>
      <c r="AC14" s="27" t="s">
        <v>128</v>
      </c>
      <c r="AD14" s="28" t="s">
        <v>134</v>
      </c>
      <c r="AE14" s="28" t="s">
        <v>157</v>
      </c>
      <c r="AF14" s="127">
        <v>1.7</v>
      </c>
      <c r="AG14" s="28">
        <v>2</v>
      </c>
      <c r="AH14" s="28">
        <v>2</v>
      </c>
      <c r="AI14" s="28" t="b">
        <v>1</v>
      </c>
      <c r="AJ14" s="28" t="b">
        <v>1</v>
      </c>
      <c r="AK14" s="28" t="b">
        <v>1</v>
      </c>
      <c r="AL14" s="128">
        <v>10</v>
      </c>
      <c r="AM14" s="104">
        <v>0.55999999999999994</v>
      </c>
      <c r="AN14" s="113">
        <v>2E-3</v>
      </c>
      <c r="AO14" s="114">
        <v>5.0000000000000001E-3</v>
      </c>
      <c r="AP14" s="91">
        <v>100</v>
      </c>
      <c r="AQ14" s="90">
        <v>2.5</v>
      </c>
      <c r="AR14" s="90">
        <v>3</v>
      </c>
      <c r="AS14" s="90">
        <v>0</v>
      </c>
      <c r="AT14" s="111">
        <v>0.7</v>
      </c>
      <c r="AU14" s="129">
        <v>0</v>
      </c>
      <c r="AV14" s="117">
        <v>0</v>
      </c>
      <c r="AW14" s="111">
        <v>8</v>
      </c>
      <c r="AX14" s="111">
        <v>1</v>
      </c>
      <c r="AY14" s="111" t="s">
        <v>77</v>
      </c>
    </row>
    <row r="15" spans="1:51" x14ac:dyDescent="0.25">
      <c r="B15" s="25" t="s">
        <v>2</v>
      </c>
      <c r="C15" s="26" t="s">
        <v>78</v>
      </c>
      <c r="D15" s="46" t="s">
        <v>450</v>
      </c>
      <c r="E15" s="185" t="s">
        <v>57</v>
      </c>
      <c r="F15" s="104">
        <v>2</v>
      </c>
      <c r="G15" s="191">
        <v>11</v>
      </c>
      <c r="H15" s="110">
        <v>22</v>
      </c>
      <c r="I15" s="108">
        <v>0</v>
      </c>
      <c r="J15" s="106">
        <v>250</v>
      </c>
      <c r="K15" s="107">
        <v>8.5</v>
      </c>
      <c r="L15" s="107">
        <v>0</v>
      </c>
      <c r="M15" s="107">
        <v>2.0999999999999999E-3</v>
      </c>
      <c r="N15" s="107">
        <v>20</v>
      </c>
      <c r="O15" s="107">
        <v>0.6</v>
      </c>
      <c r="P15" s="97">
        <v>1.55</v>
      </c>
      <c r="Q15" s="108">
        <v>1.5</v>
      </c>
      <c r="R15" s="107">
        <v>120</v>
      </c>
      <c r="S15" s="107">
        <v>40</v>
      </c>
      <c r="T15" s="109">
        <v>12</v>
      </c>
      <c r="U15" s="108">
        <v>11</v>
      </c>
      <c r="V15" s="107">
        <v>4</v>
      </c>
      <c r="W15" s="107">
        <v>11</v>
      </c>
      <c r="X15" s="109">
        <v>220000</v>
      </c>
      <c r="Y15" s="98">
        <v>3</v>
      </c>
      <c r="Z15" s="97">
        <v>0.08</v>
      </c>
      <c r="AA15" s="97">
        <v>100000</v>
      </c>
      <c r="AB15" s="98">
        <v>12</v>
      </c>
      <c r="AC15" s="27" t="s">
        <v>128</v>
      </c>
      <c r="AD15" s="28" t="s">
        <v>134</v>
      </c>
      <c r="AE15" s="28" t="s">
        <v>157</v>
      </c>
      <c r="AF15" s="127">
        <v>1.6</v>
      </c>
      <c r="AG15" s="28">
        <v>2</v>
      </c>
      <c r="AH15" s="28">
        <v>2</v>
      </c>
      <c r="AI15" s="28" t="b">
        <v>1</v>
      </c>
      <c r="AJ15" s="28" t="b">
        <v>1</v>
      </c>
      <c r="AK15" s="28" t="b">
        <v>1</v>
      </c>
      <c r="AL15" s="128">
        <v>10</v>
      </c>
      <c r="AM15" s="104">
        <v>0.7</v>
      </c>
      <c r="AN15" s="113">
        <v>1.8E-3</v>
      </c>
      <c r="AO15" s="114">
        <v>5.0000000000000001E-3</v>
      </c>
      <c r="AP15" s="91">
        <v>110</v>
      </c>
      <c r="AQ15" s="90">
        <v>2.5</v>
      </c>
      <c r="AR15" s="90">
        <v>3</v>
      </c>
      <c r="AS15" s="90">
        <v>0</v>
      </c>
      <c r="AT15" s="111">
        <v>0.7</v>
      </c>
      <c r="AU15" s="129">
        <v>0</v>
      </c>
      <c r="AV15" s="117">
        <v>9</v>
      </c>
      <c r="AW15" s="111">
        <v>8</v>
      </c>
      <c r="AX15" s="111">
        <v>1.2</v>
      </c>
      <c r="AY15" s="111" t="s">
        <v>78</v>
      </c>
    </row>
    <row r="16" spans="1:51" x14ac:dyDescent="0.25">
      <c r="B16" s="25" t="s">
        <v>2</v>
      </c>
      <c r="C16" s="26" t="s">
        <v>79</v>
      </c>
      <c r="D16" s="46" t="s">
        <v>450</v>
      </c>
      <c r="E16" s="185" t="s">
        <v>57</v>
      </c>
      <c r="F16" s="104">
        <v>3</v>
      </c>
      <c r="G16" s="191">
        <v>22</v>
      </c>
      <c r="H16" s="110">
        <v>24</v>
      </c>
      <c r="I16" s="108">
        <v>0</v>
      </c>
      <c r="J16" s="106">
        <v>300</v>
      </c>
      <c r="K16" s="107">
        <v>8.9</v>
      </c>
      <c r="L16" s="107">
        <v>0</v>
      </c>
      <c r="M16" s="107">
        <v>6.0000000000000001E-3</v>
      </c>
      <c r="N16" s="107">
        <v>15</v>
      </c>
      <c r="O16" s="107">
        <v>0.7</v>
      </c>
      <c r="P16" s="97">
        <v>1.6</v>
      </c>
      <c r="Q16" s="108">
        <v>1.5</v>
      </c>
      <c r="R16" s="107">
        <v>140</v>
      </c>
      <c r="S16" s="107">
        <v>40</v>
      </c>
      <c r="T16" s="109">
        <v>12</v>
      </c>
      <c r="U16" s="108">
        <v>11.5</v>
      </c>
      <c r="V16" s="107">
        <v>5</v>
      </c>
      <c r="W16" s="107">
        <v>11</v>
      </c>
      <c r="X16" s="109">
        <v>300000</v>
      </c>
      <c r="Y16" s="98">
        <v>4</v>
      </c>
      <c r="Z16" s="97">
        <v>0.05</v>
      </c>
      <c r="AA16" s="97">
        <v>100000</v>
      </c>
      <c r="AB16" s="98">
        <v>12</v>
      </c>
      <c r="AC16" s="27" t="s">
        <v>128</v>
      </c>
      <c r="AD16" s="28" t="s">
        <v>134</v>
      </c>
      <c r="AE16" s="28" t="s">
        <v>157</v>
      </c>
      <c r="AF16" s="127">
        <v>1.5</v>
      </c>
      <c r="AG16" s="28">
        <v>2</v>
      </c>
      <c r="AH16" s="28">
        <v>2</v>
      </c>
      <c r="AI16" s="28" t="b">
        <v>1</v>
      </c>
      <c r="AJ16" s="28" t="b">
        <v>1</v>
      </c>
      <c r="AK16" s="28" t="b">
        <v>1</v>
      </c>
      <c r="AL16" s="128">
        <v>10</v>
      </c>
      <c r="AM16" s="104">
        <v>0.7</v>
      </c>
      <c r="AN16" s="113">
        <v>1.6000000000000001E-3</v>
      </c>
      <c r="AO16" s="114">
        <v>5.0000000000000001E-3</v>
      </c>
      <c r="AP16" s="91">
        <v>120</v>
      </c>
      <c r="AQ16" s="90">
        <v>2.5</v>
      </c>
      <c r="AR16" s="90">
        <v>3</v>
      </c>
      <c r="AS16" s="90">
        <v>0</v>
      </c>
      <c r="AT16" s="111">
        <v>0.7</v>
      </c>
      <c r="AU16" s="129">
        <v>0</v>
      </c>
      <c r="AV16" s="117">
        <v>45</v>
      </c>
      <c r="AW16" s="111">
        <v>15</v>
      </c>
      <c r="AX16" s="111">
        <v>1.3</v>
      </c>
      <c r="AY16" s="111" t="s">
        <v>79</v>
      </c>
    </row>
    <row r="17" spans="1:51" x14ac:dyDescent="0.25">
      <c r="A17" s="4"/>
      <c r="B17" s="25" t="s">
        <v>2</v>
      </c>
      <c r="C17" s="26" t="s">
        <v>80</v>
      </c>
      <c r="D17" s="46" t="s">
        <v>450</v>
      </c>
      <c r="E17" s="185" t="s">
        <v>57</v>
      </c>
      <c r="F17" s="104">
        <v>4</v>
      </c>
      <c r="G17" s="191">
        <v>33</v>
      </c>
      <c r="H17" s="110">
        <v>25</v>
      </c>
      <c r="I17" s="108">
        <v>0</v>
      </c>
      <c r="J17" s="106">
        <v>400</v>
      </c>
      <c r="K17" s="107">
        <v>9.4</v>
      </c>
      <c r="L17" s="107">
        <v>0</v>
      </c>
      <c r="M17" s="107">
        <v>8.0000000000000002E-3</v>
      </c>
      <c r="N17" s="107">
        <v>10</v>
      </c>
      <c r="O17" s="107">
        <v>0.8</v>
      </c>
      <c r="P17" s="97">
        <v>1.75</v>
      </c>
      <c r="Q17" s="108">
        <v>1.5</v>
      </c>
      <c r="R17" s="107">
        <v>160</v>
      </c>
      <c r="S17" s="107">
        <v>40</v>
      </c>
      <c r="T17" s="109">
        <v>12</v>
      </c>
      <c r="U17" s="108">
        <v>12</v>
      </c>
      <c r="V17" s="107">
        <v>6</v>
      </c>
      <c r="W17" s="107">
        <v>11</v>
      </c>
      <c r="X17" s="109">
        <v>550000</v>
      </c>
      <c r="Y17" s="98">
        <v>5</v>
      </c>
      <c r="Z17" s="97">
        <v>0.04</v>
      </c>
      <c r="AA17" s="97">
        <v>100000</v>
      </c>
      <c r="AB17" s="98">
        <v>12</v>
      </c>
      <c r="AC17" s="27" t="s">
        <v>128</v>
      </c>
      <c r="AD17" s="28" t="s">
        <v>134</v>
      </c>
      <c r="AE17" s="28" t="s">
        <v>157</v>
      </c>
      <c r="AF17" s="127">
        <v>1.4</v>
      </c>
      <c r="AG17" s="28">
        <v>2</v>
      </c>
      <c r="AH17" s="28">
        <v>2</v>
      </c>
      <c r="AI17" s="28" t="b">
        <v>1</v>
      </c>
      <c r="AJ17" s="28" t="b">
        <v>1</v>
      </c>
      <c r="AK17" s="28" t="b">
        <v>1</v>
      </c>
      <c r="AL17" s="128">
        <v>10</v>
      </c>
      <c r="AM17" s="104">
        <v>0.7</v>
      </c>
      <c r="AN17" s="113">
        <v>1.5E-3</v>
      </c>
      <c r="AO17" s="114">
        <v>5.0000000000000001E-3</v>
      </c>
      <c r="AP17" s="91">
        <v>130</v>
      </c>
      <c r="AQ17" s="90">
        <v>2.5</v>
      </c>
      <c r="AR17" s="90">
        <v>3</v>
      </c>
      <c r="AS17" s="90">
        <v>0</v>
      </c>
      <c r="AT17" s="111">
        <v>0.7</v>
      </c>
      <c r="AU17" s="129">
        <v>0</v>
      </c>
      <c r="AV17" s="117">
        <v>59</v>
      </c>
      <c r="AW17" s="111">
        <v>15</v>
      </c>
      <c r="AX17" s="111">
        <v>1.5</v>
      </c>
      <c r="AY17" s="111" t="s">
        <v>80</v>
      </c>
    </row>
    <row r="18" spans="1:51" x14ac:dyDescent="0.25">
      <c r="B18" s="79" t="s">
        <v>2</v>
      </c>
      <c r="C18" s="80" t="s">
        <v>54</v>
      </c>
      <c r="D18" s="90" t="s">
        <v>450</v>
      </c>
      <c r="E18" s="186" t="s">
        <v>56</v>
      </c>
      <c r="F18" s="105">
        <v>1</v>
      </c>
      <c r="G18" s="192">
        <v>0</v>
      </c>
      <c r="H18" s="99">
        <v>3</v>
      </c>
      <c r="I18" s="94">
        <v>-2</v>
      </c>
      <c r="J18" s="81">
        <v>100</v>
      </c>
      <c r="K18" s="95">
        <v>1.6</v>
      </c>
      <c r="L18" s="95">
        <v>0</v>
      </c>
      <c r="M18" s="95">
        <v>8.9999999999999993E-3</v>
      </c>
      <c r="N18" s="95">
        <v>20</v>
      </c>
      <c r="O18" s="95">
        <v>0.5</v>
      </c>
      <c r="P18" s="85">
        <v>1</v>
      </c>
      <c r="Q18" s="82">
        <v>1.3</v>
      </c>
      <c r="R18" s="83">
        <v>100</v>
      </c>
      <c r="S18" s="95">
        <v>22</v>
      </c>
      <c r="T18" s="96">
        <v>28</v>
      </c>
      <c r="U18" s="94">
        <v>11</v>
      </c>
      <c r="V18" s="95">
        <v>3</v>
      </c>
      <c r="W18" s="95">
        <v>10</v>
      </c>
      <c r="X18" s="96">
        <v>25000</v>
      </c>
      <c r="Y18" s="84">
        <v>2</v>
      </c>
      <c r="Z18" s="85">
        <v>0.13</v>
      </c>
      <c r="AA18" s="85">
        <v>0</v>
      </c>
      <c r="AB18" s="84">
        <v>12</v>
      </c>
      <c r="AC18" s="86" t="s">
        <v>126</v>
      </c>
      <c r="AD18" s="87" t="s">
        <v>135</v>
      </c>
      <c r="AE18" s="87" t="s">
        <v>136</v>
      </c>
      <c r="AF18" s="125">
        <v>1.7</v>
      </c>
      <c r="AG18" s="87">
        <v>2</v>
      </c>
      <c r="AH18" s="87">
        <v>2</v>
      </c>
      <c r="AI18" s="87" t="b">
        <v>1</v>
      </c>
      <c r="AJ18" s="87" t="b">
        <v>1</v>
      </c>
      <c r="AK18" s="87" t="b">
        <v>1</v>
      </c>
      <c r="AL18" s="124">
        <v>10</v>
      </c>
      <c r="AM18" s="105">
        <v>0.55999999999999994</v>
      </c>
      <c r="AN18" s="115">
        <v>2E-3</v>
      </c>
      <c r="AO18" s="116">
        <v>5.0000000000000001E-3</v>
      </c>
      <c r="AP18" s="88">
        <v>240</v>
      </c>
      <c r="AQ18" s="89">
        <v>2.5</v>
      </c>
      <c r="AR18" s="89">
        <v>9.5</v>
      </c>
      <c r="AS18" s="89">
        <v>1.7</v>
      </c>
      <c r="AT18" s="112">
        <v>1.2</v>
      </c>
      <c r="AU18" s="123">
        <v>1.1000000000000001</v>
      </c>
      <c r="AV18" s="118">
        <v>0</v>
      </c>
      <c r="AW18" s="112">
        <v>8</v>
      </c>
      <c r="AX18" s="112">
        <v>1</v>
      </c>
      <c r="AY18" s="112" t="s">
        <v>54</v>
      </c>
    </row>
    <row r="19" spans="1:51" x14ac:dyDescent="0.25">
      <c r="B19" s="79" t="s">
        <v>2</v>
      </c>
      <c r="C19" s="80" t="s">
        <v>81</v>
      </c>
      <c r="D19" s="90" t="s">
        <v>450</v>
      </c>
      <c r="E19" s="186" t="s">
        <v>56</v>
      </c>
      <c r="F19" s="105">
        <v>2</v>
      </c>
      <c r="G19" s="192">
        <v>11</v>
      </c>
      <c r="H19" s="99">
        <v>8</v>
      </c>
      <c r="I19" s="94">
        <v>0</v>
      </c>
      <c r="J19" s="81">
        <v>150</v>
      </c>
      <c r="K19" s="95">
        <v>2.5</v>
      </c>
      <c r="L19" s="95">
        <v>0</v>
      </c>
      <c r="M19" s="95">
        <v>1.2E-2</v>
      </c>
      <c r="N19" s="95">
        <v>20</v>
      </c>
      <c r="O19" s="95">
        <v>0.6</v>
      </c>
      <c r="P19" s="85">
        <v>1.3</v>
      </c>
      <c r="Q19" s="82">
        <v>1.3</v>
      </c>
      <c r="R19" s="83">
        <v>120</v>
      </c>
      <c r="S19" s="95">
        <v>22</v>
      </c>
      <c r="T19" s="96">
        <v>28</v>
      </c>
      <c r="U19" s="94">
        <v>13</v>
      </c>
      <c r="V19" s="95">
        <v>4</v>
      </c>
      <c r="W19" s="95">
        <v>10</v>
      </c>
      <c r="X19" s="96">
        <v>90000</v>
      </c>
      <c r="Y19" s="84">
        <v>3</v>
      </c>
      <c r="Z19" s="85">
        <v>0.08</v>
      </c>
      <c r="AA19" s="85">
        <v>0</v>
      </c>
      <c r="AB19" s="84">
        <v>12</v>
      </c>
      <c r="AC19" s="86" t="s">
        <v>126</v>
      </c>
      <c r="AD19" s="87" t="s">
        <v>135</v>
      </c>
      <c r="AE19" s="87" t="s">
        <v>136</v>
      </c>
      <c r="AF19" s="125">
        <v>1.6</v>
      </c>
      <c r="AG19" s="87">
        <v>2</v>
      </c>
      <c r="AH19" s="87">
        <v>2</v>
      </c>
      <c r="AI19" s="87" t="b">
        <v>1</v>
      </c>
      <c r="AJ19" s="87" t="b">
        <v>1</v>
      </c>
      <c r="AK19" s="87" t="b">
        <v>1</v>
      </c>
      <c r="AL19" s="124">
        <v>10</v>
      </c>
      <c r="AM19" s="105">
        <v>0.7</v>
      </c>
      <c r="AN19" s="115">
        <v>1.8E-3</v>
      </c>
      <c r="AO19" s="116">
        <v>5.0000000000000001E-3</v>
      </c>
      <c r="AP19" s="88">
        <v>255</v>
      </c>
      <c r="AQ19" s="89">
        <v>2.5</v>
      </c>
      <c r="AR19" s="89">
        <v>9.5</v>
      </c>
      <c r="AS19" s="89">
        <v>1.7</v>
      </c>
      <c r="AT19" s="112">
        <v>1.2</v>
      </c>
      <c r="AU19" s="123">
        <v>1.1000000000000001</v>
      </c>
      <c r="AV19" s="118">
        <v>9</v>
      </c>
      <c r="AW19" s="112">
        <v>8</v>
      </c>
      <c r="AX19" s="112">
        <v>1.2</v>
      </c>
      <c r="AY19" s="112" t="s">
        <v>81</v>
      </c>
    </row>
    <row r="20" spans="1:51" x14ac:dyDescent="0.25">
      <c r="B20" s="79" t="s">
        <v>2</v>
      </c>
      <c r="C20" s="80" t="s">
        <v>82</v>
      </c>
      <c r="D20" s="90" t="s">
        <v>450</v>
      </c>
      <c r="E20" s="186" t="s">
        <v>56</v>
      </c>
      <c r="F20" s="105">
        <v>3</v>
      </c>
      <c r="G20" s="192">
        <v>22</v>
      </c>
      <c r="H20" s="99">
        <v>17</v>
      </c>
      <c r="I20" s="94">
        <v>0</v>
      </c>
      <c r="J20" s="81">
        <v>200</v>
      </c>
      <c r="K20" s="95">
        <v>3.4</v>
      </c>
      <c r="L20" s="95">
        <v>0</v>
      </c>
      <c r="M20" s="95">
        <v>1.7000000000000001E-2</v>
      </c>
      <c r="N20" s="95">
        <v>15</v>
      </c>
      <c r="O20" s="95">
        <v>0.7</v>
      </c>
      <c r="P20" s="85">
        <v>1.7</v>
      </c>
      <c r="Q20" s="82">
        <v>1.3</v>
      </c>
      <c r="R20" s="83">
        <v>140</v>
      </c>
      <c r="S20" s="95">
        <v>22</v>
      </c>
      <c r="T20" s="96">
        <v>28</v>
      </c>
      <c r="U20" s="94">
        <v>14</v>
      </c>
      <c r="V20" s="95">
        <v>5</v>
      </c>
      <c r="W20" s="95">
        <v>10</v>
      </c>
      <c r="X20" s="96">
        <v>250000</v>
      </c>
      <c r="Y20" s="84">
        <v>4</v>
      </c>
      <c r="Z20" s="85">
        <v>0.05</v>
      </c>
      <c r="AA20" s="85">
        <v>0</v>
      </c>
      <c r="AB20" s="84">
        <v>12</v>
      </c>
      <c r="AC20" s="86" t="s">
        <v>126</v>
      </c>
      <c r="AD20" s="87" t="s">
        <v>135</v>
      </c>
      <c r="AE20" s="87" t="s">
        <v>136</v>
      </c>
      <c r="AF20" s="125">
        <v>1.5</v>
      </c>
      <c r="AG20" s="87">
        <v>2</v>
      </c>
      <c r="AH20" s="87">
        <v>2</v>
      </c>
      <c r="AI20" s="87" t="b">
        <v>1</v>
      </c>
      <c r="AJ20" s="87" t="b">
        <v>1</v>
      </c>
      <c r="AK20" s="87" t="b">
        <v>1</v>
      </c>
      <c r="AL20" s="124">
        <v>10</v>
      </c>
      <c r="AM20" s="105">
        <v>0.7</v>
      </c>
      <c r="AN20" s="115">
        <v>1.6000000000000001E-3</v>
      </c>
      <c r="AO20" s="116">
        <v>5.0000000000000001E-3</v>
      </c>
      <c r="AP20" s="88">
        <v>270</v>
      </c>
      <c r="AQ20" s="89">
        <v>2.5</v>
      </c>
      <c r="AR20" s="89">
        <v>9.5</v>
      </c>
      <c r="AS20" s="89">
        <v>1.7</v>
      </c>
      <c r="AT20" s="112">
        <v>1.2</v>
      </c>
      <c r="AU20" s="123">
        <v>1.1000000000000001</v>
      </c>
      <c r="AV20" s="118">
        <v>45</v>
      </c>
      <c r="AW20" s="112">
        <v>15</v>
      </c>
      <c r="AX20" s="112">
        <v>1.3</v>
      </c>
      <c r="AY20" s="112" t="s">
        <v>82</v>
      </c>
    </row>
    <row r="21" spans="1:51" x14ac:dyDescent="0.25">
      <c r="B21" s="79" t="s">
        <v>2</v>
      </c>
      <c r="C21" s="80" t="s">
        <v>83</v>
      </c>
      <c r="D21" s="90" t="s">
        <v>450</v>
      </c>
      <c r="E21" s="186" t="s">
        <v>56</v>
      </c>
      <c r="F21" s="105">
        <v>4</v>
      </c>
      <c r="G21" s="192">
        <v>33</v>
      </c>
      <c r="H21" s="99">
        <v>25</v>
      </c>
      <c r="I21" s="94">
        <v>0</v>
      </c>
      <c r="J21" s="81">
        <v>250</v>
      </c>
      <c r="K21" s="95">
        <v>4.2</v>
      </c>
      <c r="L21" s="95">
        <v>0</v>
      </c>
      <c r="M21" s="95">
        <v>2.3E-2</v>
      </c>
      <c r="N21" s="95">
        <v>10</v>
      </c>
      <c r="O21" s="95">
        <v>0.8</v>
      </c>
      <c r="P21" s="85">
        <v>1.9</v>
      </c>
      <c r="Q21" s="82">
        <v>1.3</v>
      </c>
      <c r="R21" s="83">
        <v>160</v>
      </c>
      <c r="S21" s="95">
        <v>25</v>
      </c>
      <c r="T21" s="96">
        <v>25</v>
      </c>
      <c r="U21" s="94">
        <v>15</v>
      </c>
      <c r="V21" s="95">
        <v>6</v>
      </c>
      <c r="W21" s="95">
        <v>9</v>
      </c>
      <c r="X21" s="96">
        <v>600000</v>
      </c>
      <c r="Y21" s="84">
        <v>5</v>
      </c>
      <c r="Z21" s="85">
        <v>0.04</v>
      </c>
      <c r="AA21" s="85">
        <v>0</v>
      </c>
      <c r="AB21" s="84">
        <v>12</v>
      </c>
      <c r="AC21" s="86" t="s">
        <v>126</v>
      </c>
      <c r="AD21" s="87" t="s">
        <v>135</v>
      </c>
      <c r="AE21" s="87" t="s">
        <v>136</v>
      </c>
      <c r="AF21" s="125">
        <v>1.4</v>
      </c>
      <c r="AG21" s="87">
        <v>2</v>
      </c>
      <c r="AH21" s="87">
        <v>2</v>
      </c>
      <c r="AI21" s="87" t="b">
        <v>1</v>
      </c>
      <c r="AJ21" s="87" t="b">
        <v>1</v>
      </c>
      <c r="AK21" s="87" t="b">
        <v>1</v>
      </c>
      <c r="AL21" s="124">
        <v>10</v>
      </c>
      <c r="AM21" s="105">
        <v>0.7</v>
      </c>
      <c r="AN21" s="115">
        <v>1.5E-3</v>
      </c>
      <c r="AO21" s="116">
        <v>5.0000000000000001E-3</v>
      </c>
      <c r="AP21" s="88">
        <v>285</v>
      </c>
      <c r="AQ21" s="89">
        <v>2.5</v>
      </c>
      <c r="AR21" s="89">
        <v>9.5</v>
      </c>
      <c r="AS21" s="89">
        <v>1.7</v>
      </c>
      <c r="AT21" s="112">
        <v>1.2</v>
      </c>
      <c r="AU21" s="123">
        <v>1.1000000000000001</v>
      </c>
      <c r="AV21" s="118">
        <v>59</v>
      </c>
      <c r="AW21" s="112">
        <v>15</v>
      </c>
      <c r="AX21" s="112">
        <v>1.5</v>
      </c>
      <c r="AY21" s="112" t="s">
        <v>83</v>
      </c>
    </row>
    <row r="22" spans="1:51" x14ac:dyDescent="0.25">
      <c r="B22" s="25" t="s">
        <v>2</v>
      </c>
      <c r="C22" s="26" t="s">
        <v>198</v>
      </c>
      <c r="D22" s="46" t="s">
        <v>450</v>
      </c>
      <c r="E22" s="185" t="s">
        <v>194</v>
      </c>
      <c r="F22" s="104">
        <v>1</v>
      </c>
      <c r="G22" s="191">
        <v>0</v>
      </c>
      <c r="H22" s="110">
        <v>3</v>
      </c>
      <c r="I22" s="108">
        <v>-2</v>
      </c>
      <c r="J22" s="106">
        <v>150</v>
      </c>
      <c r="K22" s="107">
        <v>1.8</v>
      </c>
      <c r="L22" s="107">
        <v>0</v>
      </c>
      <c r="M22" s="107">
        <v>0.01</v>
      </c>
      <c r="N22" s="107">
        <v>20</v>
      </c>
      <c r="O22" s="107">
        <v>0.5</v>
      </c>
      <c r="P22" s="97">
        <v>1</v>
      </c>
      <c r="Q22" s="108">
        <v>1</v>
      </c>
      <c r="R22" s="107">
        <v>100</v>
      </c>
      <c r="S22" s="107">
        <v>70</v>
      </c>
      <c r="T22" s="109">
        <v>25</v>
      </c>
      <c r="U22" s="108">
        <v>9</v>
      </c>
      <c r="V22" s="107">
        <v>3</v>
      </c>
      <c r="W22" s="107">
        <v>10</v>
      </c>
      <c r="X22" s="109">
        <v>15000</v>
      </c>
      <c r="Y22" s="98">
        <v>2</v>
      </c>
      <c r="Z22" s="97">
        <v>0.13</v>
      </c>
      <c r="AA22" s="97">
        <v>0</v>
      </c>
      <c r="AB22" s="98">
        <v>12</v>
      </c>
      <c r="AC22" s="27" t="s">
        <v>202</v>
      </c>
      <c r="AD22" s="28" t="s">
        <v>203</v>
      </c>
      <c r="AE22" s="28" t="s">
        <v>204</v>
      </c>
      <c r="AF22" s="127">
        <v>1.7</v>
      </c>
      <c r="AG22" s="28">
        <v>2</v>
      </c>
      <c r="AH22" s="28">
        <v>2</v>
      </c>
      <c r="AI22" s="28" t="b">
        <v>1</v>
      </c>
      <c r="AJ22" s="28" t="b">
        <v>1</v>
      </c>
      <c r="AK22" s="28" t="b">
        <v>1</v>
      </c>
      <c r="AL22" s="128">
        <v>10</v>
      </c>
      <c r="AM22" s="104">
        <v>0.55999999999999994</v>
      </c>
      <c r="AN22" s="113">
        <v>2E-3</v>
      </c>
      <c r="AO22" s="114">
        <v>5.0000000000000001E-3</v>
      </c>
      <c r="AP22" s="91">
        <v>300</v>
      </c>
      <c r="AQ22" s="90">
        <v>2.5</v>
      </c>
      <c r="AR22" s="90">
        <v>9.5</v>
      </c>
      <c r="AS22" s="90">
        <v>1.7</v>
      </c>
      <c r="AT22" s="111">
        <v>1.2</v>
      </c>
      <c r="AU22" s="129">
        <v>1.2</v>
      </c>
      <c r="AV22" s="117">
        <v>0</v>
      </c>
      <c r="AW22" s="111">
        <v>8</v>
      </c>
      <c r="AX22" s="111">
        <v>1</v>
      </c>
      <c r="AY22" s="90" t="s">
        <v>198</v>
      </c>
    </row>
    <row r="23" spans="1:51" x14ac:dyDescent="0.25">
      <c r="B23" s="25" t="s">
        <v>2</v>
      </c>
      <c r="C23" s="26" t="s">
        <v>199</v>
      </c>
      <c r="D23" s="46" t="s">
        <v>450</v>
      </c>
      <c r="E23" s="185" t="s">
        <v>194</v>
      </c>
      <c r="F23" s="104">
        <v>2</v>
      </c>
      <c r="G23" s="191">
        <v>11</v>
      </c>
      <c r="H23" s="110">
        <v>8</v>
      </c>
      <c r="I23" s="108">
        <v>0</v>
      </c>
      <c r="J23" s="106">
        <v>225</v>
      </c>
      <c r="K23" s="107">
        <v>2.7</v>
      </c>
      <c r="L23" s="107">
        <v>0</v>
      </c>
      <c r="M23" s="107">
        <v>1.2E-2</v>
      </c>
      <c r="N23" s="107">
        <v>20</v>
      </c>
      <c r="O23" s="107">
        <v>0.6</v>
      </c>
      <c r="P23" s="97">
        <v>1.3</v>
      </c>
      <c r="Q23" s="108">
        <v>1</v>
      </c>
      <c r="R23" s="107">
        <v>120</v>
      </c>
      <c r="S23" s="107">
        <v>85</v>
      </c>
      <c r="T23" s="109">
        <v>25</v>
      </c>
      <c r="U23" s="108">
        <v>11</v>
      </c>
      <c r="V23" s="107">
        <v>4</v>
      </c>
      <c r="W23" s="107">
        <v>11</v>
      </c>
      <c r="X23" s="109">
        <v>30000</v>
      </c>
      <c r="Y23" s="98">
        <v>3</v>
      </c>
      <c r="Z23" s="97">
        <v>0.08</v>
      </c>
      <c r="AA23" s="97">
        <v>0</v>
      </c>
      <c r="AB23" s="98">
        <v>12</v>
      </c>
      <c r="AC23" s="27" t="s">
        <v>202</v>
      </c>
      <c r="AD23" s="28" t="s">
        <v>203</v>
      </c>
      <c r="AE23" s="28" t="s">
        <v>204</v>
      </c>
      <c r="AF23" s="127">
        <v>1.6</v>
      </c>
      <c r="AG23" s="28">
        <v>2</v>
      </c>
      <c r="AH23" s="28">
        <v>2</v>
      </c>
      <c r="AI23" s="28" t="b">
        <v>1</v>
      </c>
      <c r="AJ23" s="28" t="b">
        <v>1</v>
      </c>
      <c r="AK23" s="28" t="b">
        <v>1</v>
      </c>
      <c r="AL23" s="128">
        <v>10</v>
      </c>
      <c r="AM23" s="104">
        <v>0.7</v>
      </c>
      <c r="AN23" s="113">
        <v>1.8E-3</v>
      </c>
      <c r="AO23" s="114">
        <v>5.0000000000000001E-3</v>
      </c>
      <c r="AP23" s="91">
        <v>315</v>
      </c>
      <c r="AQ23" s="90">
        <v>2.5</v>
      </c>
      <c r="AR23" s="90">
        <v>9.5</v>
      </c>
      <c r="AS23" s="90">
        <v>1.7</v>
      </c>
      <c r="AT23" s="111">
        <v>1.2</v>
      </c>
      <c r="AU23" s="129">
        <v>1.2</v>
      </c>
      <c r="AV23" s="117">
        <v>9</v>
      </c>
      <c r="AW23" s="111">
        <v>8</v>
      </c>
      <c r="AX23" s="111">
        <v>1.2</v>
      </c>
      <c r="AY23" s="90" t="s">
        <v>199</v>
      </c>
    </row>
    <row r="24" spans="1:51" x14ac:dyDescent="0.25">
      <c r="B24" s="25" t="s">
        <v>2</v>
      </c>
      <c r="C24" s="26" t="s">
        <v>200</v>
      </c>
      <c r="D24" s="46" t="s">
        <v>450</v>
      </c>
      <c r="E24" s="185" t="s">
        <v>194</v>
      </c>
      <c r="F24" s="104">
        <v>3</v>
      </c>
      <c r="G24" s="191">
        <v>22</v>
      </c>
      <c r="H24" s="110">
        <v>17</v>
      </c>
      <c r="I24" s="108">
        <v>0</v>
      </c>
      <c r="J24" s="106">
        <v>275</v>
      </c>
      <c r="K24" s="107">
        <v>3.4</v>
      </c>
      <c r="L24" s="107">
        <v>0</v>
      </c>
      <c r="M24" s="107">
        <v>1.7000000000000001E-2</v>
      </c>
      <c r="N24" s="107">
        <v>15</v>
      </c>
      <c r="O24" s="107">
        <v>0.7</v>
      </c>
      <c r="P24" s="97">
        <v>1.7</v>
      </c>
      <c r="Q24" s="108">
        <v>1</v>
      </c>
      <c r="R24" s="107">
        <v>140</v>
      </c>
      <c r="S24" s="107">
        <v>95</v>
      </c>
      <c r="T24" s="109">
        <v>25</v>
      </c>
      <c r="U24" s="108">
        <v>11.5</v>
      </c>
      <c r="V24" s="107">
        <v>5</v>
      </c>
      <c r="W24" s="107">
        <v>11</v>
      </c>
      <c r="X24" s="109">
        <v>60000</v>
      </c>
      <c r="Y24" s="98">
        <v>4</v>
      </c>
      <c r="Z24" s="97">
        <v>0.05</v>
      </c>
      <c r="AA24" s="97">
        <v>0</v>
      </c>
      <c r="AB24" s="98">
        <v>12</v>
      </c>
      <c r="AC24" s="27" t="s">
        <v>202</v>
      </c>
      <c r="AD24" s="28" t="s">
        <v>203</v>
      </c>
      <c r="AE24" s="28" t="s">
        <v>204</v>
      </c>
      <c r="AF24" s="127">
        <v>1.5</v>
      </c>
      <c r="AG24" s="28">
        <v>2</v>
      </c>
      <c r="AH24" s="28">
        <v>2</v>
      </c>
      <c r="AI24" s="28" t="b">
        <v>1</v>
      </c>
      <c r="AJ24" s="28" t="b">
        <v>1</v>
      </c>
      <c r="AK24" s="28" t="b">
        <v>1</v>
      </c>
      <c r="AL24" s="128">
        <v>10</v>
      </c>
      <c r="AM24" s="104">
        <v>0.7</v>
      </c>
      <c r="AN24" s="113">
        <v>1.6000000000000001E-3</v>
      </c>
      <c r="AO24" s="114">
        <v>5.0000000000000001E-3</v>
      </c>
      <c r="AP24" s="91">
        <v>330</v>
      </c>
      <c r="AQ24" s="90">
        <v>2.5</v>
      </c>
      <c r="AR24" s="90">
        <v>9.5</v>
      </c>
      <c r="AS24" s="90">
        <v>1.7</v>
      </c>
      <c r="AT24" s="111">
        <v>1.2</v>
      </c>
      <c r="AU24" s="129">
        <v>1.2</v>
      </c>
      <c r="AV24" s="117">
        <v>45</v>
      </c>
      <c r="AW24" s="111">
        <v>15</v>
      </c>
      <c r="AX24" s="111">
        <v>1.3</v>
      </c>
      <c r="AY24" s="90" t="s">
        <v>200</v>
      </c>
    </row>
    <row r="25" spans="1:51" x14ac:dyDescent="0.25">
      <c r="A25" s="3"/>
      <c r="B25" s="25" t="s">
        <v>2</v>
      </c>
      <c r="C25" s="26" t="s">
        <v>201</v>
      </c>
      <c r="D25" s="46" t="s">
        <v>450</v>
      </c>
      <c r="E25" s="185" t="s">
        <v>194</v>
      </c>
      <c r="F25" s="104">
        <v>4</v>
      </c>
      <c r="G25" s="191">
        <v>33</v>
      </c>
      <c r="H25" s="110">
        <v>25</v>
      </c>
      <c r="I25" s="108">
        <v>0</v>
      </c>
      <c r="J25" s="106">
        <v>325</v>
      </c>
      <c r="K25" s="107">
        <v>3.6</v>
      </c>
      <c r="L25" s="107">
        <v>0</v>
      </c>
      <c r="M25" s="107">
        <v>0.02</v>
      </c>
      <c r="N25" s="107">
        <v>10</v>
      </c>
      <c r="O25" s="107">
        <v>0.8</v>
      </c>
      <c r="P25" s="97">
        <v>1.9</v>
      </c>
      <c r="Q25" s="108">
        <v>1</v>
      </c>
      <c r="R25" s="107">
        <v>160</v>
      </c>
      <c r="S25" s="107">
        <v>110</v>
      </c>
      <c r="T25" s="109">
        <v>25</v>
      </c>
      <c r="U25" s="108">
        <v>12</v>
      </c>
      <c r="V25" s="107">
        <v>6</v>
      </c>
      <c r="W25" s="107">
        <v>11</v>
      </c>
      <c r="X25" s="109">
        <v>120000</v>
      </c>
      <c r="Y25" s="98">
        <v>5</v>
      </c>
      <c r="Z25" s="97">
        <v>0.04</v>
      </c>
      <c r="AA25" s="97">
        <v>0</v>
      </c>
      <c r="AB25" s="98">
        <v>12</v>
      </c>
      <c r="AC25" s="27" t="s">
        <v>202</v>
      </c>
      <c r="AD25" s="28" t="s">
        <v>203</v>
      </c>
      <c r="AE25" s="28" t="s">
        <v>204</v>
      </c>
      <c r="AF25" s="127">
        <v>1.4</v>
      </c>
      <c r="AG25" s="28">
        <v>2</v>
      </c>
      <c r="AH25" s="28">
        <v>2</v>
      </c>
      <c r="AI25" s="28" t="b">
        <v>1</v>
      </c>
      <c r="AJ25" s="28" t="b">
        <v>1</v>
      </c>
      <c r="AK25" s="28" t="b">
        <v>1</v>
      </c>
      <c r="AL25" s="162">
        <v>10</v>
      </c>
      <c r="AM25" s="104">
        <v>0.7</v>
      </c>
      <c r="AN25" s="113">
        <v>1.5E-3</v>
      </c>
      <c r="AO25" s="114">
        <v>5.0000000000000001E-3</v>
      </c>
      <c r="AP25" s="91">
        <v>345</v>
      </c>
      <c r="AQ25" s="90">
        <v>2.5</v>
      </c>
      <c r="AR25" s="90">
        <v>9.5</v>
      </c>
      <c r="AS25" s="90">
        <v>1.7</v>
      </c>
      <c r="AT25" s="111">
        <v>1.2</v>
      </c>
      <c r="AU25" s="129">
        <v>1.2</v>
      </c>
      <c r="AV25" s="117">
        <v>59</v>
      </c>
      <c r="AW25" s="111">
        <v>15</v>
      </c>
      <c r="AX25" s="111">
        <v>1.5</v>
      </c>
      <c r="AY25" s="90" t="s">
        <v>201</v>
      </c>
    </row>
    <row r="26" spans="1:51" x14ac:dyDescent="0.25">
      <c r="A26" s="3"/>
      <c r="B26" s="79" t="s">
        <v>2</v>
      </c>
      <c r="C26" s="80" t="s">
        <v>352</v>
      </c>
      <c r="D26" s="90" t="s">
        <v>450</v>
      </c>
      <c r="E26" s="186" t="s">
        <v>348</v>
      </c>
      <c r="F26" s="105">
        <v>1</v>
      </c>
      <c r="G26" s="192">
        <v>0</v>
      </c>
      <c r="H26" s="99">
        <v>3</v>
      </c>
      <c r="I26" s="94">
        <v>-2</v>
      </c>
      <c r="J26" s="81">
        <v>75</v>
      </c>
      <c r="K26" s="95">
        <v>2.6</v>
      </c>
      <c r="L26" s="95">
        <v>0</v>
      </c>
      <c r="M26" s="95">
        <v>6.4999999999999997E-3</v>
      </c>
      <c r="N26" s="95">
        <v>20</v>
      </c>
      <c r="O26" s="95">
        <v>0.5</v>
      </c>
      <c r="P26" s="85">
        <v>1.6</v>
      </c>
      <c r="Q26" s="82">
        <v>1.45</v>
      </c>
      <c r="R26" s="83">
        <v>100</v>
      </c>
      <c r="S26" s="95">
        <v>9</v>
      </c>
      <c r="T26" s="96">
        <v>7</v>
      </c>
      <c r="U26" s="94">
        <v>11</v>
      </c>
      <c r="V26" s="95">
        <v>3</v>
      </c>
      <c r="W26" s="95">
        <v>10</v>
      </c>
      <c r="X26" s="96">
        <v>22000</v>
      </c>
      <c r="Y26" s="84">
        <v>2</v>
      </c>
      <c r="Z26" s="85">
        <v>0.13</v>
      </c>
      <c r="AA26" s="85">
        <v>0</v>
      </c>
      <c r="AB26" s="84">
        <v>12</v>
      </c>
      <c r="AC26" s="86" t="s">
        <v>356</v>
      </c>
      <c r="AD26" s="87" t="s">
        <v>357</v>
      </c>
      <c r="AE26" s="87" t="s">
        <v>358</v>
      </c>
      <c r="AF26" s="125">
        <v>1.4</v>
      </c>
      <c r="AG26" s="87">
        <v>2</v>
      </c>
      <c r="AH26" s="87">
        <v>2</v>
      </c>
      <c r="AI26" s="87" t="b">
        <v>1</v>
      </c>
      <c r="AJ26" s="87" t="b">
        <v>1</v>
      </c>
      <c r="AK26" s="87" t="b">
        <v>1</v>
      </c>
      <c r="AL26" s="124">
        <v>10</v>
      </c>
      <c r="AM26" s="105">
        <v>0.55999999999999994</v>
      </c>
      <c r="AN26" s="115">
        <v>2E-3</v>
      </c>
      <c r="AO26" s="116">
        <v>5.0000000000000001E-3</v>
      </c>
      <c r="AP26" s="88">
        <v>310</v>
      </c>
      <c r="AQ26" s="89">
        <v>2.5</v>
      </c>
      <c r="AR26" s="89">
        <v>9.5</v>
      </c>
      <c r="AS26" s="89">
        <v>1.7</v>
      </c>
      <c r="AT26" s="112">
        <v>1.2</v>
      </c>
      <c r="AU26" s="123">
        <v>1.1000000000000001</v>
      </c>
      <c r="AV26" s="118">
        <v>0</v>
      </c>
      <c r="AW26" s="112">
        <v>8</v>
      </c>
      <c r="AX26" s="112">
        <v>1.1000000000000001</v>
      </c>
      <c r="AY26" s="112" t="s">
        <v>352</v>
      </c>
    </row>
    <row r="27" spans="1:51" x14ac:dyDescent="0.25">
      <c r="A27" s="3"/>
      <c r="B27" s="79" t="s">
        <v>2</v>
      </c>
      <c r="C27" s="80" t="s">
        <v>353</v>
      </c>
      <c r="D27" s="90" t="s">
        <v>450</v>
      </c>
      <c r="E27" s="186" t="s">
        <v>348</v>
      </c>
      <c r="F27" s="105">
        <v>2</v>
      </c>
      <c r="G27" s="192">
        <v>11</v>
      </c>
      <c r="H27" s="99">
        <v>8</v>
      </c>
      <c r="I27" s="94">
        <v>0</v>
      </c>
      <c r="J27" s="81">
        <v>120</v>
      </c>
      <c r="K27" s="95">
        <v>3.3</v>
      </c>
      <c r="L27" s="95">
        <v>0</v>
      </c>
      <c r="M27" s="95">
        <v>8.3000000000000001E-3</v>
      </c>
      <c r="N27" s="95">
        <v>20</v>
      </c>
      <c r="O27" s="95">
        <v>0.6</v>
      </c>
      <c r="P27" s="85">
        <v>1.8</v>
      </c>
      <c r="Q27" s="82">
        <v>1.45</v>
      </c>
      <c r="R27" s="83">
        <v>120</v>
      </c>
      <c r="S27" s="95">
        <v>10</v>
      </c>
      <c r="T27" s="96">
        <v>7</v>
      </c>
      <c r="U27" s="94">
        <v>13</v>
      </c>
      <c r="V27" s="95">
        <v>4</v>
      </c>
      <c r="W27" s="95">
        <v>11</v>
      </c>
      <c r="X27" s="96">
        <v>85000</v>
      </c>
      <c r="Y27" s="84">
        <v>3</v>
      </c>
      <c r="Z27" s="85">
        <v>0.08</v>
      </c>
      <c r="AA27" s="85">
        <v>0</v>
      </c>
      <c r="AB27" s="84">
        <v>12</v>
      </c>
      <c r="AC27" s="86" t="s">
        <v>356</v>
      </c>
      <c r="AD27" s="87" t="s">
        <v>357</v>
      </c>
      <c r="AE27" s="87" t="s">
        <v>358</v>
      </c>
      <c r="AF27" s="125">
        <v>1.3</v>
      </c>
      <c r="AG27" s="87">
        <v>2</v>
      </c>
      <c r="AH27" s="87">
        <v>2</v>
      </c>
      <c r="AI27" s="87" t="b">
        <v>1</v>
      </c>
      <c r="AJ27" s="87" t="b">
        <v>1</v>
      </c>
      <c r="AK27" s="87" t="b">
        <v>1</v>
      </c>
      <c r="AL27" s="124">
        <v>10</v>
      </c>
      <c r="AM27" s="105">
        <v>0.7</v>
      </c>
      <c r="AN27" s="115">
        <v>1.8E-3</v>
      </c>
      <c r="AO27" s="116">
        <v>5.0000000000000001E-3</v>
      </c>
      <c r="AP27" s="88">
        <v>325</v>
      </c>
      <c r="AQ27" s="89">
        <v>2.5</v>
      </c>
      <c r="AR27" s="89">
        <v>9.5</v>
      </c>
      <c r="AS27" s="89">
        <v>1.7</v>
      </c>
      <c r="AT27" s="112">
        <v>1.2</v>
      </c>
      <c r="AU27" s="123">
        <v>1.1000000000000001</v>
      </c>
      <c r="AV27" s="118">
        <v>9</v>
      </c>
      <c r="AW27" s="112">
        <v>8</v>
      </c>
      <c r="AX27" s="112">
        <v>1.3</v>
      </c>
      <c r="AY27" s="112" t="s">
        <v>353</v>
      </c>
    </row>
    <row r="28" spans="1:51" x14ac:dyDescent="0.25">
      <c r="A28" s="3"/>
      <c r="B28" s="79" t="s">
        <v>2</v>
      </c>
      <c r="C28" s="80" t="s">
        <v>354</v>
      </c>
      <c r="D28" s="90" t="s">
        <v>450</v>
      </c>
      <c r="E28" s="186" t="s">
        <v>348</v>
      </c>
      <c r="F28" s="105">
        <v>3</v>
      </c>
      <c r="G28" s="192">
        <v>22</v>
      </c>
      <c r="H28" s="99">
        <v>17</v>
      </c>
      <c r="I28" s="94">
        <v>0</v>
      </c>
      <c r="J28" s="81">
        <v>160</v>
      </c>
      <c r="K28" s="95">
        <v>4.0999999999999996</v>
      </c>
      <c r="L28" s="95">
        <v>0</v>
      </c>
      <c r="M28" s="95">
        <v>1.4E-2</v>
      </c>
      <c r="N28" s="95">
        <v>15</v>
      </c>
      <c r="O28" s="95">
        <v>0.7</v>
      </c>
      <c r="P28" s="85">
        <v>2</v>
      </c>
      <c r="Q28" s="82">
        <v>1.45</v>
      </c>
      <c r="R28" s="83">
        <v>140</v>
      </c>
      <c r="S28" s="95">
        <v>12</v>
      </c>
      <c r="T28" s="96">
        <v>7</v>
      </c>
      <c r="U28" s="94">
        <v>14</v>
      </c>
      <c r="V28" s="95">
        <v>5</v>
      </c>
      <c r="W28" s="95">
        <v>11</v>
      </c>
      <c r="X28" s="96">
        <v>180000</v>
      </c>
      <c r="Y28" s="84">
        <v>4</v>
      </c>
      <c r="Z28" s="85">
        <v>0.05</v>
      </c>
      <c r="AA28" s="85">
        <v>0</v>
      </c>
      <c r="AB28" s="84">
        <v>12</v>
      </c>
      <c r="AC28" s="86" t="s">
        <v>356</v>
      </c>
      <c r="AD28" s="87" t="s">
        <v>357</v>
      </c>
      <c r="AE28" s="87" t="s">
        <v>358</v>
      </c>
      <c r="AF28" s="125">
        <v>1.2</v>
      </c>
      <c r="AG28" s="87">
        <v>2</v>
      </c>
      <c r="AH28" s="87">
        <v>2</v>
      </c>
      <c r="AI28" s="87" t="b">
        <v>1</v>
      </c>
      <c r="AJ28" s="87" t="b">
        <v>1</v>
      </c>
      <c r="AK28" s="87" t="b">
        <v>1</v>
      </c>
      <c r="AL28" s="124">
        <v>10</v>
      </c>
      <c r="AM28" s="105">
        <v>0.7</v>
      </c>
      <c r="AN28" s="115">
        <v>1.6000000000000001E-3</v>
      </c>
      <c r="AO28" s="116">
        <v>5.0000000000000001E-3</v>
      </c>
      <c r="AP28" s="88">
        <v>350</v>
      </c>
      <c r="AQ28" s="89">
        <v>2.5</v>
      </c>
      <c r="AR28" s="89">
        <v>9.5</v>
      </c>
      <c r="AS28" s="89">
        <v>1.7</v>
      </c>
      <c r="AT28" s="112">
        <v>1.2</v>
      </c>
      <c r="AU28" s="123">
        <v>1.1000000000000001</v>
      </c>
      <c r="AV28" s="118">
        <v>45</v>
      </c>
      <c r="AW28" s="112">
        <v>15</v>
      </c>
      <c r="AX28" s="112">
        <v>1.5</v>
      </c>
      <c r="AY28" s="112" t="s">
        <v>354</v>
      </c>
    </row>
    <row r="29" spans="1:51" x14ac:dyDescent="0.25">
      <c r="A29" s="3" t="s">
        <v>372</v>
      </c>
      <c r="B29" s="79" t="s">
        <v>2</v>
      </c>
      <c r="C29" s="80" t="s">
        <v>355</v>
      </c>
      <c r="D29" s="90" t="s">
        <v>450</v>
      </c>
      <c r="E29" s="186" t="s">
        <v>348</v>
      </c>
      <c r="F29" s="105">
        <v>4</v>
      </c>
      <c r="G29" s="192">
        <v>33</v>
      </c>
      <c r="H29" s="99">
        <v>25</v>
      </c>
      <c r="I29" s="94">
        <v>0</v>
      </c>
      <c r="J29" s="81">
        <v>200</v>
      </c>
      <c r="K29" s="95">
        <v>4.7</v>
      </c>
      <c r="L29" s="95">
        <v>0</v>
      </c>
      <c r="M29" s="95">
        <v>1.52E-2</v>
      </c>
      <c r="N29" s="95">
        <v>10</v>
      </c>
      <c r="O29" s="95">
        <v>0.8</v>
      </c>
      <c r="P29" s="85">
        <v>2.2000000000000002</v>
      </c>
      <c r="Q29" s="82">
        <v>1.45</v>
      </c>
      <c r="R29" s="83">
        <v>160</v>
      </c>
      <c r="S29" s="95">
        <v>14</v>
      </c>
      <c r="T29" s="96">
        <v>7</v>
      </c>
      <c r="U29" s="94">
        <v>15</v>
      </c>
      <c r="V29" s="95">
        <v>6</v>
      </c>
      <c r="W29" s="95">
        <v>11</v>
      </c>
      <c r="X29" s="96">
        <v>380000</v>
      </c>
      <c r="Y29" s="84">
        <v>5</v>
      </c>
      <c r="Z29" s="85">
        <v>0.04</v>
      </c>
      <c r="AA29" s="85">
        <v>0</v>
      </c>
      <c r="AB29" s="84">
        <v>12</v>
      </c>
      <c r="AC29" s="86" t="s">
        <v>356</v>
      </c>
      <c r="AD29" s="87" t="s">
        <v>357</v>
      </c>
      <c r="AE29" s="87" t="s">
        <v>358</v>
      </c>
      <c r="AF29" s="125">
        <v>1.1000000000000001</v>
      </c>
      <c r="AG29" s="87">
        <v>2</v>
      </c>
      <c r="AH29" s="87">
        <v>2</v>
      </c>
      <c r="AI29" s="87" t="b">
        <v>1</v>
      </c>
      <c r="AJ29" s="87" t="b">
        <v>1</v>
      </c>
      <c r="AK29" s="87" t="b">
        <v>1</v>
      </c>
      <c r="AL29" s="124">
        <v>10</v>
      </c>
      <c r="AM29" s="105">
        <v>0.7</v>
      </c>
      <c r="AN29" s="115">
        <v>1.5E-3</v>
      </c>
      <c r="AO29" s="116">
        <v>5.0000000000000001E-3</v>
      </c>
      <c r="AP29" s="88">
        <v>365</v>
      </c>
      <c r="AQ29" s="89">
        <v>2.5</v>
      </c>
      <c r="AR29" s="89">
        <v>9.5</v>
      </c>
      <c r="AS29" s="89">
        <v>1.7</v>
      </c>
      <c r="AT29" s="112">
        <v>1.2</v>
      </c>
      <c r="AU29" s="123">
        <v>1.1000000000000001</v>
      </c>
      <c r="AV29" s="118">
        <v>59</v>
      </c>
      <c r="AW29" s="112">
        <v>15</v>
      </c>
      <c r="AX29" s="112">
        <v>1.7</v>
      </c>
      <c r="AY29" s="112" t="s">
        <v>355</v>
      </c>
    </row>
    <row r="30" spans="1:51" x14ac:dyDescent="0.25">
      <c r="A30" s="3"/>
      <c r="B30" s="25" t="s">
        <v>2</v>
      </c>
      <c r="C30" s="26" t="s">
        <v>383</v>
      </c>
      <c r="D30" s="46" t="s">
        <v>450</v>
      </c>
      <c r="E30" s="185" t="s">
        <v>379</v>
      </c>
      <c r="F30" s="104">
        <v>1</v>
      </c>
      <c r="G30" s="191">
        <v>0</v>
      </c>
      <c r="H30" s="110">
        <v>3</v>
      </c>
      <c r="I30" s="108">
        <v>-2</v>
      </c>
      <c r="J30" s="106">
        <v>200</v>
      </c>
      <c r="K30" s="107">
        <v>1.8</v>
      </c>
      <c r="L30" s="107">
        <v>0</v>
      </c>
      <c r="M30" s="107">
        <v>1.2999999999999999E-2</v>
      </c>
      <c r="N30" s="107">
        <v>20</v>
      </c>
      <c r="O30" s="107">
        <v>0.5</v>
      </c>
      <c r="P30" s="97">
        <v>1.6</v>
      </c>
      <c r="Q30" s="108">
        <v>1.5</v>
      </c>
      <c r="R30" s="107">
        <v>100</v>
      </c>
      <c r="S30" s="107">
        <v>25</v>
      </c>
      <c r="T30" s="109">
        <v>45</v>
      </c>
      <c r="U30" s="108">
        <v>9</v>
      </c>
      <c r="V30" s="107">
        <v>3</v>
      </c>
      <c r="W30" s="107">
        <v>12</v>
      </c>
      <c r="X30" s="109">
        <v>11000</v>
      </c>
      <c r="Y30" s="98">
        <v>2</v>
      </c>
      <c r="Z30" s="97">
        <v>0.05</v>
      </c>
      <c r="AA30" s="97">
        <v>0</v>
      </c>
      <c r="AB30" s="98">
        <v>12</v>
      </c>
      <c r="AC30" s="27" t="s">
        <v>387</v>
      </c>
      <c r="AD30" s="28" t="s">
        <v>388</v>
      </c>
      <c r="AE30" s="28" t="s">
        <v>389</v>
      </c>
      <c r="AF30" s="127">
        <v>1.7</v>
      </c>
      <c r="AG30" s="28">
        <v>2</v>
      </c>
      <c r="AH30" s="28">
        <v>2</v>
      </c>
      <c r="AI30" s="28" t="b">
        <v>1</v>
      </c>
      <c r="AJ30" s="28" t="b">
        <v>1</v>
      </c>
      <c r="AK30" s="28" t="b">
        <v>1</v>
      </c>
      <c r="AL30" s="128">
        <v>10</v>
      </c>
      <c r="AM30" s="104">
        <v>0.55999999999999994</v>
      </c>
      <c r="AN30" s="113">
        <v>2E-3</v>
      </c>
      <c r="AO30" s="114">
        <v>5.0000000000000001E-3</v>
      </c>
      <c r="AP30" s="91">
        <v>650</v>
      </c>
      <c r="AQ30" s="90">
        <v>6</v>
      </c>
      <c r="AR30" s="90">
        <v>8</v>
      </c>
      <c r="AS30" s="90">
        <v>1.7</v>
      </c>
      <c r="AT30" s="90">
        <v>0.5</v>
      </c>
      <c r="AU30" s="169">
        <v>1.1000000000000001</v>
      </c>
      <c r="AV30" s="168">
        <v>0</v>
      </c>
      <c r="AW30" s="90">
        <v>8</v>
      </c>
      <c r="AX30" s="90">
        <v>1</v>
      </c>
      <c r="AY30" s="90" t="s">
        <v>383</v>
      </c>
    </row>
    <row r="31" spans="1:51" x14ac:dyDescent="0.25">
      <c r="A31" s="3"/>
      <c r="B31" s="25" t="s">
        <v>2</v>
      </c>
      <c r="C31" s="26" t="s">
        <v>384</v>
      </c>
      <c r="D31" s="46" t="s">
        <v>450</v>
      </c>
      <c r="E31" s="185" t="s">
        <v>379</v>
      </c>
      <c r="F31" s="104">
        <v>2</v>
      </c>
      <c r="G31" s="191">
        <v>11</v>
      </c>
      <c r="H31" s="110">
        <v>10</v>
      </c>
      <c r="I31" s="108">
        <v>0</v>
      </c>
      <c r="J31" s="106">
        <v>250</v>
      </c>
      <c r="K31" s="107">
        <v>2.2999999999999998</v>
      </c>
      <c r="L31" s="107">
        <v>0</v>
      </c>
      <c r="M31" s="107">
        <v>1.4E-2</v>
      </c>
      <c r="N31" s="107">
        <v>20</v>
      </c>
      <c r="O31" s="107">
        <v>0.6</v>
      </c>
      <c r="P31" s="97">
        <v>1.8</v>
      </c>
      <c r="Q31" s="108">
        <v>1.45</v>
      </c>
      <c r="R31" s="107">
        <v>120</v>
      </c>
      <c r="S31" s="107">
        <v>30</v>
      </c>
      <c r="T31" s="109">
        <v>42</v>
      </c>
      <c r="U31" s="108">
        <v>11</v>
      </c>
      <c r="V31" s="107">
        <v>4</v>
      </c>
      <c r="W31" s="107">
        <v>12</v>
      </c>
      <c r="X31" s="109">
        <v>25000</v>
      </c>
      <c r="Y31" s="98">
        <v>3</v>
      </c>
      <c r="Z31" s="97">
        <v>0.03</v>
      </c>
      <c r="AA31" s="97">
        <v>0</v>
      </c>
      <c r="AB31" s="98">
        <v>12</v>
      </c>
      <c r="AC31" s="27" t="s">
        <v>387</v>
      </c>
      <c r="AD31" s="28" t="s">
        <v>388</v>
      </c>
      <c r="AE31" s="28" t="s">
        <v>389</v>
      </c>
      <c r="AF31" s="127">
        <v>1.6</v>
      </c>
      <c r="AG31" s="28">
        <v>2</v>
      </c>
      <c r="AH31" s="28">
        <v>2</v>
      </c>
      <c r="AI31" s="28" t="b">
        <v>1</v>
      </c>
      <c r="AJ31" s="28" t="b">
        <v>1</v>
      </c>
      <c r="AK31" s="28" t="b">
        <v>1</v>
      </c>
      <c r="AL31" s="128">
        <v>10</v>
      </c>
      <c r="AM31" s="104">
        <v>0.7</v>
      </c>
      <c r="AN31" s="113">
        <v>1.8E-3</v>
      </c>
      <c r="AO31" s="114">
        <v>5.0000000000000001E-3</v>
      </c>
      <c r="AP31" s="91">
        <v>700</v>
      </c>
      <c r="AQ31" s="90">
        <v>6</v>
      </c>
      <c r="AR31" s="90">
        <v>8</v>
      </c>
      <c r="AS31" s="90">
        <v>1.7</v>
      </c>
      <c r="AT31" s="111">
        <v>0.45</v>
      </c>
      <c r="AU31" s="129">
        <v>1.1000000000000001</v>
      </c>
      <c r="AV31" s="117">
        <v>9</v>
      </c>
      <c r="AW31" s="111">
        <v>8</v>
      </c>
      <c r="AX31" s="111">
        <v>1.2</v>
      </c>
      <c r="AY31" s="90" t="s">
        <v>384</v>
      </c>
    </row>
    <row r="32" spans="1:51" x14ac:dyDescent="0.25">
      <c r="A32" s="3"/>
      <c r="B32" s="25" t="s">
        <v>2</v>
      </c>
      <c r="C32" s="26" t="s">
        <v>385</v>
      </c>
      <c r="D32" s="46" t="s">
        <v>450</v>
      </c>
      <c r="E32" s="185" t="s">
        <v>379</v>
      </c>
      <c r="F32" s="104">
        <v>3</v>
      </c>
      <c r="G32" s="191">
        <v>22</v>
      </c>
      <c r="H32" s="110">
        <v>20</v>
      </c>
      <c r="I32" s="108">
        <v>0</v>
      </c>
      <c r="J32" s="106">
        <v>280</v>
      </c>
      <c r="K32" s="107">
        <v>3.3</v>
      </c>
      <c r="L32" s="107">
        <v>0</v>
      </c>
      <c r="M32" s="107">
        <v>1.7000000000000001E-2</v>
      </c>
      <c r="N32" s="107">
        <v>15</v>
      </c>
      <c r="O32" s="107">
        <v>0.7</v>
      </c>
      <c r="P32" s="97">
        <v>2</v>
      </c>
      <c r="Q32" s="108">
        <v>1.45</v>
      </c>
      <c r="R32" s="107">
        <v>140</v>
      </c>
      <c r="S32" s="107">
        <v>40</v>
      </c>
      <c r="T32" s="109">
        <v>40</v>
      </c>
      <c r="U32" s="108">
        <v>11.5</v>
      </c>
      <c r="V32" s="107">
        <v>5</v>
      </c>
      <c r="W32" s="107">
        <v>12</v>
      </c>
      <c r="X32" s="109">
        <v>128000</v>
      </c>
      <c r="Y32" s="98">
        <v>4</v>
      </c>
      <c r="Z32" s="97">
        <v>0.01</v>
      </c>
      <c r="AA32" s="97">
        <v>0</v>
      </c>
      <c r="AB32" s="98">
        <v>12</v>
      </c>
      <c r="AC32" s="27" t="s">
        <v>387</v>
      </c>
      <c r="AD32" s="28" t="s">
        <v>388</v>
      </c>
      <c r="AE32" s="28" t="s">
        <v>389</v>
      </c>
      <c r="AF32" s="127">
        <v>1.5</v>
      </c>
      <c r="AG32" s="28">
        <v>2</v>
      </c>
      <c r="AH32" s="28">
        <v>2</v>
      </c>
      <c r="AI32" s="28" t="b">
        <v>1</v>
      </c>
      <c r="AJ32" s="28" t="b">
        <v>1</v>
      </c>
      <c r="AK32" s="28" t="b">
        <v>1</v>
      </c>
      <c r="AL32" s="128">
        <v>10</v>
      </c>
      <c r="AM32" s="104">
        <v>0.7</v>
      </c>
      <c r="AN32" s="113">
        <v>1.6000000000000001E-3</v>
      </c>
      <c r="AO32" s="114">
        <v>5.0000000000000001E-3</v>
      </c>
      <c r="AP32" s="91">
        <v>750</v>
      </c>
      <c r="AQ32" s="90">
        <v>6</v>
      </c>
      <c r="AR32" s="90">
        <v>8</v>
      </c>
      <c r="AS32" s="90">
        <v>1.7</v>
      </c>
      <c r="AT32" s="111">
        <v>0.45</v>
      </c>
      <c r="AU32" s="129">
        <v>1.1000000000000001</v>
      </c>
      <c r="AV32" s="117">
        <v>45</v>
      </c>
      <c r="AW32" s="111">
        <v>15</v>
      </c>
      <c r="AX32" s="111">
        <v>1.3</v>
      </c>
      <c r="AY32" s="90" t="s">
        <v>385</v>
      </c>
    </row>
    <row r="33" spans="1:52" ht="15.75" thickBot="1" x14ac:dyDescent="0.3">
      <c r="A33" s="3"/>
      <c r="B33" s="25" t="s">
        <v>2</v>
      </c>
      <c r="C33" s="26" t="s">
        <v>386</v>
      </c>
      <c r="D33" s="46" t="s">
        <v>450</v>
      </c>
      <c r="E33" s="185" t="s">
        <v>379</v>
      </c>
      <c r="F33" s="104">
        <v>4</v>
      </c>
      <c r="G33" s="191">
        <v>33</v>
      </c>
      <c r="H33" s="110">
        <v>30</v>
      </c>
      <c r="I33" s="108">
        <v>0</v>
      </c>
      <c r="J33" s="106">
        <v>310</v>
      </c>
      <c r="K33" s="107">
        <v>3.7</v>
      </c>
      <c r="L33" s="107">
        <v>0</v>
      </c>
      <c r="M33" s="107">
        <v>2.3E-2</v>
      </c>
      <c r="N33" s="107">
        <v>10</v>
      </c>
      <c r="O33" s="107">
        <v>0.8</v>
      </c>
      <c r="P33" s="97">
        <v>2.2000000000000002</v>
      </c>
      <c r="Q33" s="108">
        <v>1.4</v>
      </c>
      <c r="R33" s="107">
        <v>160</v>
      </c>
      <c r="S33" s="107">
        <v>50</v>
      </c>
      <c r="T33" s="109">
        <v>32</v>
      </c>
      <c r="U33" s="108">
        <v>12</v>
      </c>
      <c r="V33" s="107">
        <v>6</v>
      </c>
      <c r="W33" s="107">
        <v>12</v>
      </c>
      <c r="X33" s="109">
        <v>280000</v>
      </c>
      <c r="Y33" s="98">
        <v>5</v>
      </c>
      <c r="Z33" s="97">
        <v>8.0000000000000002E-3</v>
      </c>
      <c r="AA33" s="97">
        <v>0</v>
      </c>
      <c r="AB33" s="98">
        <v>12</v>
      </c>
      <c r="AC33" s="27" t="s">
        <v>387</v>
      </c>
      <c r="AD33" s="28" t="s">
        <v>388</v>
      </c>
      <c r="AE33" s="28" t="s">
        <v>389</v>
      </c>
      <c r="AF33" s="193">
        <v>1.4</v>
      </c>
      <c r="AG33" s="194">
        <v>2</v>
      </c>
      <c r="AH33" s="194">
        <v>2</v>
      </c>
      <c r="AI33" s="194" t="b">
        <v>1</v>
      </c>
      <c r="AJ33" s="194" t="b">
        <v>1</v>
      </c>
      <c r="AK33" s="194" t="b">
        <v>1</v>
      </c>
      <c r="AL33" s="162">
        <v>10</v>
      </c>
      <c r="AM33" s="104">
        <v>0.7</v>
      </c>
      <c r="AN33" s="113">
        <v>1.5E-3</v>
      </c>
      <c r="AO33" s="114">
        <v>5.0000000000000001E-3</v>
      </c>
      <c r="AP33" s="91">
        <v>800</v>
      </c>
      <c r="AQ33" s="90">
        <v>6</v>
      </c>
      <c r="AR33" s="90">
        <v>8</v>
      </c>
      <c r="AS33" s="90">
        <v>1.7</v>
      </c>
      <c r="AT33" s="111">
        <v>0.4</v>
      </c>
      <c r="AU33" s="129">
        <v>1.1000000000000001</v>
      </c>
      <c r="AV33" s="117">
        <v>59</v>
      </c>
      <c r="AW33" s="111">
        <v>15</v>
      </c>
      <c r="AX33" s="111">
        <v>1.5</v>
      </c>
      <c r="AY33" s="90" t="s">
        <v>386</v>
      </c>
    </row>
    <row r="34" spans="1:52" ht="24" thickBot="1" x14ac:dyDescent="0.4">
      <c r="B34" s="5"/>
      <c r="C34" s="5"/>
      <c r="D34" s="5"/>
      <c r="E34" s="5"/>
      <c r="F34" s="5"/>
      <c r="G34" s="5"/>
      <c r="H34" s="214" t="s">
        <v>11</v>
      </c>
      <c r="I34" s="215"/>
      <c r="J34" s="216" t="s">
        <v>10</v>
      </c>
      <c r="K34" s="217"/>
      <c r="L34" s="217"/>
      <c r="M34" s="217"/>
      <c r="N34" s="217"/>
      <c r="O34" s="218"/>
      <c r="P34" s="61"/>
      <c r="Q34" s="209" t="s">
        <v>116</v>
      </c>
      <c r="R34" s="210"/>
      <c r="S34" s="210"/>
      <c r="T34" s="210"/>
      <c r="U34" s="211" t="s">
        <v>9</v>
      </c>
      <c r="V34" s="212"/>
      <c r="W34" s="212"/>
      <c r="X34" s="213"/>
      <c r="AF34" s="219" t="s">
        <v>117</v>
      </c>
      <c r="AG34" s="220"/>
      <c r="AH34" s="220"/>
      <c r="AI34" s="220"/>
      <c r="AJ34" s="220"/>
      <c r="AK34" s="220"/>
      <c r="AL34" s="221"/>
    </row>
    <row r="36" spans="1:52" ht="15.75" thickBot="1" x14ac:dyDescent="0.3">
      <c r="AZ36" t="s">
        <v>371</v>
      </c>
    </row>
    <row r="37" spans="1:52" ht="23.25" x14ac:dyDescent="0.35">
      <c r="B37" s="1" t="s">
        <v>69</v>
      </c>
      <c r="C37" s="1"/>
      <c r="D37" s="1"/>
      <c r="E37" s="1"/>
      <c r="F37" s="1"/>
      <c r="G37" s="1"/>
      <c r="H37" s="1"/>
      <c r="I37" s="1"/>
      <c r="J37" s="1"/>
    </row>
    <row r="39" spans="1:52" ht="157.5" x14ac:dyDescent="0.25">
      <c r="B39" s="12" t="s">
        <v>85</v>
      </c>
      <c r="C39" s="6" t="s">
        <v>0</v>
      </c>
      <c r="D39" s="7" t="s">
        <v>76</v>
      </c>
      <c r="E39" s="37" t="s">
        <v>142</v>
      </c>
      <c r="F39" s="7" t="s">
        <v>143</v>
      </c>
      <c r="G39" s="37" t="s">
        <v>84</v>
      </c>
      <c r="H39" s="48" t="s">
        <v>58</v>
      </c>
      <c r="I39" s="130" t="s">
        <v>3</v>
      </c>
      <c r="J39" s="130" t="s">
        <v>5</v>
      </c>
      <c r="K39" s="130" t="s">
        <v>189</v>
      </c>
    </row>
    <row r="40" spans="1:52" x14ac:dyDescent="0.25">
      <c r="B40" s="25" t="s">
        <v>2</v>
      </c>
      <c r="C40" s="45" t="s">
        <v>70</v>
      </c>
      <c r="D40" s="46" t="s">
        <v>57</v>
      </c>
      <c r="E40" s="46">
        <v>0</v>
      </c>
      <c r="F40" s="46">
        <v>10</v>
      </c>
      <c r="G40" s="46">
        <v>6</v>
      </c>
      <c r="H40" s="47" t="s">
        <v>413</v>
      </c>
      <c r="I40" s="131" t="s">
        <v>179</v>
      </c>
      <c r="J40" s="133" t="s">
        <v>182</v>
      </c>
      <c r="K40" s="131" t="s">
        <v>179</v>
      </c>
    </row>
    <row r="41" spans="1:52" x14ac:dyDescent="0.25">
      <c r="B41" s="25" t="s">
        <v>2</v>
      </c>
      <c r="C41" s="45" t="s">
        <v>74</v>
      </c>
      <c r="D41" s="46" t="s">
        <v>57</v>
      </c>
      <c r="E41" s="46">
        <v>0</v>
      </c>
      <c r="F41" s="46">
        <v>40</v>
      </c>
      <c r="G41" s="46">
        <v>17</v>
      </c>
      <c r="H41" s="47" t="s">
        <v>414</v>
      </c>
      <c r="I41" s="131" t="s">
        <v>180</v>
      </c>
      <c r="J41" s="132" t="s">
        <v>183</v>
      </c>
      <c r="K41" s="131" t="s">
        <v>180</v>
      </c>
    </row>
    <row r="42" spans="1:52" x14ac:dyDescent="0.25">
      <c r="B42" s="25" t="s">
        <v>2</v>
      </c>
      <c r="C42" s="45" t="s">
        <v>75</v>
      </c>
      <c r="D42" s="46" t="s">
        <v>57</v>
      </c>
      <c r="E42" s="46">
        <v>0</v>
      </c>
      <c r="F42" s="46">
        <v>60</v>
      </c>
      <c r="G42" s="46">
        <v>28</v>
      </c>
      <c r="H42" s="47" t="s">
        <v>415</v>
      </c>
      <c r="I42" s="131" t="s">
        <v>181</v>
      </c>
      <c r="J42" s="132" t="s">
        <v>184</v>
      </c>
      <c r="K42" s="131" t="s">
        <v>181</v>
      </c>
    </row>
    <row r="43" spans="1:52" x14ac:dyDescent="0.25">
      <c r="B43" s="79" t="s">
        <v>2</v>
      </c>
      <c r="C43" s="168" t="s">
        <v>71</v>
      </c>
      <c r="D43" s="90" t="s">
        <v>56</v>
      </c>
      <c r="E43" s="90">
        <v>0</v>
      </c>
      <c r="F43" s="90">
        <v>10</v>
      </c>
      <c r="G43" s="90">
        <v>6</v>
      </c>
      <c r="H43" s="202" t="s">
        <v>413</v>
      </c>
      <c r="I43" s="203" t="s">
        <v>173</v>
      </c>
      <c r="J43" s="204" t="s">
        <v>176</v>
      </c>
      <c r="K43" s="203" t="s">
        <v>173</v>
      </c>
    </row>
    <row r="44" spans="1:52" x14ac:dyDescent="0.25">
      <c r="B44" s="79" t="s">
        <v>2</v>
      </c>
      <c r="C44" s="168" t="s">
        <v>72</v>
      </c>
      <c r="D44" s="90" t="s">
        <v>56</v>
      </c>
      <c r="E44" s="90">
        <v>0</v>
      </c>
      <c r="F44" s="90">
        <v>20</v>
      </c>
      <c r="G44" s="90">
        <v>17</v>
      </c>
      <c r="H44" s="202" t="s">
        <v>414</v>
      </c>
      <c r="I44" s="203" t="s">
        <v>174</v>
      </c>
      <c r="J44" s="204" t="s">
        <v>177</v>
      </c>
      <c r="K44" s="203" t="s">
        <v>174</v>
      </c>
    </row>
    <row r="45" spans="1:52" x14ac:dyDescent="0.25">
      <c r="B45" s="79" t="s">
        <v>2</v>
      </c>
      <c r="C45" s="168" t="s">
        <v>73</v>
      </c>
      <c r="D45" s="90" t="s">
        <v>56</v>
      </c>
      <c r="E45" s="90">
        <v>0</v>
      </c>
      <c r="F45" s="90">
        <v>30</v>
      </c>
      <c r="G45" s="90">
        <v>28</v>
      </c>
      <c r="H45" s="202" t="s">
        <v>415</v>
      </c>
      <c r="I45" s="203" t="s">
        <v>175</v>
      </c>
      <c r="J45" s="204" t="s">
        <v>178</v>
      </c>
      <c r="K45" s="203" t="s">
        <v>175</v>
      </c>
    </row>
    <row r="46" spans="1:52" x14ac:dyDescent="0.25">
      <c r="B46" s="25" t="s">
        <v>2</v>
      </c>
      <c r="C46" s="45" t="s">
        <v>205</v>
      </c>
      <c r="D46" s="46" t="s">
        <v>194</v>
      </c>
      <c r="E46" s="46">
        <v>0</v>
      </c>
      <c r="F46" s="46">
        <v>10</v>
      </c>
      <c r="G46" s="46">
        <v>6</v>
      </c>
      <c r="H46" s="47" t="s">
        <v>413</v>
      </c>
      <c r="I46" s="136" t="s">
        <v>208</v>
      </c>
      <c r="J46" s="137" t="s">
        <v>211</v>
      </c>
      <c r="K46" s="136" t="s">
        <v>208</v>
      </c>
    </row>
    <row r="47" spans="1:52" x14ac:dyDescent="0.25">
      <c r="B47" s="25" t="s">
        <v>2</v>
      </c>
      <c r="C47" s="45" t="s">
        <v>206</v>
      </c>
      <c r="D47" s="46" t="s">
        <v>194</v>
      </c>
      <c r="E47" s="46">
        <v>0</v>
      </c>
      <c r="F47" s="46">
        <v>40</v>
      </c>
      <c r="G47" s="46">
        <v>17</v>
      </c>
      <c r="H47" s="47" t="s">
        <v>414</v>
      </c>
      <c r="I47" s="136" t="s">
        <v>209</v>
      </c>
      <c r="J47" s="137" t="s">
        <v>212</v>
      </c>
      <c r="K47" s="136" t="s">
        <v>209</v>
      </c>
    </row>
    <row r="48" spans="1:52" x14ac:dyDescent="0.25">
      <c r="B48" s="25" t="s">
        <v>2</v>
      </c>
      <c r="C48" s="49" t="s">
        <v>207</v>
      </c>
      <c r="D48" s="50" t="s">
        <v>194</v>
      </c>
      <c r="E48" s="50">
        <v>0</v>
      </c>
      <c r="F48" s="50">
        <v>60</v>
      </c>
      <c r="G48" s="50">
        <v>28</v>
      </c>
      <c r="H48" s="47" t="s">
        <v>415</v>
      </c>
      <c r="I48" s="136" t="s">
        <v>210</v>
      </c>
      <c r="J48" s="139" t="s">
        <v>213</v>
      </c>
      <c r="K48" s="136" t="s">
        <v>210</v>
      </c>
    </row>
    <row r="49" spans="2:14" x14ac:dyDescent="0.25">
      <c r="B49" s="79" t="s">
        <v>2</v>
      </c>
      <c r="C49" s="168" t="s">
        <v>359</v>
      </c>
      <c r="D49" s="197" t="s">
        <v>348</v>
      </c>
      <c r="E49" s="197">
        <v>0</v>
      </c>
      <c r="F49" s="197">
        <v>10</v>
      </c>
      <c r="G49" s="90">
        <v>6</v>
      </c>
      <c r="H49" s="202" t="s">
        <v>413</v>
      </c>
      <c r="I49" s="187" t="s">
        <v>362</v>
      </c>
      <c r="J49" s="205" t="s">
        <v>365</v>
      </c>
      <c r="K49" s="187" t="s">
        <v>362</v>
      </c>
    </row>
    <row r="50" spans="2:14" x14ac:dyDescent="0.25">
      <c r="B50" s="79" t="s">
        <v>2</v>
      </c>
      <c r="C50" s="168" t="s">
        <v>360</v>
      </c>
      <c r="D50" s="197" t="s">
        <v>348</v>
      </c>
      <c r="E50" s="197">
        <v>0</v>
      </c>
      <c r="F50" s="197">
        <v>40</v>
      </c>
      <c r="G50" s="90">
        <v>17</v>
      </c>
      <c r="H50" s="202" t="s">
        <v>414</v>
      </c>
      <c r="I50" s="187" t="s">
        <v>363</v>
      </c>
      <c r="J50" s="205" t="s">
        <v>366</v>
      </c>
      <c r="K50" s="187" t="s">
        <v>363</v>
      </c>
    </row>
    <row r="51" spans="2:14" x14ac:dyDescent="0.25">
      <c r="B51" s="198" t="s">
        <v>2</v>
      </c>
      <c r="C51" s="199" t="s">
        <v>361</v>
      </c>
      <c r="D51" s="200" t="s">
        <v>348</v>
      </c>
      <c r="E51" s="200">
        <v>0</v>
      </c>
      <c r="F51" s="200">
        <v>60</v>
      </c>
      <c r="G51" s="201">
        <v>28</v>
      </c>
      <c r="H51" s="202" t="s">
        <v>415</v>
      </c>
      <c r="I51" s="206" t="s">
        <v>364</v>
      </c>
      <c r="J51" s="207" t="s">
        <v>367</v>
      </c>
      <c r="K51" s="206" t="s">
        <v>364</v>
      </c>
    </row>
    <row r="52" spans="2:14" x14ac:dyDescent="0.25">
      <c r="B52" s="25" t="s">
        <v>2</v>
      </c>
      <c r="C52" s="45" t="s">
        <v>400</v>
      </c>
      <c r="D52" s="163" t="s">
        <v>379</v>
      </c>
      <c r="E52" s="163">
        <v>0</v>
      </c>
      <c r="F52" s="163">
        <v>10</v>
      </c>
      <c r="G52" s="46">
        <v>6</v>
      </c>
      <c r="H52" s="47" t="s">
        <v>413</v>
      </c>
      <c r="I52" s="136" t="s">
        <v>403</v>
      </c>
      <c r="J52" s="137" t="s">
        <v>406</v>
      </c>
      <c r="K52" s="136" t="s">
        <v>403</v>
      </c>
    </row>
    <row r="53" spans="2:14" x14ac:dyDescent="0.25">
      <c r="B53" s="25" t="s">
        <v>2</v>
      </c>
      <c r="C53" s="45" t="s">
        <v>401</v>
      </c>
      <c r="D53" s="163" t="s">
        <v>379</v>
      </c>
      <c r="E53" s="163">
        <v>0</v>
      </c>
      <c r="F53" s="163">
        <v>40</v>
      </c>
      <c r="G53" s="46">
        <v>17</v>
      </c>
      <c r="H53" s="47" t="s">
        <v>414</v>
      </c>
      <c r="I53" s="136" t="s">
        <v>404</v>
      </c>
      <c r="J53" s="137" t="s">
        <v>407</v>
      </c>
      <c r="K53" s="136" t="s">
        <v>404</v>
      </c>
    </row>
    <row r="54" spans="2:14" x14ac:dyDescent="0.25">
      <c r="B54" s="164" t="s">
        <v>2</v>
      </c>
      <c r="C54" s="49" t="s">
        <v>402</v>
      </c>
      <c r="D54" s="165" t="s">
        <v>379</v>
      </c>
      <c r="E54" s="165">
        <v>0</v>
      </c>
      <c r="F54" s="165">
        <v>60</v>
      </c>
      <c r="G54" s="50">
        <v>28</v>
      </c>
      <c r="H54" s="47" t="s">
        <v>415</v>
      </c>
      <c r="I54" s="166" t="s">
        <v>405</v>
      </c>
      <c r="J54" s="139" t="s">
        <v>408</v>
      </c>
      <c r="K54" s="166" t="s">
        <v>405</v>
      </c>
    </row>
    <row r="57" spans="2:14" ht="15.75" thickBot="1" x14ac:dyDescent="0.3"/>
    <row r="58" spans="2:14" ht="23.25" x14ac:dyDescent="0.35">
      <c r="B58" s="1" t="s">
        <v>137</v>
      </c>
      <c r="C58" s="1"/>
      <c r="D58" s="1"/>
      <c r="E58" s="1"/>
      <c r="F58" s="1"/>
    </row>
    <row r="60" spans="2:14" ht="140.25" x14ac:dyDescent="0.25">
      <c r="B60" s="142" t="s">
        <v>138</v>
      </c>
      <c r="C60" s="140" t="s">
        <v>0</v>
      </c>
      <c r="D60" s="140" t="s">
        <v>139</v>
      </c>
      <c r="E60" s="140" t="s">
        <v>373</v>
      </c>
      <c r="F60" s="141" t="s">
        <v>140</v>
      </c>
      <c r="G60" s="143" t="s">
        <v>141</v>
      </c>
      <c r="H60" s="143" t="s">
        <v>142</v>
      </c>
      <c r="I60" s="143" t="s">
        <v>143</v>
      </c>
      <c r="J60" s="143" t="s">
        <v>144</v>
      </c>
      <c r="K60" s="143" t="s">
        <v>58</v>
      </c>
      <c r="L60" s="143" t="s">
        <v>3</v>
      </c>
      <c r="M60" s="143" t="s">
        <v>5</v>
      </c>
      <c r="N60" s="143" t="s">
        <v>1</v>
      </c>
    </row>
    <row r="61" spans="2:14" x14ac:dyDescent="0.25">
      <c r="B61" s="25" t="s">
        <v>2</v>
      </c>
      <c r="C61" s="45" t="s">
        <v>145</v>
      </c>
      <c r="D61" s="46" t="s">
        <v>145</v>
      </c>
      <c r="E61" s="46"/>
      <c r="F61" s="46" t="s">
        <v>57</v>
      </c>
      <c r="G61" s="47">
        <v>0</v>
      </c>
      <c r="H61" s="47">
        <v>0</v>
      </c>
      <c r="I61" s="47">
        <v>0</v>
      </c>
      <c r="J61" s="47">
        <v>0</v>
      </c>
      <c r="K61" s="47" t="s">
        <v>416</v>
      </c>
      <c r="L61" s="47" t="s">
        <v>147</v>
      </c>
      <c r="M61" s="47" t="s">
        <v>149</v>
      </c>
      <c r="N61" s="47" t="s">
        <v>216</v>
      </c>
    </row>
    <row r="62" spans="2:14" x14ac:dyDescent="0.25">
      <c r="B62" s="79" t="s">
        <v>2</v>
      </c>
      <c r="C62" s="168" t="s">
        <v>146</v>
      </c>
      <c r="D62" s="90" t="s">
        <v>146</v>
      </c>
      <c r="E62" s="90"/>
      <c r="F62" s="90" t="s">
        <v>56</v>
      </c>
      <c r="G62" s="202">
        <v>0</v>
      </c>
      <c r="H62" s="202">
        <v>600</v>
      </c>
      <c r="I62" s="202">
        <v>0</v>
      </c>
      <c r="J62" s="202">
        <v>0</v>
      </c>
      <c r="K62" s="202" t="s">
        <v>417</v>
      </c>
      <c r="L62" s="202" t="s">
        <v>148</v>
      </c>
      <c r="M62" s="202" t="s">
        <v>150</v>
      </c>
      <c r="N62" s="202" t="s">
        <v>217</v>
      </c>
    </row>
    <row r="63" spans="2:14" x14ac:dyDescent="0.25">
      <c r="B63" s="25" t="s">
        <v>2</v>
      </c>
      <c r="C63" s="45" t="s">
        <v>214</v>
      </c>
      <c r="D63" s="46" t="s">
        <v>214</v>
      </c>
      <c r="E63" s="46"/>
      <c r="F63" s="46" t="s">
        <v>194</v>
      </c>
      <c r="G63" s="47">
        <v>0</v>
      </c>
      <c r="H63" s="47">
        <v>0</v>
      </c>
      <c r="I63" s="47">
        <v>0</v>
      </c>
      <c r="J63" s="47">
        <v>0</v>
      </c>
      <c r="K63" s="47" t="s">
        <v>418</v>
      </c>
      <c r="L63" s="47" t="s">
        <v>215</v>
      </c>
      <c r="M63" s="47" t="s">
        <v>215</v>
      </c>
      <c r="N63" s="47" t="s">
        <v>218</v>
      </c>
    </row>
    <row r="64" spans="2:14" x14ac:dyDescent="0.25">
      <c r="B64" s="144" t="s">
        <v>2</v>
      </c>
      <c r="C64" s="145" t="s">
        <v>231</v>
      </c>
      <c r="D64" s="146" t="s">
        <v>231</v>
      </c>
      <c r="E64" s="146"/>
      <c r="F64" s="147" t="s">
        <v>194</v>
      </c>
      <c r="G64" s="148">
        <v>0</v>
      </c>
      <c r="H64" s="148">
        <v>0</v>
      </c>
      <c r="I64" s="148">
        <v>0</v>
      </c>
      <c r="J64" s="148">
        <v>5</v>
      </c>
      <c r="K64" s="167" t="s">
        <v>418</v>
      </c>
      <c r="L64" s="148" t="s">
        <v>215</v>
      </c>
      <c r="M64" s="148" t="s">
        <v>215</v>
      </c>
      <c r="N64" s="148" t="s">
        <v>218</v>
      </c>
    </row>
    <row r="65" spans="2:14" x14ac:dyDescent="0.25">
      <c r="B65" s="198" t="s">
        <v>2</v>
      </c>
      <c r="C65" s="199" t="s">
        <v>368</v>
      </c>
      <c r="D65" s="200" t="s">
        <v>368</v>
      </c>
      <c r="E65" s="200"/>
      <c r="F65" s="201" t="s">
        <v>348</v>
      </c>
      <c r="G65" s="208">
        <v>0</v>
      </c>
      <c r="H65" s="208">
        <v>0</v>
      </c>
      <c r="I65" s="208">
        <v>0</v>
      </c>
      <c r="J65" s="208">
        <v>0</v>
      </c>
      <c r="K65" s="208" t="s">
        <v>419</v>
      </c>
      <c r="L65" s="208" t="s">
        <v>370</v>
      </c>
      <c r="M65" s="208" t="s">
        <v>370</v>
      </c>
      <c r="N65" s="208" t="s">
        <v>369</v>
      </c>
    </row>
    <row r="66" spans="2:14" x14ac:dyDescent="0.25">
      <c r="B66" s="198" t="s">
        <v>2</v>
      </c>
      <c r="C66" s="199" t="s">
        <v>374</v>
      </c>
      <c r="D66" s="200" t="s">
        <v>368</v>
      </c>
      <c r="E66" s="200"/>
      <c r="F66" s="201" t="s">
        <v>348</v>
      </c>
      <c r="G66" s="208">
        <v>0</v>
      </c>
      <c r="H66" s="208">
        <v>0</v>
      </c>
      <c r="I66" s="208">
        <v>0</v>
      </c>
      <c r="J66" s="208">
        <v>5</v>
      </c>
      <c r="K66" s="208" t="s">
        <v>419</v>
      </c>
      <c r="L66" s="208" t="s">
        <v>370</v>
      </c>
      <c r="M66" s="208" t="s">
        <v>370</v>
      </c>
      <c r="N66" s="208" t="s">
        <v>369</v>
      </c>
    </row>
    <row r="67" spans="2:14" x14ac:dyDescent="0.25">
      <c r="B67" s="198" t="s">
        <v>2</v>
      </c>
      <c r="C67" s="199" t="s">
        <v>375</v>
      </c>
      <c r="D67" s="200" t="s">
        <v>368</v>
      </c>
      <c r="E67" s="200" t="s">
        <v>377</v>
      </c>
      <c r="F67" s="201" t="s">
        <v>348</v>
      </c>
      <c r="G67" s="208">
        <v>0</v>
      </c>
      <c r="H67" s="208">
        <v>0</v>
      </c>
      <c r="I67" s="208">
        <v>0</v>
      </c>
      <c r="J67" s="208">
        <v>15</v>
      </c>
      <c r="K67" s="208" t="s">
        <v>419</v>
      </c>
      <c r="L67" s="208" t="s">
        <v>370</v>
      </c>
      <c r="M67" s="208" t="s">
        <v>370</v>
      </c>
      <c r="N67" s="208" t="s">
        <v>369</v>
      </c>
    </row>
    <row r="68" spans="2:14" x14ac:dyDescent="0.25">
      <c r="B68" s="198" t="s">
        <v>2</v>
      </c>
      <c r="C68" s="199" t="s">
        <v>376</v>
      </c>
      <c r="D68" s="200" t="s">
        <v>368</v>
      </c>
      <c r="E68" s="200" t="s">
        <v>378</v>
      </c>
      <c r="F68" s="201" t="s">
        <v>348</v>
      </c>
      <c r="G68" s="208">
        <v>0</v>
      </c>
      <c r="H68" s="208">
        <v>0</v>
      </c>
      <c r="I68" s="208">
        <v>0</v>
      </c>
      <c r="J68" s="208">
        <v>25</v>
      </c>
      <c r="K68" s="208" t="s">
        <v>419</v>
      </c>
      <c r="L68" s="208" t="s">
        <v>370</v>
      </c>
      <c r="M68" s="208" t="s">
        <v>370</v>
      </c>
      <c r="N68" s="208" t="s">
        <v>369</v>
      </c>
    </row>
    <row r="69" spans="2:14" x14ac:dyDescent="0.25">
      <c r="B69" s="164" t="s">
        <v>2</v>
      </c>
      <c r="C69" s="49" t="s">
        <v>390</v>
      </c>
      <c r="D69" s="165" t="s">
        <v>390</v>
      </c>
      <c r="E69" s="165" t="s">
        <v>409</v>
      </c>
      <c r="F69" s="50" t="s">
        <v>379</v>
      </c>
      <c r="G69" s="167">
        <v>0</v>
      </c>
      <c r="H69" s="167">
        <v>0</v>
      </c>
      <c r="I69" s="167">
        <v>0</v>
      </c>
      <c r="J69" s="167">
        <v>0</v>
      </c>
      <c r="K69" s="167" t="s">
        <v>420</v>
      </c>
      <c r="L69" s="167" t="s">
        <v>394</v>
      </c>
      <c r="M69" s="167" t="s">
        <v>394</v>
      </c>
      <c r="N69" s="167" t="s">
        <v>395</v>
      </c>
    </row>
    <row r="70" spans="2:14" x14ac:dyDescent="0.25">
      <c r="B70" s="164" t="s">
        <v>2</v>
      </c>
      <c r="C70" s="49" t="s">
        <v>391</v>
      </c>
      <c r="D70" s="165" t="s">
        <v>390</v>
      </c>
      <c r="E70" s="165" t="s">
        <v>410</v>
      </c>
      <c r="F70" s="50" t="s">
        <v>379</v>
      </c>
      <c r="G70" s="167">
        <v>0</v>
      </c>
      <c r="H70" s="167">
        <v>0</v>
      </c>
      <c r="I70" s="167">
        <v>0</v>
      </c>
      <c r="J70" s="167">
        <v>5</v>
      </c>
      <c r="K70" s="167" t="s">
        <v>420</v>
      </c>
      <c r="L70" s="167" t="s">
        <v>394</v>
      </c>
      <c r="M70" s="167" t="s">
        <v>394</v>
      </c>
      <c r="N70" s="167" t="s">
        <v>395</v>
      </c>
    </row>
    <row r="71" spans="2:14" x14ac:dyDescent="0.25">
      <c r="B71" s="164" t="s">
        <v>2</v>
      </c>
      <c r="C71" s="49" t="s">
        <v>392</v>
      </c>
      <c r="D71" s="165" t="s">
        <v>391</v>
      </c>
      <c r="E71" s="165" t="s">
        <v>411</v>
      </c>
      <c r="F71" s="50" t="s">
        <v>379</v>
      </c>
      <c r="G71" s="167">
        <v>0</v>
      </c>
      <c r="H71" s="167">
        <v>0</v>
      </c>
      <c r="I71" s="167">
        <v>0</v>
      </c>
      <c r="J71" s="167">
        <v>15</v>
      </c>
      <c r="K71" s="167" t="s">
        <v>420</v>
      </c>
      <c r="L71" s="167" t="s">
        <v>394</v>
      </c>
      <c r="M71" s="167" t="s">
        <v>394</v>
      </c>
      <c r="N71" s="167" t="s">
        <v>395</v>
      </c>
    </row>
    <row r="72" spans="2:14" x14ac:dyDescent="0.25">
      <c r="B72" s="164" t="s">
        <v>2</v>
      </c>
      <c r="C72" s="49" t="s">
        <v>393</v>
      </c>
      <c r="D72" s="165" t="s">
        <v>391</v>
      </c>
      <c r="E72" s="165" t="s">
        <v>412</v>
      </c>
      <c r="F72" s="50" t="s">
        <v>379</v>
      </c>
      <c r="G72" s="167">
        <v>0</v>
      </c>
      <c r="H72" s="167">
        <v>0</v>
      </c>
      <c r="I72" s="167">
        <v>0</v>
      </c>
      <c r="J72" s="167">
        <v>25</v>
      </c>
      <c r="K72" s="167" t="s">
        <v>420</v>
      </c>
      <c r="L72" s="167" t="s">
        <v>394</v>
      </c>
      <c r="M72" s="167" t="s">
        <v>394</v>
      </c>
      <c r="N72" s="167" t="s">
        <v>395</v>
      </c>
    </row>
    <row r="74" spans="2:14" ht="15.75" thickBot="1" x14ac:dyDescent="0.3"/>
    <row r="75" spans="2:14" ht="23.25" x14ac:dyDescent="0.35">
      <c r="B75" s="1" t="s">
        <v>158</v>
      </c>
      <c r="C75" s="1"/>
      <c r="D75" s="1"/>
      <c r="E75" s="1"/>
    </row>
    <row r="77" spans="2:14" ht="121.5" x14ac:dyDescent="0.25">
      <c r="B77" s="12" t="s">
        <v>159</v>
      </c>
      <c r="C77" s="6" t="s">
        <v>0</v>
      </c>
      <c r="D77" s="7" t="s">
        <v>3</v>
      </c>
      <c r="E77" s="37" t="s">
        <v>58</v>
      </c>
    </row>
    <row r="78" spans="2:14" x14ac:dyDescent="0.25">
      <c r="B78" s="25" t="s">
        <v>2</v>
      </c>
      <c r="C78" s="45" t="s">
        <v>160</v>
      </c>
      <c r="D78" s="46" t="s">
        <v>163</v>
      </c>
      <c r="E78" s="46" t="s">
        <v>166</v>
      </c>
    </row>
    <row r="79" spans="2:14" x14ac:dyDescent="0.25">
      <c r="B79" s="25" t="s">
        <v>2</v>
      </c>
      <c r="C79" s="45" t="s">
        <v>161</v>
      </c>
      <c r="D79" s="46" t="s">
        <v>164</v>
      </c>
      <c r="E79" s="46" t="s">
        <v>167</v>
      </c>
    </row>
    <row r="80" spans="2:14" x14ac:dyDescent="0.25">
      <c r="B80" s="25" t="s">
        <v>2</v>
      </c>
      <c r="C80" s="45" t="s">
        <v>162</v>
      </c>
      <c r="D80" s="46" t="s">
        <v>165</v>
      </c>
      <c r="E80" s="46" t="s">
        <v>168</v>
      </c>
    </row>
    <row r="82" spans="2:6" ht="15.75" thickBot="1" x14ac:dyDescent="0.3"/>
    <row r="83" spans="2:6" ht="23.25" x14ac:dyDescent="0.35">
      <c r="B83" s="1" t="s">
        <v>446</v>
      </c>
      <c r="C83" s="1"/>
      <c r="D83" s="1"/>
      <c r="E83" s="1"/>
    </row>
    <row r="85" spans="2:6" ht="191.25" x14ac:dyDescent="0.25">
      <c r="B85" s="12" t="s">
        <v>445</v>
      </c>
      <c r="C85" s="6" t="s">
        <v>0</v>
      </c>
      <c r="D85" s="7" t="s">
        <v>4</v>
      </c>
      <c r="E85" s="37" t="s">
        <v>142</v>
      </c>
      <c r="F85" s="7" t="s">
        <v>143</v>
      </c>
    </row>
    <row r="86" spans="2:6" x14ac:dyDescent="0.25">
      <c r="B86" s="25" t="s">
        <v>2</v>
      </c>
      <c r="C86" s="45" t="s">
        <v>425</v>
      </c>
      <c r="D86" s="46">
        <v>0</v>
      </c>
      <c r="E86" s="46">
        <v>5000</v>
      </c>
      <c r="F86" s="46">
        <v>0</v>
      </c>
    </row>
    <row r="87" spans="2:6" x14ac:dyDescent="0.25">
      <c r="B87" s="25" t="s">
        <v>2</v>
      </c>
      <c r="C87" s="45" t="s">
        <v>426</v>
      </c>
      <c r="D87" s="46">
        <v>1</v>
      </c>
      <c r="E87" s="46">
        <v>15000</v>
      </c>
      <c r="F87" s="46">
        <v>0</v>
      </c>
    </row>
    <row r="88" spans="2:6" x14ac:dyDescent="0.25">
      <c r="B88" s="25" t="s">
        <v>2</v>
      </c>
      <c r="C88" s="45" t="s">
        <v>427</v>
      </c>
      <c r="D88" s="46">
        <v>2</v>
      </c>
      <c r="E88" s="46">
        <v>20000</v>
      </c>
      <c r="F88" s="46">
        <v>0</v>
      </c>
    </row>
    <row r="89" spans="2:6" x14ac:dyDescent="0.25">
      <c r="B89" s="25" t="s">
        <v>2</v>
      </c>
      <c r="C89" s="45" t="s">
        <v>428</v>
      </c>
      <c r="D89" s="46">
        <v>3</v>
      </c>
      <c r="E89" s="46">
        <v>25000</v>
      </c>
      <c r="F89" s="46">
        <v>0</v>
      </c>
    </row>
    <row r="90" spans="2:6" x14ac:dyDescent="0.25">
      <c r="B90" s="25" t="s">
        <v>2</v>
      </c>
      <c r="C90" s="45" t="s">
        <v>429</v>
      </c>
      <c r="D90" s="46">
        <v>4</v>
      </c>
      <c r="E90" s="46">
        <v>30000</v>
      </c>
      <c r="F90" s="46">
        <v>0</v>
      </c>
    </row>
    <row r="91" spans="2:6" x14ac:dyDescent="0.25">
      <c r="B91" s="25" t="s">
        <v>2</v>
      </c>
      <c r="C91" s="45" t="s">
        <v>430</v>
      </c>
      <c r="D91" s="46">
        <v>5</v>
      </c>
      <c r="E91" s="46">
        <v>35000</v>
      </c>
      <c r="F91" s="46">
        <v>0</v>
      </c>
    </row>
    <row r="92" spans="2:6" x14ac:dyDescent="0.25">
      <c r="B92" s="25" t="s">
        <v>2</v>
      </c>
      <c r="C92" s="45" t="s">
        <v>431</v>
      </c>
      <c r="D92" s="46">
        <v>6</v>
      </c>
      <c r="E92" s="46">
        <v>40000</v>
      </c>
      <c r="F92" s="46">
        <v>0</v>
      </c>
    </row>
    <row r="93" spans="2:6" x14ac:dyDescent="0.25">
      <c r="B93" s="25" t="s">
        <v>2</v>
      </c>
      <c r="C93" s="45" t="s">
        <v>432</v>
      </c>
      <c r="D93" s="46">
        <v>7</v>
      </c>
      <c r="E93" s="46">
        <v>45000</v>
      </c>
      <c r="F93" s="46">
        <v>0</v>
      </c>
    </row>
    <row r="94" spans="2:6" x14ac:dyDescent="0.25">
      <c r="B94" s="25" t="s">
        <v>2</v>
      </c>
      <c r="C94" s="45" t="s">
        <v>433</v>
      </c>
      <c r="D94" s="46">
        <v>8</v>
      </c>
      <c r="E94" s="46">
        <v>50000</v>
      </c>
      <c r="F94" s="46">
        <v>0</v>
      </c>
    </row>
    <row r="95" spans="2:6" x14ac:dyDescent="0.25">
      <c r="B95" s="25" t="s">
        <v>2</v>
      </c>
      <c r="C95" s="45" t="s">
        <v>434</v>
      </c>
      <c r="D95" s="46">
        <v>9</v>
      </c>
      <c r="E95" s="46">
        <v>60000</v>
      </c>
      <c r="F95" s="46">
        <v>0</v>
      </c>
    </row>
    <row r="99" spans="8:11" x14ac:dyDescent="0.25">
      <c r="H99" t="s">
        <v>441</v>
      </c>
    </row>
    <row r="100" spans="8:11" x14ac:dyDescent="0.25">
      <c r="H100" t="s">
        <v>109</v>
      </c>
      <c r="I100" t="s">
        <v>440</v>
      </c>
    </row>
    <row r="101" spans="8:11" x14ac:dyDescent="0.25">
      <c r="H101">
        <v>1</v>
      </c>
      <c r="I101">
        <v>10000</v>
      </c>
      <c r="J101" t="s">
        <v>437</v>
      </c>
      <c r="K101" t="s">
        <v>438</v>
      </c>
    </row>
    <row r="102" spans="8:11" x14ac:dyDescent="0.25">
      <c r="H102">
        <v>10</v>
      </c>
      <c r="I102">
        <v>55000</v>
      </c>
      <c r="J102">
        <f t="array" ref="J102:K102">LINEST(I101:I102,H101:H102)</f>
        <v>5000</v>
      </c>
      <c r="K102">
        <v>5000</v>
      </c>
    </row>
    <row r="104" spans="8:11" x14ac:dyDescent="0.25">
      <c r="I104" t="s">
        <v>435</v>
      </c>
      <c r="J104" t="s">
        <v>436</v>
      </c>
    </row>
    <row r="105" spans="8:11" x14ac:dyDescent="0.25">
      <c r="I105" s="170">
        <v>1</v>
      </c>
      <c r="J105">
        <f>ROUND(($J$102*I105)+$K$102,0)</f>
        <v>10000</v>
      </c>
    </row>
    <row r="106" spans="8:11" x14ac:dyDescent="0.25">
      <c r="I106" s="170">
        <v>2</v>
      </c>
      <c r="J106">
        <f t="shared" ref="J106:J114" si="0">ROUND(($J$102*I106)+$K$102,0)</f>
        <v>15000</v>
      </c>
    </row>
    <row r="107" spans="8:11" x14ac:dyDescent="0.25">
      <c r="I107" s="170">
        <v>3</v>
      </c>
      <c r="J107">
        <f t="shared" si="0"/>
        <v>20000</v>
      </c>
    </row>
    <row r="108" spans="8:11" x14ac:dyDescent="0.25">
      <c r="I108" s="170">
        <v>4</v>
      </c>
      <c r="J108">
        <f t="shared" si="0"/>
        <v>25000</v>
      </c>
    </row>
    <row r="109" spans="8:11" x14ac:dyDescent="0.25">
      <c r="I109" s="170">
        <v>5</v>
      </c>
      <c r="J109">
        <f t="shared" si="0"/>
        <v>30000</v>
      </c>
    </row>
    <row r="110" spans="8:11" x14ac:dyDescent="0.25">
      <c r="I110" s="170">
        <v>6</v>
      </c>
      <c r="J110">
        <f t="shared" si="0"/>
        <v>35000</v>
      </c>
    </row>
    <row r="111" spans="8:11" x14ac:dyDescent="0.25">
      <c r="I111" s="170">
        <v>7</v>
      </c>
      <c r="J111">
        <f t="shared" si="0"/>
        <v>40000</v>
      </c>
    </row>
    <row r="112" spans="8:11" x14ac:dyDescent="0.25">
      <c r="I112" s="170">
        <v>8</v>
      </c>
      <c r="J112">
        <f t="shared" si="0"/>
        <v>45000</v>
      </c>
    </row>
    <row r="113" spans="8:11" x14ac:dyDescent="0.25">
      <c r="I113" s="170">
        <v>9</v>
      </c>
      <c r="J113">
        <f t="shared" si="0"/>
        <v>50000</v>
      </c>
    </row>
    <row r="114" spans="8:11" x14ac:dyDescent="0.25">
      <c r="I114" s="170">
        <v>10</v>
      </c>
      <c r="J114">
        <f t="shared" si="0"/>
        <v>55000</v>
      </c>
    </row>
    <row r="116" spans="8:11" x14ac:dyDescent="0.25">
      <c r="J116" s="52">
        <f>SUM(J105:J114)</f>
        <v>325000</v>
      </c>
    </row>
    <row r="117" spans="8:11" x14ac:dyDescent="0.25">
      <c r="I117" t="s">
        <v>439</v>
      </c>
    </row>
    <row r="118" spans="8:11" x14ac:dyDescent="0.25">
      <c r="H118" t="s">
        <v>442</v>
      </c>
    </row>
    <row r="119" spans="8:11" x14ac:dyDescent="0.25">
      <c r="H119" t="s">
        <v>109</v>
      </c>
      <c r="I119" t="s">
        <v>443</v>
      </c>
      <c r="J119" t="s">
        <v>437</v>
      </c>
      <c r="K119" t="s">
        <v>438</v>
      </c>
    </row>
    <row r="120" spans="8:11" x14ac:dyDescent="0.25">
      <c r="H120">
        <v>1</v>
      </c>
      <c r="I120">
        <v>5</v>
      </c>
      <c r="J120">
        <f t="array" ref="J120:K120">LINEST(I120:I121,H120:H121)</f>
        <v>10.000000000000002</v>
      </c>
      <c r="K120">
        <v>-5.0000000000000036</v>
      </c>
    </row>
    <row r="121" spans="8:11" x14ac:dyDescent="0.25">
      <c r="H121">
        <v>3</v>
      </c>
      <c r="I121">
        <v>25</v>
      </c>
    </row>
    <row r="123" spans="8:11" x14ac:dyDescent="0.25">
      <c r="I123" t="s">
        <v>435</v>
      </c>
      <c r="J123" t="s">
        <v>444</v>
      </c>
    </row>
    <row r="124" spans="8:11" x14ac:dyDescent="0.25">
      <c r="I124" s="170">
        <v>1</v>
      </c>
      <c r="J124">
        <f>ROUND(($J$120*I124)+$K$120,0)</f>
        <v>5</v>
      </c>
    </row>
    <row r="125" spans="8:11" x14ac:dyDescent="0.25">
      <c r="I125" s="170">
        <v>2</v>
      </c>
      <c r="J125">
        <f t="shared" ref="J125:J126" si="1">ROUND(($J$120*I125)+$K$120,0)</f>
        <v>15</v>
      </c>
    </row>
    <row r="126" spans="8:11" x14ac:dyDescent="0.25">
      <c r="I126" s="170">
        <v>3</v>
      </c>
      <c r="J126">
        <f t="shared" si="1"/>
        <v>25</v>
      </c>
    </row>
    <row r="128" spans="8:11" x14ac:dyDescent="0.25">
      <c r="J128" s="52">
        <f>SUM(J124:J126)</f>
        <v>45</v>
      </c>
    </row>
  </sheetData>
  <mergeCells count="5">
    <mergeCell ref="Q34:T34"/>
    <mergeCell ref="U34:X34"/>
    <mergeCell ref="H34:I34"/>
    <mergeCell ref="J34:O34"/>
    <mergeCell ref="AF34:AL34"/>
  </mergeCells>
  <conditionalFormatting sqref="C14">
    <cfRule type="duplicateValues" dxfId="201" priority="120"/>
  </conditionalFormatting>
  <conditionalFormatting sqref="C7:D7 C4:C6">
    <cfRule type="duplicateValues" dxfId="200" priority="96"/>
  </conditionalFormatting>
  <conditionalFormatting sqref="C43:C45">
    <cfRule type="duplicateValues" dxfId="199" priority="85"/>
  </conditionalFormatting>
  <conditionalFormatting sqref="C40:C42">
    <cfRule type="duplicateValues" dxfId="198" priority="121"/>
  </conditionalFormatting>
  <conditionalFormatting sqref="C46:C48">
    <cfRule type="duplicateValues" dxfId="197" priority="82"/>
  </conditionalFormatting>
  <conditionalFormatting sqref="C15:C25">
    <cfRule type="duplicateValues" dxfId="196" priority="80"/>
  </conditionalFormatting>
  <conditionalFormatting sqref="AY22">
    <cfRule type="duplicateValues" dxfId="195" priority="72"/>
  </conditionalFormatting>
  <conditionalFormatting sqref="C61:C65">
    <cfRule type="duplicateValues" dxfId="194" priority="70"/>
  </conditionalFormatting>
  <conditionalFormatting sqref="C78:C80">
    <cfRule type="duplicateValues" dxfId="193" priority="67"/>
  </conditionalFormatting>
  <conditionalFormatting sqref="AA4:AA7">
    <cfRule type="duplicateValues" dxfId="192" priority="66"/>
  </conditionalFormatting>
  <conditionalFormatting sqref="AY23">
    <cfRule type="duplicateValues" dxfId="191" priority="63"/>
  </conditionalFormatting>
  <conditionalFormatting sqref="AY24">
    <cfRule type="duplicateValues" dxfId="190" priority="62"/>
  </conditionalFormatting>
  <conditionalFormatting sqref="AY25">
    <cfRule type="duplicateValues" dxfId="189" priority="61"/>
  </conditionalFormatting>
  <conditionalFormatting sqref="C64">
    <cfRule type="duplicateValues" dxfId="188" priority="60"/>
  </conditionalFormatting>
  <conditionalFormatting sqref="C7:D7">
    <cfRule type="duplicateValues" dxfId="187" priority="59"/>
  </conditionalFormatting>
  <conditionalFormatting sqref="AA7">
    <cfRule type="duplicateValues" dxfId="186" priority="58"/>
  </conditionalFormatting>
  <conditionalFormatting sqref="C49:C51">
    <cfRule type="duplicateValues" dxfId="185" priority="56"/>
  </conditionalFormatting>
  <conditionalFormatting sqref="C65">
    <cfRule type="duplicateValues" dxfId="184" priority="55"/>
  </conditionalFormatting>
  <conditionalFormatting sqref="C65">
    <cfRule type="duplicateValues" dxfId="183" priority="54"/>
  </conditionalFormatting>
  <conditionalFormatting sqref="C66">
    <cfRule type="duplicateValues" dxfId="182" priority="53"/>
  </conditionalFormatting>
  <conditionalFormatting sqref="C66">
    <cfRule type="duplicateValues" dxfId="181" priority="52"/>
  </conditionalFormatting>
  <conditionalFormatting sqref="C66">
    <cfRule type="duplicateValues" dxfId="180" priority="51"/>
  </conditionalFormatting>
  <conditionalFormatting sqref="C67">
    <cfRule type="duplicateValues" dxfId="179" priority="50"/>
  </conditionalFormatting>
  <conditionalFormatting sqref="C67">
    <cfRule type="duplicateValues" dxfId="178" priority="49"/>
  </conditionalFormatting>
  <conditionalFormatting sqref="C67">
    <cfRule type="duplicateValues" dxfId="177" priority="48"/>
  </conditionalFormatting>
  <conditionalFormatting sqref="C68">
    <cfRule type="duplicateValues" dxfId="176" priority="47"/>
  </conditionalFormatting>
  <conditionalFormatting sqref="C68">
    <cfRule type="duplicateValues" dxfId="175" priority="46"/>
  </conditionalFormatting>
  <conditionalFormatting sqref="C68">
    <cfRule type="duplicateValues" dxfId="174" priority="45"/>
  </conditionalFormatting>
  <conditionalFormatting sqref="C8">
    <cfRule type="duplicateValues" dxfId="173" priority="44"/>
  </conditionalFormatting>
  <conditionalFormatting sqref="C8">
    <cfRule type="duplicateValues" dxfId="172" priority="42"/>
  </conditionalFormatting>
  <conditionalFormatting sqref="D8">
    <cfRule type="duplicateValues" dxfId="171" priority="40"/>
  </conditionalFormatting>
  <conditionalFormatting sqref="D8">
    <cfRule type="duplicateValues" dxfId="170" priority="39"/>
  </conditionalFormatting>
  <conditionalFormatting sqref="C30:C33">
    <cfRule type="duplicateValues" dxfId="169" priority="38"/>
  </conditionalFormatting>
  <conditionalFormatting sqref="AY30">
    <cfRule type="duplicateValues" dxfId="168" priority="37"/>
  </conditionalFormatting>
  <conditionalFormatting sqref="AY31">
    <cfRule type="duplicateValues" dxfId="167" priority="36"/>
  </conditionalFormatting>
  <conditionalFormatting sqref="AY32">
    <cfRule type="duplicateValues" dxfId="166" priority="35"/>
  </conditionalFormatting>
  <conditionalFormatting sqref="AY33">
    <cfRule type="duplicateValues" dxfId="165" priority="34"/>
  </conditionalFormatting>
  <conditionalFormatting sqref="C69">
    <cfRule type="duplicateValues" dxfId="164" priority="33"/>
  </conditionalFormatting>
  <conditionalFormatting sqref="C69">
    <cfRule type="duplicateValues" dxfId="163" priority="32"/>
  </conditionalFormatting>
  <conditionalFormatting sqref="C69">
    <cfRule type="duplicateValues" dxfId="162" priority="31"/>
  </conditionalFormatting>
  <conditionalFormatting sqref="C70">
    <cfRule type="duplicateValues" dxfId="161" priority="30"/>
  </conditionalFormatting>
  <conditionalFormatting sqref="C70">
    <cfRule type="duplicateValues" dxfId="160" priority="29"/>
  </conditionalFormatting>
  <conditionalFormatting sqref="C70">
    <cfRule type="duplicateValues" dxfId="159" priority="28"/>
  </conditionalFormatting>
  <conditionalFormatting sqref="C71">
    <cfRule type="duplicateValues" dxfId="158" priority="27"/>
  </conditionalFormatting>
  <conditionalFormatting sqref="C71">
    <cfRule type="duplicateValues" dxfId="157" priority="26"/>
  </conditionalFormatting>
  <conditionalFormatting sqref="C71">
    <cfRule type="duplicateValues" dxfId="156" priority="25"/>
  </conditionalFormatting>
  <conditionalFormatting sqref="C72">
    <cfRule type="duplicateValues" dxfId="155" priority="24"/>
  </conditionalFormatting>
  <conditionalFormatting sqref="C72">
    <cfRule type="duplicateValues" dxfId="154" priority="23"/>
  </conditionalFormatting>
  <conditionalFormatting sqref="C72">
    <cfRule type="duplicateValues" dxfId="153" priority="22"/>
  </conditionalFormatting>
  <conditionalFormatting sqref="C52:C54">
    <cfRule type="duplicateValues" dxfId="152" priority="21"/>
  </conditionalFormatting>
  <conditionalFormatting sqref="C86:C95">
    <cfRule type="duplicateValues" dxfId="151" priority="20"/>
  </conditionalFormatting>
  <conditionalFormatting sqref="D4">
    <cfRule type="duplicateValues" dxfId="150" priority="9"/>
  </conditionalFormatting>
  <conditionalFormatting sqref="D4">
    <cfRule type="duplicateValues" dxfId="149" priority="8"/>
  </conditionalFormatting>
  <conditionalFormatting sqref="D5">
    <cfRule type="duplicateValues" dxfId="148" priority="7"/>
  </conditionalFormatting>
  <conditionalFormatting sqref="D5">
    <cfRule type="duplicateValues" dxfId="147" priority="6"/>
  </conditionalFormatting>
  <conditionalFormatting sqref="D6">
    <cfRule type="duplicateValues" dxfId="146" priority="5"/>
  </conditionalFormatting>
  <conditionalFormatting sqref="D6">
    <cfRule type="duplicateValues" dxfId="145" priority="4"/>
  </conditionalFormatting>
  <conditionalFormatting sqref="C26:C29">
    <cfRule type="duplicateValues" dxfId="144" priority="3"/>
  </conditionalFormatting>
  <conditionalFormatting sqref="AA8">
    <cfRule type="duplicateValues" dxfId="143" priority="2"/>
  </conditionalFormatting>
  <dataValidations count="1">
    <dataValidation showInputMessage="1" showErrorMessage="1" sqref="D14:D33"/>
  </dataValidations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/>
  </sheetPr>
  <dimension ref="A1:J72"/>
  <sheetViews>
    <sheetView workbookViewId="0">
      <selection activeCell="K25" sqref="K25"/>
    </sheetView>
  </sheetViews>
  <sheetFormatPr defaultRowHeight="15" x14ac:dyDescent="0.25"/>
  <cols>
    <col min="1" max="1" width="36.28515625" customWidth="1"/>
    <col min="2" max="2" width="20.5703125" customWidth="1"/>
    <col min="3" max="3" width="11.85546875" bestFit="1" customWidth="1"/>
    <col min="4" max="4" width="10" customWidth="1"/>
    <col min="5" max="5" width="13.5703125" customWidth="1"/>
    <col min="6" max="6" width="11.85546875" customWidth="1"/>
    <col min="7" max="7" width="13.85546875" bestFit="1" customWidth="1"/>
    <col min="8" max="8" width="18.85546875" bestFit="1" customWidth="1"/>
    <col min="9" max="9" width="20.28515625" bestFit="1" customWidth="1"/>
  </cols>
  <sheetData>
    <row r="1" spans="1:10" ht="23.25" x14ac:dyDescent="0.35">
      <c r="A1" s="1" t="s">
        <v>232</v>
      </c>
      <c r="B1" s="1"/>
      <c r="C1" s="1"/>
      <c r="D1" s="1"/>
      <c r="E1" s="1"/>
      <c r="F1" s="1"/>
      <c r="G1" s="1"/>
      <c r="H1" s="1"/>
    </row>
    <row r="2" spans="1:10" x14ac:dyDescent="0.25">
      <c r="A2" s="120"/>
      <c r="B2" s="120"/>
      <c r="C2" s="120"/>
      <c r="D2" s="120"/>
    </row>
    <row r="3" spans="1:10" ht="103.5" x14ac:dyDescent="0.25">
      <c r="A3" s="20" t="s">
        <v>233</v>
      </c>
      <c r="B3" s="20" t="s">
        <v>0</v>
      </c>
      <c r="C3" s="7" t="s">
        <v>4</v>
      </c>
      <c r="D3" s="7" t="s">
        <v>447</v>
      </c>
      <c r="E3" s="7" t="s">
        <v>234</v>
      </c>
      <c r="F3" s="7" t="s">
        <v>235</v>
      </c>
      <c r="G3" s="7" t="s">
        <v>236</v>
      </c>
      <c r="H3" s="7" t="s">
        <v>58</v>
      </c>
      <c r="I3" s="7" t="s">
        <v>237</v>
      </c>
      <c r="J3" s="7" t="s">
        <v>3</v>
      </c>
    </row>
    <row r="4" spans="1:10" x14ac:dyDescent="0.25">
      <c r="A4" s="149" t="s">
        <v>2</v>
      </c>
      <c r="B4" s="150" t="s">
        <v>238</v>
      </c>
      <c r="C4" s="150">
        <v>0</v>
      </c>
      <c r="D4" s="150" t="s">
        <v>448</v>
      </c>
      <c r="E4" s="150" t="s">
        <v>452</v>
      </c>
      <c r="F4" s="150" t="s">
        <v>452</v>
      </c>
      <c r="G4" s="150">
        <v>1</v>
      </c>
      <c r="H4" s="150" t="s">
        <v>239</v>
      </c>
      <c r="I4" s="150" t="s">
        <v>240</v>
      </c>
      <c r="J4" s="150" t="s">
        <v>241</v>
      </c>
    </row>
    <row r="5" spans="1:10" x14ac:dyDescent="0.25">
      <c r="A5" s="149" t="s">
        <v>2</v>
      </c>
      <c r="B5" s="150" t="s">
        <v>242</v>
      </c>
      <c r="C5" s="150">
        <v>1</v>
      </c>
      <c r="D5" s="150" t="s">
        <v>448</v>
      </c>
      <c r="E5" s="150" t="s">
        <v>452</v>
      </c>
      <c r="F5" s="150" t="s">
        <v>452</v>
      </c>
      <c r="G5" s="150">
        <v>1</v>
      </c>
      <c r="H5" s="150" t="s">
        <v>243</v>
      </c>
      <c r="I5" s="150" t="s">
        <v>244</v>
      </c>
      <c r="J5" s="150" t="s">
        <v>245</v>
      </c>
    </row>
    <row r="6" spans="1:10" x14ac:dyDescent="0.25">
      <c r="A6" s="149" t="s">
        <v>2</v>
      </c>
      <c r="B6" s="150" t="s">
        <v>246</v>
      </c>
      <c r="C6" s="150">
        <v>2</v>
      </c>
      <c r="D6" s="150" t="s">
        <v>448</v>
      </c>
      <c r="E6" s="150" t="s">
        <v>452</v>
      </c>
      <c r="F6" s="150" t="s">
        <v>452</v>
      </c>
      <c r="G6" s="150">
        <v>1</v>
      </c>
      <c r="H6" s="150" t="s">
        <v>247</v>
      </c>
      <c r="I6" s="150" t="s">
        <v>248</v>
      </c>
      <c r="J6" s="150" t="s">
        <v>249</v>
      </c>
    </row>
    <row r="7" spans="1:10" x14ac:dyDescent="0.25">
      <c r="A7" s="149" t="s">
        <v>2</v>
      </c>
      <c r="B7" s="150" t="s">
        <v>250</v>
      </c>
      <c r="C7" s="150">
        <v>3</v>
      </c>
      <c r="D7" s="150" t="s">
        <v>448</v>
      </c>
      <c r="E7" s="150" t="s">
        <v>452</v>
      </c>
      <c r="F7" s="150" t="s">
        <v>452</v>
      </c>
      <c r="G7" s="150">
        <v>1</v>
      </c>
      <c r="H7" s="150" t="s">
        <v>251</v>
      </c>
      <c r="I7" s="150" t="s">
        <v>252</v>
      </c>
      <c r="J7" s="150" t="s">
        <v>253</v>
      </c>
    </row>
    <row r="8" spans="1:10" x14ac:dyDescent="0.25">
      <c r="A8" s="149" t="s">
        <v>2</v>
      </c>
      <c r="B8" s="150" t="s">
        <v>254</v>
      </c>
      <c r="C8" s="150">
        <v>4</v>
      </c>
      <c r="D8" s="150" t="s">
        <v>448</v>
      </c>
      <c r="E8" s="150" t="s">
        <v>452</v>
      </c>
      <c r="F8" s="150" t="s">
        <v>452</v>
      </c>
      <c r="G8" s="150">
        <v>1</v>
      </c>
      <c r="H8" s="150" t="s">
        <v>255</v>
      </c>
      <c r="I8" s="150" t="s">
        <v>256</v>
      </c>
      <c r="J8" s="150" t="s">
        <v>257</v>
      </c>
    </row>
    <row r="9" spans="1:10" x14ac:dyDescent="0.25">
      <c r="A9" s="149" t="s">
        <v>2</v>
      </c>
      <c r="B9" s="150" t="s">
        <v>258</v>
      </c>
      <c r="C9" s="150">
        <v>5</v>
      </c>
      <c r="D9" s="150" t="s">
        <v>448</v>
      </c>
      <c r="E9" s="150" t="s">
        <v>452</v>
      </c>
      <c r="F9" s="150" t="s">
        <v>452</v>
      </c>
      <c r="G9" s="150">
        <v>1</v>
      </c>
      <c r="H9" s="150" t="s">
        <v>259</v>
      </c>
      <c r="I9" s="150" t="s">
        <v>260</v>
      </c>
      <c r="J9" s="150" t="s">
        <v>261</v>
      </c>
    </row>
    <row r="10" spans="1:10" x14ac:dyDescent="0.25">
      <c r="A10" s="149" t="s">
        <v>2</v>
      </c>
      <c r="B10" s="150" t="s">
        <v>262</v>
      </c>
      <c r="C10" s="150">
        <v>6</v>
      </c>
      <c r="D10" s="150" t="s">
        <v>448</v>
      </c>
      <c r="E10" s="150" t="s">
        <v>452</v>
      </c>
      <c r="F10" s="150" t="s">
        <v>452</v>
      </c>
      <c r="G10" s="150">
        <v>1</v>
      </c>
      <c r="H10" s="150" t="s">
        <v>263</v>
      </c>
      <c r="I10" s="150" t="s">
        <v>264</v>
      </c>
      <c r="J10" s="150" t="s">
        <v>265</v>
      </c>
    </row>
    <row r="11" spans="1:10" x14ac:dyDescent="0.25">
      <c r="A11" s="149" t="s">
        <v>2</v>
      </c>
      <c r="B11" s="150" t="s">
        <v>266</v>
      </c>
      <c r="C11" s="150">
        <v>7</v>
      </c>
      <c r="D11" s="150" t="s">
        <v>448</v>
      </c>
      <c r="E11" s="150" t="s">
        <v>452</v>
      </c>
      <c r="F11" s="150" t="s">
        <v>452</v>
      </c>
      <c r="G11" s="150">
        <v>1</v>
      </c>
      <c r="H11" s="150" t="s">
        <v>267</v>
      </c>
      <c r="I11" s="150" t="s">
        <v>268</v>
      </c>
      <c r="J11" s="150" t="s">
        <v>269</v>
      </c>
    </row>
    <row r="12" spans="1:10" x14ac:dyDescent="0.25">
      <c r="A12" s="149" t="s">
        <v>2</v>
      </c>
      <c r="B12" s="150" t="s">
        <v>270</v>
      </c>
      <c r="C12" s="150">
        <v>8</v>
      </c>
      <c r="D12" s="150" t="s">
        <v>448</v>
      </c>
      <c r="E12" s="150" t="s">
        <v>452</v>
      </c>
      <c r="F12" s="150" t="s">
        <v>452</v>
      </c>
      <c r="G12" s="150">
        <v>1</v>
      </c>
      <c r="H12" s="150" t="s">
        <v>271</v>
      </c>
      <c r="I12" s="150" t="s">
        <v>272</v>
      </c>
      <c r="J12" s="150" t="s">
        <v>273</v>
      </c>
    </row>
    <row r="13" spans="1:10" x14ac:dyDescent="0.25">
      <c r="A13" s="149" t="s">
        <v>2</v>
      </c>
      <c r="B13" s="150" t="s">
        <v>274</v>
      </c>
      <c r="C13" s="150">
        <v>9</v>
      </c>
      <c r="D13" s="150" t="s">
        <v>448</v>
      </c>
      <c r="E13" s="150" t="s">
        <v>452</v>
      </c>
      <c r="F13" s="150" t="s">
        <v>452</v>
      </c>
      <c r="G13" s="150">
        <v>1</v>
      </c>
      <c r="H13" s="150" t="s">
        <v>275</v>
      </c>
      <c r="I13" s="150" t="s">
        <v>276</v>
      </c>
      <c r="J13" s="150" t="s">
        <v>277</v>
      </c>
    </row>
    <row r="14" spans="1:10" ht="15.75" thickBot="1" x14ac:dyDescent="0.3"/>
    <row r="15" spans="1:10" ht="23.25" x14ac:dyDescent="0.35">
      <c r="A15" s="1" t="s">
        <v>278</v>
      </c>
      <c r="B15" s="1"/>
      <c r="C15" s="1"/>
      <c r="D15" s="1"/>
      <c r="E15" s="1"/>
      <c r="F15" s="1"/>
      <c r="G15" s="1"/>
      <c r="H15" s="1"/>
    </row>
    <row r="16" spans="1:10" x14ac:dyDescent="0.25">
      <c r="A16" s="120"/>
      <c r="B16" s="120"/>
      <c r="C16" s="120"/>
      <c r="D16" s="120"/>
    </row>
    <row r="17" spans="1:7" ht="140.25" x14ac:dyDescent="0.25">
      <c r="A17" s="21" t="s">
        <v>279</v>
      </c>
      <c r="B17" s="20" t="s">
        <v>0</v>
      </c>
      <c r="C17" s="7" t="s">
        <v>280</v>
      </c>
      <c r="D17" s="7" t="s">
        <v>86</v>
      </c>
      <c r="E17" s="7" t="s">
        <v>281</v>
      </c>
      <c r="F17" s="7" t="s">
        <v>282</v>
      </c>
      <c r="G17" s="151" t="s">
        <v>283</v>
      </c>
    </row>
    <row r="18" spans="1:7" x14ac:dyDescent="0.25">
      <c r="A18" s="31" t="s">
        <v>2</v>
      </c>
      <c r="B18" s="150" t="s">
        <v>284</v>
      </c>
      <c r="C18" s="150" t="s">
        <v>285</v>
      </c>
      <c r="D18" s="150" t="s">
        <v>286</v>
      </c>
      <c r="E18" s="150">
        <v>400</v>
      </c>
      <c r="F18" s="150">
        <v>100</v>
      </c>
      <c r="G18" s="152" t="s">
        <v>287</v>
      </c>
    </row>
    <row r="19" spans="1:7" x14ac:dyDescent="0.25">
      <c r="A19" s="31" t="s">
        <v>2</v>
      </c>
      <c r="B19" s="150" t="s">
        <v>288</v>
      </c>
      <c r="C19" s="150" t="s">
        <v>285</v>
      </c>
      <c r="D19" s="150" t="s">
        <v>286</v>
      </c>
      <c r="E19" s="150">
        <v>800</v>
      </c>
      <c r="F19" s="150">
        <v>70</v>
      </c>
      <c r="G19" s="152" t="s">
        <v>287</v>
      </c>
    </row>
    <row r="20" spans="1:7" x14ac:dyDescent="0.25">
      <c r="A20" s="31" t="s">
        <v>2</v>
      </c>
      <c r="B20" s="150" t="s">
        <v>289</v>
      </c>
      <c r="C20" s="150" t="s">
        <v>285</v>
      </c>
      <c r="D20" s="150" t="s">
        <v>286</v>
      </c>
      <c r="E20" s="150">
        <v>1000</v>
      </c>
      <c r="F20" s="150">
        <v>30</v>
      </c>
      <c r="G20" s="152" t="s">
        <v>287</v>
      </c>
    </row>
    <row r="21" spans="1:7" x14ac:dyDescent="0.25">
      <c r="A21" s="31" t="s">
        <v>2</v>
      </c>
      <c r="B21" s="150" t="s">
        <v>290</v>
      </c>
      <c r="C21" s="150" t="s">
        <v>285</v>
      </c>
      <c r="D21" s="150" t="s">
        <v>286</v>
      </c>
      <c r="E21" s="150">
        <v>1200</v>
      </c>
      <c r="F21" s="150">
        <v>5</v>
      </c>
      <c r="G21" s="152" t="s">
        <v>287</v>
      </c>
    </row>
    <row r="22" spans="1:7" x14ac:dyDescent="0.25">
      <c r="A22" s="31" t="s">
        <v>2</v>
      </c>
      <c r="B22" s="150" t="s">
        <v>291</v>
      </c>
      <c r="C22" s="150" t="s">
        <v>285</v>
      </c>
      <c r="D22" s="150" t="s">
        <v>286</v>
      </c>
      <c r="E22" s="150">
        <v>1500</v>
      </c>
      <c r="F22" s="150">
        <v>1</v>
      </c>
      <c r="G22" s="152" t="s">
        <v>287</v>
      </c>
    </row>
    <row r="23" spans="1:7" x14ac:dyDescent="0.25">
      <c r="A23" s="31" t="s">
        <v>2</v>
      </c>
      <c r="B23" s="150" t="s">
        <v>292</v>
      </c>
      <c r="C23" s="150" t="s">
        <v>238</v>
      </c>
      <c r="D23" s="150" t="s">
        <v>286</v>
      </c>
      <c r="E23" s="150">
        <v>400</v>
      </c>
      <c r="F23" s="150">
        <v>100</v>
      </c>
      <c r="G23" s="152" t="s">
        <v>287</v>
      </c>
    </row>
    <row r="24" spans="1:7" x14ac:dyDescent="0.25">
      <c r="A24" s="31" t="s">
        <v>2</v>
      </c>
      <c r="B24" s="150" t="s">
        <v>293</v>
      </c>
      <c r="C24" s="150" t="s">
        <v>238</v>
      </c>
      <c r="D24" s="150" t="s">
        <v>286</v>
      </c>
      <c r="E24" s="150">
        <v>800</v>
      </c>
      <c r="F24" s="150">
        <v>70</v>
      </c>
      <c r="G24" s="152" t="s">
        <v>287</v>
      </c>
    </row>
    <row r="25" spans="1:7" x14ac:dyDescent="0.25">
      <c r="A25" s="31" t="s">
        <v>2</v>
      </c>
      <c r="B25" s="150" t="s">
        <v>294</v>
      </c>
      <c r="C25" s="150" t="s">
        <v>238</v>
      </c>
      <c r="D25" s="150" t="s">
        <v>286</v>
      </c>
      <c r="E25" s="150">
        <v>1000</v>
      </c>
      <c r="F25" s="150">
        <v>30</v>
      </c>
      <c r="G25" s="152" t="s">
        <v>287</v>
      </c>
    </row>
    <row r="26" spans="1:7" x14ac:dyDescent="0.25">
      <c r="A26" s="31" t="s">
        <v>2</v>
      </c>
      <c r="B26" s="150" t="s">
        <v>295</v>
      </c>
      <c r="C26" s="150" t="s">
        <v>238</v>
      </c>
      <c r="D26" s="150" t="s">
        <v>286</v>
      </c>
      <c r="E26" s="150">
        <v>1200</v>
      </c>
      <c r="F26" s="150">
        <v>5</v>
      </c>
      <c r="G26" s="152" t="s">
        <v>287</v>
      </c>
    </row>
    <row r="27" spans="1:7" x14ac:dyDescent="0.25">
      <c r="A27" s="31" t="s">
        <v>2</v>
      </c>
      <c r="B27" s="150" t="s">
        <v>296</v>
      </c>
      <c r="C27" s="150" t="s">
        <v>238</v>
      </c>
      <c r="D27" s="150" t="s">
        <v>286</v>
      </c>
      <c r="E27" s="150">
        <v>1500</v>
      </c>
      <c r="F27" s="150">
        <v>1</v>
      </c>
      <c r="G27" s="152" t="s">
        <v>287</v>
      </c>
    </row>
    <row r="28" spans="1:7" x14ac:dyDescent="0.25">
      <c r="A28" s="31" t="s">
        <v>2</v>
      </c>
      <c r="B28" s="150" t="s">
        <v>297</v>
      </c>
      <c r="C28" s="150" t="s">
        <v>242</v>
      </c>
      <c r="D28" s="150" t="s">
        <v>286</v>
      </c>
      <c r="E28" s="150">
        <v>1000</v>
      </c>
      <c r="F28" s="150">
        <v>100</v>
      </c>
      <c r="G28" s="152" t="s">
        <v>287</v>
      </c>
    </row>
    <row r="29" spans="1:7" x14ac:dyDescent="0.25">
      <c r="A29" s="31" t="s">
        <v>2</v>
      </c>
      <c r="B29" s="150" t="s">
        <v>298</v>
      </c>
      <c r="C29" s="150" t="s">
        <v>242</v>
      </c>
      <c r="D29" s="150" t="s">
        <v>286</v>
      </c>
      <c r="E29" s="150">
        <v>1200</v>
      </c>
      <c r="F29" s="150">
        <v>70</v>
      </c>
      <c r="G29" s="152" t="s">
        <v>287</v>
      </c>
    </row>
    <row r="30" spans="1:7" x14ac:dyDescent="0.25">
      <c r="A30" s="31" t="s">
        <v>2</v>
      </c>
      <c r="B30" s="150" t="s">
        <v>299</v>
      </c>
      <c r="C30" s="150" t="s">
        <v>242</v>
      </c>
      <c r="D30" s="150" t="s">
        <v>286</v>
      </c>
      <c r="E30" s="150">
        <v>1500</v>
      </c>
      <c r="F30" s="150">
        <v>30</v>
      </c>
      <c r="G30" s="152" t="s">
        <v>287</v>
      </c>
    </row>
    <row r="31" spans="1:7" x14ac:dyDescent="0.25">
      <c r="A31" s="31" t="s">
        <v>2</v>
      </c>
      <c r="B31" s="150" t="s">
        <v>300</v>
      </c>
      <c r="C31" s="150" t="s">
        <v>242</v>
      </c>
      <c r="D31" s="150" t="s">
        <v>286</v>
      </c>
      <c r="E31" s="150">
        <v>2000</v>
      </c>
      <c r="F31" s="150">
        <v>5</v>
      </c>
      <c r="G31" s="152" t="s">
        <v>287</v>
      </c>
    </row>
    <row r="32" spans="1:7" x14ac:dyDescent="0.25">
      <c r="A32" s="31" t="s">
        <v>2</v>
      </c>
      <c r="B32" s="150" t="s">
        <v>301</v>
      </c>
      <c r="C32" s="150" t="s">
        <v>242</v>
      </c>
      <c r="D32" s="150" t="s">
        <v>286</v>
      </c>
      <c r="E32" s="150">
        <v>2500</v>
      </c>
      <c r="F32" s="150">
        <v>1</v>
      </c>
      <c r="G32" s="152" t="s">
        <v>287</v>
      </c>
    </row>
    <row r="33" spans="1:7" x14ac:dyDescent="0.25">
      <c r="A33" s="31" t="s">
        <v>2</v>
      </c>
      <c r="B33" s="150" t="s">
        <v>302</v>
      </c>
      <c r="C33" s="150" t="s">
        <v>246</v>
      </c>
      <c r="D33" s="150" t="s">
        <v>286</v>
      </c>
      <c r="E33" s="150">
        <v>2500</v>
      </c>
      <c r="F33" s="150">
        <v>100</v>
      </c>
      <c r="G33" s="152" t="s">
        <v>287</v>
      </c>
    </row>
    <row r="34" spans="1:7" x14ac:dyDescent="0.25">
      <c r="A34" s="31" t="s">
        <v>2</v>
      </c>
      <c r="B34" s="150" t="s">
        <v>303</v>
      </c>
      <c r="C34" s="150" t="s">
        <v>246</v>
      </c>
      <c r="D34" s="150" t="s">
        <v>286</v>
      </c>
      <c r="E34" s="150">
        <v>3000</v>
      </c>
      <c r="F34" s="150">
        <v>70</v>
      </c>
      <c r="G34" s="152" t="s">
        <v>287</v>
      </c>
    </row>
    <row r="35" spans="1:7" x14ac:dyDescent="0.25">
      <c r="A35" s="31" t="s">
        <v>2</v>
      </c>
      <c r="B35" s="150" t="s">
        <v>304</v>
      </c>
      <c r="C35" s="150" t="s">
        <v>246</v>
      </c>
      <c r="D35" s="150" t="s">
        <v>286</v>
      </c>
      <c r="E35" s="150">
        <v>3500</v>
      </c>
      <c r="F35" s="150">
        <v>30</v>
      </c>
      <c r="G35" s="152" t="s">
        <v>287</v>
      </c>
    </row>
    <row r="36" spans="1:7" x14ac:dyDescent="0.25">
      <c r="A36" s="31" t="s">
        <v>2</v>
      </c>
      <c r="B36" s="150" t="s">
        <v>305</v>
      </c>
      <c r="C36" s="150" t="s">
        <v>246</v>
      </c>
      <c r="D36" s="150" t="s">
        <v>286</v>
      </c>
      <c r="E36" s="150">
        <v>4000</v>
      </c>
      <c r="F36" s="150">
        <v>5</v>
      </c>
      <c r="G36" s="152" t="s">
        <v>287</v>
      </c>
    </row>
    <row r="37" spans="1:7" x14ac:dyDescent="0.25">
      <c r="A37" s="31" t="s">
        <v>2</v>
      </c>
      <c r="B37" s="150" t="s">
        <v>306</v>
      </c>
      <c r="C37" s="150" t="s">
        <v>246</v>
      </c>
      <c r="D37" s="150" t="s">
        <v>453</v>
      </c>
      <c r="E37" s="150" t="s">
        <v>454</v>
      </c>
      <c r="F37" s="150">
        <v>1</v>
      </c>
      <c r="G37" s="152" t="s">
        <v>287</v>
      </c>
    </row>
    <row r="38" spans="1:7" x14ac:dyDescent="0.25">
      <c r="A38" s="31" t="s">
        <v>2</v>
      </c>
      <c r="B38" s="150" t="s">
        <v>307</v>
      </c>
      <c r="C38" s="150" t="s">
        <v>250</v>
      </c>
      <c r="D38" s="150" t="s">
        <v>286</v>
      </c>
      <c r="E38" s="150">
        <v>4000</v>
      </c>
      <c r="F38" s="150">
        <v>100</v>
      </c>
      <c r="G38" s="152" t="s">
        <v>287</v>
      </c>
    </row>
    <row r="39" spans="1:7" x14ac:dyDescent="0.25">
      <c r="A39" s="31" t="s">
        <v>2</v>
      </c>
      <c r="B39" s="150" t="s">
        <v>308</v>
      </c>
      <c r="C39" s="150" t="s">
        <v>250</v>
      </c>
      <c r="D39" s="150" t="s">
        <v>286</v>
      </c>
      <c r="E39" s="150">
        <v>4500</v>
      </c>
      <c r="F39" s="150">
        <v>70</v>
      </c>
      <c r="G39" s="152" t="s">
        <v>287</v>
      </c>
    </row>
    <row r="40" spans="1:7" x14ac:dyDescent="0.25">
      <c r="A40" s="31" t="s">
        <v>2</v>
      </c>
      <c r="B40" s="150" t="s">
        <v>309</v>
      </c>
      <c r="C40" s="150" t="s">
        <v>250</v>
      </c>
      <c r="D40" s="150" t="s">
        <v>286</v>
      </c>
      <c r="E40" s="150">
        <v>5000</v>
      </c>
      <c r="F40" s="150">
        <v>30</v>
      </c>
      <c r="G40" s="152" t="s">
        <v>287</v>
      </c>
    </row>
    <row r="41" spans="1:7" x14ac:dyDescent="0.25">
      <c r="A41" s="31" t="s">
        <v>2</v>
      </c>
      <c r="B41" s="150" t="s">
        <v>310</v>
      </c>
      <c r="C41" s="150" t="s">
        <v>250</v>
      </c>
      <c r="D41" s="150" t="s">
        <v>286</v>
      </c>
      <c r="E41" s="150">
        <v>5500</v>
      </c>
      <c r="F41" s="150">
        <v>5</v>
      </c>
      <c r="G41" s="152" t="s">
        <v>287</v>
      </c>
    </row>
    <row r="42" spans="1:7" x14ac:dyDescent="0.25">
      <c r="A42" s="31" t="s">
        <v>2</v>
      </c>
      <c r="B42" s="150" t="s">
        <v>311</v>
      </c>
      <c r="C42" s="150" t="s">
        <v>250</v>
      </c>
      <c r="D42" s="150" t="s">
        <v>453</v>
      </c>
      <c r="E42" s="150" t="s">
        <v>454</v>
      </c>
      <c r="F42" s="150">
        <v>1</v>
      </c>
      <c r="G42" s="152" t="s">
        <v>287</v>
      </c>
    </row>
    <row r="43" spans="1:7" x14ac:dyDescent="0.25">
      <c r="A43" s="31" t="s">
        <v>2</v>
      </c>
      <c r="B43" s="150" t="s">
        <v>312</v>
      </c>
      <c r="C43" s="150" t="s">
        <v>254</v>
      </c>
      <c r="D43" s="150" t="s">
        <v>286</v>
      </c>
      <c r="E43" s="150">
        <v>5500</v>
      </c>
      <c r="F43" s="150">
        <v>100</v>
      </c>
      <c r="G43" s="152" t="s">
        <v>287</v>
      </c>
    </row>
    <row r="44" spans="1:7" x14ac:dyDescent="0.25">
      <c r="A44" s="31" t="s">
        <v>2</v>
      </c>
      <c r="B44" s="150" t="s">
        <v>313</v>
      </c>
      <c r="C44" s="150" t="s">
        <v>254</v>
      </c>
      <c r="D44" s="150" t="s">
        <v>286</v>
      </c>
      <c r="E44" s="150">
        <v>6000</v>
      </c>
      <c r="F44" s="150">
        <v>70</v>
      </c>
      <c r="G44" s="152" t="s">
        <v>287</v>
      </c>
    </row>
    <row r="45" spans="1:7" x14ac:dyDescent="0.25">
      <c r="A45" s="31" t="s">
        <v>2</v>
      </c>
      <c r="B45" s="150" t="s">
        <v>314</v>
      </c>
      <c r="C45" s="150" t="s">
        <v>254</v>
      </c>
      <c r="D45" s="150" t="s">
        <v>286</v>
      </c>
      <c r="E45" s="150">
        <v>6500</v>
      </c>
      <c r="F45" s="150">
        <v>30</v>
      </c>
      <c r="G45" s="152" t="s">
        <v>287</v>
      </c>
    </row>
    <row r="46" spans="1:7" x14ac:dyDescent="0.25">
      <c r="A46" s="31" t="s">
        <v>2</v>
      </c>
      <c r="B46" s="150" t="s">
        <v>315</v>
      </c>
      <c r="C46" s="150" t="s">
        <v>254</v>
      </c>
      <c r="D46" s="150" t="s">
        <v>286</v>
      </c>
      <c r="E46" s="150">
        <v>7000</v>
      </c>
      <c r="F46" s="150">
        <v>5</v>
      </c>
      <c r="G46" s="152" t="s">
        <v>287</v>
      </c>
    </row>
    <row r="47" spans="1:7" x14ac:dyDescent="0.25">
      <c r="A47" s="31" t="s">
        <v>2</v>
      </c>
      <c r="B47" s="150" t="s">
        <v>316</v>
      </c>
      <c r="C47" s="150" t="s">
        <v>254</v>
      </c>
      <c r="D47" s="150" t="s">
        <v>453</v>
      </c>
      <c r="E47" s="150" t="s">
        <v>454</v>
      </c>
      <c r="F47" s="150">
        <v>1</v>
      </c>
      <c r="G47" s="152" t="s">
        <v>287</v>
      </c>
    </row>
    <row r="48" spans="1:7" x14ac:dyDescent="0.25">
      <c r="A48" s="31" t="s">
        <v>2</v>
      </c>
      <c r="B48" s="150" t="s">
        <v>317</v>
      </c>
      <c r="C48" s="150" t="s">
        <v>258</v>
      </c>
      <c r="D48" s="150" t="s">
        <v>286</v>
      </c>
      <c r="E48" s="150">
        <v>7000</v>
      </c>
      <c r="F48" s="150">
        <v>100</v>
      </c>
      <c r="G48" s="152" t="s">
        <v>287</v>
      </c>
    </row>
    <row r="49" spans="1:7" x14ac:dyDescent="0.25">
      <c r="A49" s="31" t="s">
        <v>2</v>
      </c>
      <c r="B49" s="150" t="s">
        <v>318</v>
      </c>
      <c r="C49" s="150" t="s">
        <v>258</v>
      </c>
      <c r="D49" s="150" t="s">
        <v>286</v>
      </c>
      <c r="E49" s="150">
        <v>7500</v>
      </c>
      <c r="F49" s="150">
        <v>70</v>
      </c>
      <c r="G49" s="152" t="s">
        <v>287</v>
      </c>
    </row>
    <row r="50" spans="1:7" x14ac:dyDescent="0.25">
      <c r="A50" s="31" t="s">
        <v>2</v>
      </c>
      <c r="B50" s="150" t="s">
        <v>319</v>
      </c>
      <c r="C50" s="150" t="s">
        <v>258</v>
      </c>
      <c r="D50" s="150" t="s">
        <v>286</v>
      </c>
      <c r="E50" s="150">
        <v>8000</v>
      </c>
      <c r="F50" s="150">
        <v>30</v>
      </c>
      <c r="G50" s="152" t="s">
        <v>287</v>
      </c>
    </row>
    <row r="51" spans="1:7" x14ac:dyDescent="0.25">
      <c r="A51" s="31" t="s">
        <v>2</v>
      </c>
      <c r="B51" s="150" t="s">
        <v>320</v>
      </c>
      <c r="C51" s="150" t="s">
        <v>258</v>
      </c>
      <c r="D51" s="150" t="s">
        <v>286</v>
      </c>
      <c r="E51" s="150">
        <v>8500</v>
      </c>
      <c r="F51" s="150">
        <v>5</v>
      </c>
      <c r="G51" s="152" t="s">
        <v>287</v>
      </c>
    </row>
    <row r="52" spans="1:7" x14ac:dyDescent="0.25">
      <c r="A52" s="31" t="s">
        <v>2</v>
      </c>
      <c r="B52" s="150" t="s">
        <v>321</v>
      </c>
      <c r="C52" s="150" t="s">
        <v>258</v>
      </c>
      <c r="D52" s="150" t="s">
        <v>453</v>
      </c>
      <c r="E52" s="150" t="s">
        <v>454</v>
      </c>
      <c r="F52" s="150">
        <v>1</v>
      </c>
      <c r="G52" s="152" t="s">
        <v>287</v>
      </c>
    </row>
    <row r="53" spans="1:7" x14ac:dyDescent="0.25">
      <c r="A53" s="31" t="s">
        <v>2</v>
      </c>
      <c r="B53" s="150" t="s">
        <v>322</v>
      </c>
      <c r="C53" s="150" t="s">
        <v>262</v>
      </c>
      <c r="D53" s="150" t="s">
        <v>286</v>
      </c>
      <c r="E53" s="150">
        <v>8500</v>
      </c>
      <c r="F53" s="150">
        <v>100</v>
      </c>
      <c r="G53" s="152" t="s">
        <v>287</v>
      </c>
    </row>
    <row r="54" spans="1:7" x14ac:dyDescent="0.25">
      <c r="A54" s="31" t="s">
        <v>2</v>
      </c>
      <c r="B54" s="150" t="s">
        <v>323</v>
      </c>
      <c r="C54" s="150" t="s">
        <v>262</v>
      </c>
      <c r="D54" s="150" t="s">
        <v>286</v>
      </c>
      <c r="E54" s="150">
        <v>9000</v>
      </c>
      <c r="F54" s="150">
        <v>70</v>
      </c>
      <c r="G54" s="152" t="s">
        <v>287</v>
      </c>
    </row>
    <row r="55" spans="1:7" x14ac:dyDescent="0.25">
      <c r="A55" s="31" t="s">
        <v>2</v>
      </c>
      <c r="B55" s="150" t="s">
        <v>324</v>
      </c>
      <c r="C55" s="150" t="s">
        <v>262</v>
      </c>
      <c r="D55" s="150" t="s">
        <v>286</v>
      </c>
      <c r="E55" s="150">
        <v>9500</v>
      </c>
      <c r="F55" s="150">
        <v>30</v>
      </c>
      <c r="G55" s="152" t="s">
        <v>287</v>
      </c>
    </row>
    <row r="56" spans="1:7" x14ac:dyDescent="0.25">
      <c r="A56" s="31" t="s">
        <v>2</v>
      </c>
      <c r="B56" s="150" t="s">
        <v>325</v>
      </c>
      <c r="C56" s="150" t="s">
        <v>262</v>
      </c>
      <c r="D56" s="150" t="s">
        <v>286</v>
      </c>
      <c r="E56" s="150">
        <v>10000</v>
      </c>
      <c r="F56" s="150">
        <v>5</v>
      </c>
      <c r="G56" s="152" t="s">
        <v>287</v>
      </c>
    </row>
    <row r="57" spans="1:7" x14ac:dyDescent="0.25">
      <c r="A57" s="31" t="s">
        <v>2</v>
      </c>
      <c r="B57" s="150" t="s">
        <v>326</v>
      </c>
      <c r="C57" s="150" t="s">
        <v>262</v>
      </c>
      <c r="D57" s="150" t="s">
        <v>453</v>
      </c>
      <c r="E57" s="150" t="s">
        <v>454</v>
      </c>
      <c r="F57" s="150">
        <v>1</v>
      </c>
      <c r="G57" s="152" t="s">
        <v>287</v>
      </c>
    </row>
    <row r="58" spans="1:7" x14ac:dyDescent="0.25">
      <c r="A58" s="31" t="s">
        <v>2</v>
      </c>
      <c r="B58" s="150" t="s">
        <v>327</v>
      </c>
      <c r="C58" s="150" t="s">
        <v>266</v>
      </c>
      <c r="D58" s="150" t="s">
        <v>286</v>
      </c>
      <c r="E58" s="150">
        <v>10000</v>
      </c>
      <c r="F58" s="150">
        <v>100</v>
      </c>
      <c r="G58" s="152" t="s">
        <v>287</v>
      </c>
    </row>
    <row r="59" spans="1:7" x14ac:dyDescent="0.25">
      <c r="A59" s="31" t="s">
        <v>2</v>
      </c>
      <c r="B59" s="150" t="s">
        <v>328</v>
      </c>
      <c r="C59" s="150" t="s">
        <v>266</v>
      </c>
      <c r="D59" s="150" t="s">
        <v>286</v>
      </c>
      <c r="E59" s="150">
        <v>10500</v>
      </c>
      <c r="F59" s="150">
        <v>70</v>
      </c>
      <c r="G59" s="152" t="s">
        <v>287</v>
      </c>
    </row>
    <row r="60" spans="1:7" x14ac:dyDescent="0.25">
      <c r="A60" s="31" t="s">
        <v>2</v>
      </c>
      <c r="B60" s="150" t="s">
        <v>329</v>
      </c>
      <c r="C60" s="150" t="s">
        <v>266</v>
      </c>
      <c r="D60" s="150" t="s">
        <v>286</v>
      </c>
      <c r="E60" s="150">
        <v>11000</v>
      </c>
      <c r="F60" s="150">
        <v>30</v>
      </c>
      <c r="G60" s="152" t="s">
        <v>287</v>
      </c>
    </row>
    <row r="61" spans="1:7" x14ac:dyDescent="0.25">
      <c r="A61" s="31" t="s">
        <v>2</v>
      </c>
      <c r="B61" s="150" t="s">
        <v>330</v>
      </c>
      <c r="C61" s="150" t="s">
        <v>266</v>
      </c>
      <c r="D61" s="150" t="s">
        <v>449</v>
      </c>
      <c r="E61" s="150">
        <v>5</v>
      </c>
      <c r="F61" s="150">
        <v>5</v>
      </c>
      <c r="G61" s="152" t="s">
        <v>287</v>
      </c>
    </row>
    <row r="62" spans="1:7" x14ac:dyDescent="0.25">
      <c r="A62" s="31" t="s">
        <v>2</v>
      </c>
      <c r="B62" s="150" t="s">
        <v>331</v>
      </c>
      <c r="C62" s="150" t="s">
        <v>266</v>
      </c>
      <c r="D62" s="150" t="s">
        <v>453</v>
      </c>
      <c r="E62" s="150" t="s">
        <v>454</v>
      </c>
      <c r="F62" s="150">
        <v>1</v>
      </c>
      <c r="G62" s="152" t="s">
        <v>287</v>
      </c>
    </row>
    <row r="63" spans="1:7" x14ac:dyDescent="0.25">
      <c r="A63" s="31" t="s">
        <v>2</v>
      </c>
      <c r="B63" s="150" t="s">
        <v>332</v>
      </c>
      <c r="C63" s="150" t="s">
        <v>270</v>
      </c>
      <c r="D63" s="150" t="s">
        <v>286</v>
      </c>
      <c r="E63" s="150">
        <v>11500</v>
      </c>
      <c r="F63" s="150">
        <v>100</v>
      </c>
      <c r="G63" s="152" t="s">
        <v>287</v>
      </c>
    </row>
    <row r="64" spans="1:7" x14ac:dyDescent="0.25">
      <c r="A64" s="31" t="s">
        <v>2</v>
      </c>
      <c r="B64" s="150" t="s">
        <v>333</v>
      </c>
      <c r="C64" s="150" t="s">
        <v>270</v>
      </c>
      <c r="D64" s="150" t="s">
        <v>286</v>
      </c>
      <c r="E64" s="150">
        <v>12000</v>
      </c>
      <c r="F64" s="150">
        <v>70</v>
      </c>
      <c r="G64" s="152" t="s">
        <v>287</v>
      </c>
    </row>
    <row r="65" spans="1:7" x14ac:dyDescent="0.25">
      <c r="A65" s="31" t="s">
        <v>2</v>
      </c>
      <c r="B65" s="150" t="s">
        <v>334</v>
      </c>
      <c r="C65" s="150" t="s">
        <v>270</v>
      </c>
      <c r="D65" s="150" t="s">
        <v>286</v>
      </c>
      <c r="E65" s="150">
        <v>12500</v>
      </c>
      <c r="F65" s="150">
        <v>30</v>
      </c>
      <c r="G65" s="152" t="s">
        <v>287</v>
      </c>
    </row>
    <row r="66" spans="1:7" x14ac:dyDescent="0.25">
      <c r="A66" s="31" t="s">
        <v>2</v>
      </c>
      <c r="B66" s="150" t="s">
        <v>335</v>
      </c>
      <c r="C66" s="150" t="s">
        <v>270</v>
      </c>
      <c r="D66" s="150" t="s">
        <v>449</v>
      </c>
      <c r="E66" s="150">
        <v>5</v>
      </c>
      <c r="F66" s="150">
        <v>5</v>
      </c>
      <c r="G66" s="152" t="s">
        <v>287</v>
      </c>
    </row>
    <row r="67" spans="1:7" x14ac:dyDescent="0.25">
      <c r="A67" s="31" t="s">
        <v>2</v>
      </c>
      <c r="B67" s="150" t="s">
        <v>336</v>
      </c>
      <c r="C67" s="150" t="s">
        <v>270</v>
      </c>
      <c r="D67" s="150" t="s">
        <v>453</v>
      </c>
      <c r="E67" s="150" t="s">
        <v>454</v>
      </c>
      <c r="F67" s="150">
        <v>1</v>
      </c>
      <c r="G67" s="152" t="s">
        <v>287</v>
      </c>
    </row>
    <row r="68" spans="1:7" x14ac:dyDescent="0.25">
      <c r="A68" s="31" t="s">
        <v>2</v>
      </c>
      <c r="B68" s="150" t="s">
        <v>337</v>
      </c>
      <c r="C68" s="150" t="s">
        <v>274</v>
      </c>
      <c r="D68" s="150" t="s">
        <v>286</v>
      </c>
      <c r="E68" s="150">
        <v>12500</v>
      </c>
      <c r="F68" s="150">
        <v>100</v>
      </c>
      <c r="G68" s="152" t="s">
        <v>287</v>
      </c>
    </row>
    <row r="69" spans="1:7" x14ac:dyDescent="0.25">
      <c r="A69" s="31" t="s">
        <v>2</v>
      </c>
      <c r="B69" s="150" t="s">
        <v>338</v>
      </c>
      <c r="C69" s="150" t="s">
        <v>274</v>
      </c>
      <c r="D69" s="150" t="s">
        <v>286</v>
      </c>
      <c r="E69" s="150">
        <v>13000</v>
      </c>
      <c r="F69" s="150">
        <v>70</v>
      </c>
      <c r="G69" s="152" t="s">
        <v>287</v>
      </c>
    </row>
    <row r="70" spans="1:7" x14ac:dyDescent="0.25">
      <c r="A70" s="31" t="s">
        <v>2</v>
      </c>
      <c r="B70" s="150" t="s">
        <v>339</v>
      </c>
      <c r="C70" s="150" t="s">
        <v>274</v>
      </c>
      <c r="D70" s="150" t="s">
        <v>286</v>
      </c>
      <c r="E70" s="150">
        <v>13500</v>
      </c>
      <c r="F70" s="150">
        <v>30</v>
      </c>
      <c r="G70" s="152" t="s">
        <v>287</v>
      </c>
    </row>
    <row r="71" spans="1:7" x14ac:dyDescent="0.25">
      <c r="A71" s="31" t="s">
        <v>2</v>
      </c>
      <c r="B71" s="150" t="s">
        <v>340</v>
      </c>
      <c r="C71" s="150" t="s">
        <v>274</v>
      </c>
      <c r="D71" s="150" t="s">
        <v>449</v>
      </c>
      <c r="E71" s="150">
        <v>10</v>
      </c>
      <c r="F71" s="150">
        <v>5</v>
      </c>
      <c r="G71" s="152" t="s">
        <v>287</v>
      </c>
    </row>
    <row r="72" spans="1:7" x14ac:dyDescent="0.25">
      <c r="A72" s="35" t="s">
        <v>2</v>
      </c>
      <c r="B72" s="153" t="s">
        <v>341</v>
      </c>
      <c r="C72" s="153" t="s">
        <v>274</v>
      </c>
      <c r="D72" s="153" t="s">
        <v>453</v>
      </c>
      <c r="E72" s="153" t="s">
        <v>455</v>
      </c>
      <c r="F72" s="153">
        <v>1</v>
      </c>
      <c r="G72" s="152" t="s">
        <v>287</v>
      </c>
    </row>
  </sheetData>
  <conditionalFormatting sqref="B18:B72">
    <cfRule type="duplicateValues" dxfId="32" priority="1"/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C1:AD63"/>
  <sheetViews>
    <sheetView workbookViewId="0">
      <selection activeCell="J8" sqref="J8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54" t="s">
        <v>130</v>
      </c>
    </row>
    <row r="3" spans="3:30" x14ac:dyDescent="0.25">
      <c r="D3" s="52"/>
      <c r="E3" s="222" t="s">
        <v>91</v>
      </c>
      <c r="F3" s="222"/>
      <c r="G3" s="222"/>
      <c r="H3" s="222"/>
      <c r="J3" s="52" t="s">
        <v>92</v>
      </c>
      <c r="R3" s="52" t="s">
        <v>93</v>
      </c>
      <c r="Z3" s="52" t="s">
        <v>94</v>
      </c>
    </row>
    <row r="4" spans="3:30" x14ac:dyDescent="0.25">
      <c r="D4" s="53"/>
      <c r="E4" s="53">
        <v>1</v>
      </c>
      <c r="F4" s="53">
        <v>2</v>
      </c>
      <c r="G4" s="53">
        <v>3</v>
      </c>
      <c r="H4" s="53">
        <v>4</v>
      </c>
      <c r="K4" t="s">
        <v>109</v>
      </c>
      <c r="L4" s="51">
        <v>10</v>
      </c>
      <c r="S4" t="s">
        <v>109</v>
      </c>
      <c r="T4" s="51">
        <v>10</v>
      </c>
      <c r="AA4" t="s">
        <v>109</v>
      </c>
      <c r="AB4" s="51">
        <v>10</v>
      </c>
    </row>
    <row r="5" spans="3:30" x14ac:dyDescent="0.25">
      <c r="D5" s="53" t="s">
        <v>92</v>
      </c>
      <c r="E5" s="55">
        <v>175</v>
      </c>
      <c r="F5" s="55">
        <v>250</v>
      </c>
      <c r="G5" s="55">
        <v>300</v>
      </c>
      <c r="H5" s="55">
        <v>400</v>
      </c>
      <c r="K5" t="s">
        <v>88</v>
      </c>
      <c r="L5" s="51">
        <v>0</v>
      </c>
      <c r="M5" t="s">
        <v>127</v>
      </c>
      <c r="S5" t="s">
        <v>88</v>
      </c>
      <c r="T5" s="51">
        <v>0</v>
      </c>
      <c r="U5" t="s">
        <v>127</v>
      </c>
      <c r="AA5" t="s">
        <v>88</v>
      </c>
      <c r="AB5" s="51">
        <v>0</v>
      </c>
      <c r="AC5" t="s">
        <v>127</v>
      </c>
    </row>
    <row r="6" spans="3:30" x14ac:dyDescent="0.25">
      <c r="D6" s="53" t="s">
        <v>93</v>
      </c>
      <c r="E6" s="55">
        <v>100</v>
      </c>
      <c r="F6" s="55">
        <v>120</v>
      </c>
      <c r="G6" s="55">
        <v>140</v>
      </c>
      <c r="H6" s="55">
        <v>160</v>
      </c>
      <c r="K6" t="s">
        <v>89</v>
      </c>
      <c r="L6" s="51">
        <v>100</v>
      </c>
      <c r="M6" t="s">
        <v>127</v>
      </c>
      <c r="S6" t="s">
        <v>89</v>
      </c>
      <c r="T6" s="51">
        <v>60</v>
      </c>
      <c r="U6" t="s">
        <v>127</v>
      </c>
      <c r="AA6" t="s">
        <v>89</v>
      </c>
      <c r="AB6" s="51">
        <v>60</v>
      </c>
      <c r="AC6" t="s">
        <v>127</v>
      </c>
    </row>
    <row r="7" spans="3:30" ht="15.75" thickBot="1" x14ac:dyDescent="0.3">
      <c r="D7" s="62" t="s">
        <v>94</v>
      </c>
      <c r="E7" s="63">
        <v>100</v>
      </c>
      <c r="F7" s="63">
        <v>110</v>
      </c>
      <c r="G7" s="63">
        <v>120</v>
      </c>
      <c r="H7" s="63">
        <v>130</v>
      </c>
      <c r="K7" t="s">
        <v>102</v>
      </c>
      <c r="L7">
        <f>ROUND((L6-L5)/L4,1)</f>
        <v>10</v>
      </c>
      <c r="M7" t="s">
        <v>127</v>
      </c>
      <c r="S7" t="s">
        <v>102</v>
      </c>
      <c r="T7">
        <f>ROUND((T6-T5)/T4,1)</f>
        <v>6</v>
      </c>
      <c r="U7" t="s">
        <v>127</v>
      </c>
      <c r="AA7" t="s">
        <v>102</v>
      </c>
      <c r="AB7">
        <f>ROUND((AB6-AB5)/AB4,1)</f>
        <v>6</v>
      </c>
      <c r="AC7" t="s">
        <v>127</v>
      </c>
    </row>
    <row r="8" spans="3:30" ht="15.75" thickBot="1" x14ac:dyDescent="0.3">
      <c r="D8" s="66" t="s">
        <v>118</v>
      </c>
      <c r="E8" s="64">
        <v>0</v>
      </c>
      <c r="F8" s="64">
        <v>10</v>
      </c>
      <c r="G8" s="64">
        <v>20</v>
      </c>
      <c r="H8" s="65">
        <v>30</v>
      </c>
    </row>
    <row r="10" spans="3:30" ht="15.75" thickBot="1" x14ac:dyDescent="0.3">
      <c r="N10" t="s">
        <v>133</v>
      </c>
      <c r="V10" t="s">
        <v>133</v>
      </c>
      <c r="AD10" t="s">
        <v>133</v>
      </c>
    </row>
    <row r="11" spans="3:30" x14ac:dyDescent="0.25">
      <c r="C11" s="67"/>
      <c r="D11" s="68" t="s">
        <v>96</v>
      </c>
      <c r="E11" s="69">
        <f>IF(E16&lt;F8,1,IF(AND(E16&gt;=F8,E16&lt;G8),2,IF(AND(E16&gt;=G8,E16&lt;H8),3,4)))</f>
        <v>4</v>
      </c>
      <c r="F11" s="69"/>
      <c r="G11" s="69"/>
      <c r="H11" s="70"/>
      <c r="J11" s="52" t="s">
        <v>92</v>
      </c>
      <c r="K11" s="56" t="s">
        <v>104</v>
      </c>
      <c r="L11" s="56" t="s">
        <v>105</v>
      </c>
      <c r="M11" s="56" t="s">
        <v>110</v>
      </c>
      <c r="N11" s="56" t="s">
        <v>132</v>
      </c>
      <c r="O11" s="56"/>
      <c r="P11" s="56"/>
      <c r="R11" s="59" t="s">
        <v>93</v>
      </c>
      <c r="S11" s="56" t="s">
        <v>104</v>
      </c>
      <c r="T11" s="56" t="s">
        <v>105</v>
      </c>
      <c r="U11" s="56" t="s">
        <v>110</v>
      </c>
      <c r="V11" s="56" t="s">
        <v>132</v>
      </c>
      <c r="W11" s="56"/>
      <c r="X11" s="56"/>
      <c r="Z11" s="52" t="s">
        <v>94</v>
      </c>
      <c r="AA11" s="56" t="s">
        <v>113</v>
      </c>
      <c r="AB11" s="56" t="s">
        <v>114</v>
      </c>
      <c r="AC11" s="56" t="s">
        <v>110</v>
      </c>
      <c r="AD11" s="56" t="s">
        <v>132</v>
      </c>
    </row>
    <row r="12" spans="3:30" ht="15.75" thickBot="1" x14ac:dyDescent="0.3">
      <c r="C12" s="71"/>
      <c r="D12" s="72"/>
      <c r="E12" s="72"/>
      <c r="F12" s="72"/>
      <c r="G12" s="72"/>
      <c r="H12" s="60"/>
      <c r="J12" s="52" t="s">
        <v>103</v>
      </c>
      <c r="K12">
        <f>E5</f>
        <v>175</v>
      </c>
      <c r="L12">
        <f>E5+E5*(L6/100)</f>
        <v>350</v>
      </c>
      <c r="M12">
        <f>L12-K12</f>
        <v>175</v>
      </c>
      <c r="N12">
        <f>(K12*$L$7)/100</f>
        <v>17.5</v>
      </c>
      <c r="R12" s="52" t="s">
        <v>103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6</v>
      </c>
      <c r="Z12" s="52" t="s">
        <v>103</v>
      </c>
      <c r="AA12">
        <f>ROUND((E7/'special dragons'!AR14)/'special dragons'!AQ14,1)</f>
        <v>13.3</v>
      </c>
      <c r="AB12">
        <f>ROUND(((E7+E7*(AB6/100))/'special dragons'!AR14)/'special dragons'!AQ14,1)</f>
        <v>21.3</v>
      </c>
      <c r="AC12">
        <f>AB12-AA12</f>
        <v>8</v>
      </c>
      <c r="AD12">
        <f>(AA12*$AB$7)/100</f>
        <v>0.79800000000000015</v>
      </c>
    </row>
    <row r="13" spans="3:30" ht="15.75" thickBot="1" x14ac:dyDescent="0.3">
      <c r="C13" s="71" t="s">
        <v>99</v>
      </c>
      <c r="D13" s="72" t="s">
        <v>95</v>
      </c>
      <c r="E13" s="73">
        <v>10</v>
      </c>
      <c r="F13" s="72"/>
      <c r="G13" s="57" t="s">
        <v>92</v>
      </c>
      <c r="H13" s="58">
        <f ca="1">INDIRECT(ADDRESS(5,4+E11)) + (INDIRECT(ADDRESS(5,4+E11)) *(L7/100) *E13)</f>
        <v>800</v>
      </c>
      <c r="J13" s="52" t="s">
        <v>106</v>
      </c>
      <c r="K13">
        <f>F5</f>
        <v>250</v>
      </c>
      <c r="L13">
        <f>F5+F5*(L6/100)</f>
        <v>500</v>
      </c>
      <c r="M13">
        <f t="shared" ref="M13:M15" si="0">L13-K13</f>
        <v>250</v>
      </c>
      <c r="N13">
        <f t="shared" ref="N13:N15" si="1">(K13*$L$7)/100</f>
        <v>25</v>
      </c>
      <c r="R13" s="52" t="s">
        <v>106</v>
      </c>
      <c r="S13">
        <f>F6</f>
        <v>120</v>
      </c>
      <c r="T13">
        <f>F6+F6*(T6/100)</f>
        <v>192</v>
      </c>
      <c r="U13">
        <f t="shared" ref="U13:U15" si="2">T13-S13</f>
        <v>72</v>
      </c>
      <c r="V13">
        <f>(S13*$T$7)/100</f>
        <v>7.2</v>
      </c>
      <c r="Z13" s="52" t="s">
        <v>106</v>
      </c>
      <c r="AA13">
        <f>ROUND((F7/'special dragons'!AR15)/'special dragons'!AQ15,1)</f>
        <v>14.7</v>
      </c>
      <c r="AB13">
        <f>ROUND(((F7+F7*(AB6/100))/'special dragons'!AR15)/'special dragons'!AQ15,1)</f>
        <v>23.5</v>
      </c>
      <c r="AC13">
        <f>AB13-AA13</f>
        <v>8.8000000000000007</v>
      </c>
      <c r="AD13">
        <f>(AA13*$AB$7)/100</f>
        <v>0.8819999999999999</v>
      </c>
    </row>
    <row r="14" spans="3:30" ht="15.75" thickBot="1" x14ac:dyDescent="0.3">
      <c r="C14" s="71" t="s">
        <v>100</v>
      </c>
      <c r="D14" s="72" t="s">
        <v>97</v>
      </c>
      <c r="E14" s="73">
        <v>10</v>
      </c>
      <c r="F14" s="72"/>
      <c r="G14" s="57" t="s">
        <v>111</v>
      </c>
      <c r="H14" s="58">
        <f ca="1">INDIRECT(ADDRESS(6,4+E11)) + (INDIRECT(ADDRESS(6,4+E11)) *(T7/100) *E14)</f>
        <v>256</v>
      </c>
      <c r="J14" s="52" t="s">
        <v>107</v>
      </c>
      <c r="K14">
        <f>G5</f>
        <v>300</v>
      </c>
      <c r="L14">
        <f>G5+G5*(L6/100)</f>
        <v>600</v>
      </c>
      <c r="M14">
        <f t="shared" si="0"/>
        <v>300</v>
      </c>
      <c r="N14">
        <f t="shared" si="1"/>
        <v>30</v>
      </c>
      <c r="R14" s="52" t="s">
        <v>107</v>
      </c>
      <c r="S14">
        <f>G6</f>
        <v>140</v>
      </c>
      <c r="T14">
        <f>G6+G6*(T6/100)</f>
        <v>224</v>
      </c>
      <c r="U14">
        <f t="shared" si="2"/>
        <v>84</v>
      </c>
      <c r="V14">
        <f t="shared" ref="V14:V15" si="3">(S14*$T$7)/100</f>
        <v>8.4</v>
      </c>
      <c r="Z14" s="52" t="s">
        <v>107</v>
      </c>
      <c r="AA14">
        <f>ROUND((G7/'special dragons'!AR16)/'special dragons'!AQ16,1)</f>
        <v>16</v>
      </c>
      <c r="AB14">
        <f>ROUND(((G7+G7*(AB6/100))/'special dragons'!AR16)/'special dragons'!AQ16,1)</f>
        <v>25.6</v>
      </c>
      <c r="AC14">
        <f>AB14-AA14</f>
        <v>9.6000000000000014</v>
      </c>
      <c r="AD14">
        <f t="shared" ref="AD14:AD15" si="4">(AA14*$AB$7)/100</f>
        <v>0.96</v>
      </c>
    </row>
    <row r="15" spans="3:30" ht="15.75" thickBot="1" x14ac:dyDescent="0.3">
      <c r="C15" s="71" t="s">
        <v>101</v>
      </c>
      <c r="D15" s="72" t="s">
        <v>98</v>
      </c>
      <c r="E15" s="73">
        <v>10</v>
      </c>
      <c r="F15" s="72"/>
      <c r="G15" s="57" t="s">
        <v>115</v>
      </c>
      <c r="H15" s="58">
        <f ca="1">ROUND(((INDIRECT(ADDRESS(7,4+E11)) + (INDIRECT(ADDRESS(7,4+E11)) *(AB7/100) *E15))/INDIRECT(ADDRESS(13+E11,44,1,1,"special dragons")))/INDIRECT(ADDRESS(13+E11,43,1,1,"special dragons")),1)</f>
        <v>27.7</v>
      </c>
      <c r="J15" s="52" t="s">
        <v>108</v>
      </c>
      <c r="K15">
        <f>H5</f>
        <v>400</v>
      </c>
      <c r="L15">
        <f>H5+H5*(L6/100)</f>
        <v>800</v>
      </c>
      <c r="M15">
        <f t="shared" si="0"/>
        <v>400</v>
      </c>
      <c r="N15">
        <f t="shared" si="1"/>
        <v>40</v>
      </c>
      <c r="R15" s="52" t="s">
        <v>108</v>
      </c>
      <c r="S15">
        <f>H6</f>
        <v>160</v>
      </c>
      <c r="T15">
        <f>H6+H6*(T6/100)</f>
        <v>256</v>
      </c>
      <c r="U15">
        <f t="shared" si="2"/>
        <v>96</v>
      </c>
      <c r="V15">
        <f t="shared" si="3"/>
        <v>9.6</v>
      </c>
      <c r="Z15" s="52" t="s">
        <v>108</v>
      </c>
      <c r="AA15">
        <f>ROUND((H7/'special dragons'!AR17)/'special dragons'!AQ17,1)</f>
        <v>17.3</v>
      </c>
      <c r="AB15">
        <f>ROUND(((H7+H7*(AB6/100))/'special dragons'!AR17)/'special dragons'!AQ17,1)</f>
        <v>27.7</v>
      </c>
      <c r="AC15">
        <f>AB15-AA15</f>
        <v>10.399999999999999</v>
      </c>
      <c r="AD15">
        <f t="shared" si="4"/>
        <v>1.038</v>
      </c>
    </row>
    <row r="16" spans="3:30" x14ac:dyDescent="0.25">
      <c r="C16" s="71"/>
      <c r="D16" s="78" t="s">
        <v>112</v>
      </c>
      <c r="E16" s="78">
        <f>SUM(E13:E15)</f>
        <v>30</v>
      </c>
      <c r="F16" s="72"/>
      <c r="G16" s="72"/>
      <c r="H16" s="60"/>
    </row>
    <row r="17" spans="3:8" x14ac:dyDescent="0.25">
      <c r="C17" s="71"/>
      <c r="D17" s="72"/>
      <c r="E17" s="72"/>
      <c r="F17" s="72"/>
      <c r="G17" s="72"/>
      <c r="H17" s="60"/>
    </row>
    <row r="18" spans="3:8" x14ac:dyDescent="0.25">
      <c r="C18" s="71"/>
      <c r="D18" s="72"/>
      <c r="E18" s="72"/>
      <c r="F18" s="72"/>
      <c r="G18" s="72"/>
      <c r="H18" s="60"/>
    </row>
    <row r="19" spans="3:8" x14ac:dyDescent="0.25">
      <c r="C19" s="71"/>
      <c r="D19" s="72"/>
      <c r="E19" s="72"/>
      <c r="F19" s="72"/>
      <c r="G19" s="72"/>
      <c r="H19" s="60"/>
    </row>
    <row r="20" spans="3:8" x14ac:dyDescent="0.25">
      <c r="C20" s="71"/>
      <c r="D20" s="72"/>
      <c r="E20" s="72"/>
      <c r="F20" s="72"/>
      <c r="G20" s="72"/>
      <c r="H20" s="60"/>
    </row>
    <row r="21" spans="3:8" x14ac:dyDescent="0.25">
      <c r="C21" s="71"/>
      <c r="D21" s="72"/>
      <c r="E21" s="72"/>
      <c r="F21" s="72"/>
      <c r="G21" s="72"/>
      <c r="H21" s="60"/>
    </row>
    <row r="22" spans="3:8" x14ac:dyDescent="0.25">
      <c r="C22" s="71"/>
      <c r="D22" s="72"/>
      <c r="E22" s="72"/>
      <c r="F22" s="72"/>
      <c r="G22" s="72"/>
      <c r="H22" s="60"/>
    </row>
    <row r="23" spans="3:8" x14ac:dyDescent="0.25">
      <c r="C23" s="71"/>
      <c r="D23" s="72"/>
      <c r="E23" s="72"/>
      <c r="F23" s="72"/>
      <c r="G23" s="72"/>
      <c r="H23" s="60"/>
    </row>
    <row r="24" spans="3:8" x14ac:dyDescent="0.25">
      <c r="C24" s="71"/>
      <c r="D24" s="72"/>
      <c r="E24" s="72"/>
      <c r="F24" s="72"/>
      <c r="G24" s="72"/>
      <c r="H24" s="60"/>
    </row>
    <row r="25" spans="3:8" x14ac:dyDescent="0.25">
      <c r="C25" s="71"/>
      <c r="D25" s="72"/>
      <c r="E25" s="72"/>
      <c r="F25" s="72"/>
      <c r="G25" s="72"/>
      <c r="H25" s="60"/>
    </row>
    <row r="26" spans="3:8" x14ac:dyDescent="0.25">
      <c r="C26" s="71"/>
      <c r="D26" s="72"/>
      <c r="E26" s="72"/>
      <c r="F26" s="72"/>
      <c r="G26" s="72"/>
      <c r="H26" s="60"/>
    </row>
    <row r="27" spans="3:8" x14ac:dyDescent="0.25">
      <c r="C27" s="71"/>
      <c r="D27" s="72"/>
      <c r="E27" s="72"/>
      <c r="F27" s="72"/>
      <c r="G27" s="72"/>
      <c r="H27" s="60"/>
    </row>
    <row r="28" spans="3:8" x14ac:dyDescent="0.25">
      <c r="C28" s="71"/>
      <c r="D28" s="72"/>
      <c r="E28" s="72"/>
      <c r="F28" s="72"/>
      <c r="G28" s="72"/>
      <c r="H28" s="60"/>
    </row>
    <row r="29" spans="3:8" x14ac:dyDescent="0.25">
      <c r="C29" s="71"/>
      <c r="D29" s="72"/>
      <c r="E29" s="72"/>
      <c r="F29" s="72"/>
      <c r="G29" s="72"/>
      <c r="H29" s="60"/>
    </row>
    <row r="30" spans="3:8" x14ac:dyDescent="0.25">
      <c r="C30" s="71"/>
      <c r="D30" s="72"/>
      <c r="E30" s="72"/>
      <c r="F30" s="72"/>
      <c r="G30" s="72"/>
      <c r="H30" s="60"/>
    </row>
    <row r="31" spans="3:8" x14ac:dyDescent="0.25">
      <c r="C31" s="71"/>
      <c r="D31" s="72"/>
      <c r="E31" s="72"/>
      <c r="F31" s="72"/>
      <c r="G31" s="72"/>
      <c r="H31" s="60"/>
    </row>
    <row r="32" spans="3:8" x14ac:dyDescent="0.25">
      <c r="C32" s="71"/>
      <c r="D32" s="72"/>
      <c r="E32" s="72"/>
      <c r="F32" s="72"/>
      <c r="G32" s="72"/>
      <c r="H32" s="60"/>
    </row>
    <row r="33" spans="3:15" x14ac:dyDescent="0.25">
      <c r="C33" s="71"/>
      <c r="D33" s="72"/>
      <c r="E33" s="72"/>
      <c r="F33" s="72"/>
      <c r="G33" s="72"/>
      <c r="H33" s="60"/>
    </row>
    <row r="34" spans="3:15" x14ac:dyDescent="0.25">
      <c r="C34" s="71"/>
      <c r="D34" s="72"/>
      <c r="E34" s="72"/>
      <c r="F34" s="72"/>
      <c r="G34" s="72"/>
      <c r="H34" s="60"/>
    </row>
    <row r="35" spans="3:15" x14ac:dyDescent="0.25">
      <c r="C35" s="71"/>
      <c r="D35" s="72"/>
      <c r="E35" s="72"/>
      <c r="F35" s="72"/>
      <c r="G35" s="72"/>
      <c r="H35" s="60"/>
      <c r="N35" s="92"/>
      <c r="O35" s="92"/>
    </row>
    <row r="36" spans="3:15" x14ac:dyDescent="0.25">
      <c r="C36" s="71"/>
      <c r="D36" s="72"/>
      <c r="E36" s="72"/>
      <c r="F36" s="72"/>
      <c r="G36" s="72"/>
      <c r="H36" s="60"/>
      <c r="N36" s="92"/>
      <c r="O36" s="92"/>
    </row>
    <row r="37" spans="3:15" x14ac:dyDescent="0.25">
      <c r="C37" s="71"/>
      <c r="D37" s="72"/>
      <c r="E37" s="72"/>
      <c r="F37" s="72"/>
      <c r="G37" s="72"/>
      <c r="H37" s="60"/>
      <c r="N37" s="92"/>
      <c r="O37" s="92"/>
    </row>
    <row r="38" spans="3:15" x14ac:dyDescent="0.25">
      <c r="C38" s="71"/>
      <c r="D38" s="72"/>
      <c r="E38" s="72"/>
      <c r="F38" s="72"/>
      <c r="G38" s="72"/>
      <c r="H38" s="60"/>
      <c r="N38" s="92"/>
      <c r="O38" s="93"/>
    </row>
    <row r="39" spans="3:15" x14ac:dyDescent="0.25">
      <c r="C39" s="71"/>
      <c r="D39" s="72"/>
      <c r="E39" s="72"/>
      <c r="F39" s="72"/>
      <c r="G39" s="72"/>
      <c r="H39" s="60"/>
    </row>
    <row r="40" spans="3:15" x14ac:dyDescent="0.25">
      <c r="C40" s="71"/>
      <c r="D40" s="72"/>
      <c r="E40" s="72"/>
      <c r="F40" s="72"/>
      <c r="G40" s="72"/>
      <c r="H40" s="60"/>
    </row>
    <row r="41" spans="3:15" x14ac:dyDescent="0.25">
      <c r="C41" s="71"/>
      <c r="D41" s="72"/>
      <c r="E41" s="72"/>
      <c r="F41" s="72"/>
      <c r="G41" s="72"/>
      <c r="H41" s="60"/>
    </row>
    <row r="42" spans="3:15" x14ac:dyDescent="0.25">
      <c r="C42" s="71"/>
      <c r="D42" s="72"/>
      <c r="E42" s="72"/>
      <c r="F42" s="72"/>
      <c r="G42" s="72"/>
      <c r="H42" s="60"/>
    </row>
    <row r="43" spans="3:15" x14ac:dyDescent="0.25">
      <c r="C43" s="71"/>
      <c r="D43" s="72"/>
      <c r="E43" s="72"/>
      <c r="F43" s="72"/>
      <c r="G43" s="72"/>
      <c r="H43" s="60"/>
    </row>
    <row r="44" spans="3:15" x14ac:dyDescent="0.25">
      <c r="C44" s="71"/>
      <c r="D44" s="72"/>
      <c r="E44" s="72"/>
      <c r="F44" s="72"/>
      <c r="G44" s="72"/>
      <c r="H44" s="60"/>
    </row>
    <row r="45" spans="3:15" x14ac:dyDescent="0.25">
      <c r="C45" s="71"/>
      <c r="D45" s="72"/>
      <c r="E45" s="72"/>
      <c r="F45" s="72"/>
      <c r="G45" s="72"/>
      <c r="H45" s="60"/>
    </row>
    <row r="46" spans="3:15" x14ac:dyDescent="0.25">
      <c r="C46" s="71"/>
      <c r="D46" s="72"/>
      <c r="E46" s="72"/>
      <c r="F46" s="72"/>
      <c r="G46" s="72"/>
      <c r="H46" s="60"/>
    </row>
    <row r="47" spans="3:15" x14ac:dyDescent="0.25">
      <c r="C47" s="71"/>
      <c r="D47" s="72"/>
      <c r="E47" s="72"/>
      <c r="F47" s="72"/>
      <c r="G47" s="72"/>
      <c r="H47" s="60"/>
    </row>
    <row r="48" spans="3:15" x14ac:dyDescent="0.25">
      <c r="C48" s="71"/>
      <c r="D48" s="72"/>
      <c r="E48" s="72"/>
      <c r="F48" s="72"/>
      <c r="G48" s="72"/>
      <c r="H48" s="60"/>
    </row>
    <row r="49" spans="3:8" x14ac:dyDescent="0.25">
      <c r="C49" s="71"/>
      <c r="D49" s="72"/>
      <c r="E49" s="72"/>
      <c r="F49" s="72"/>
      <c r="G49" s="72"/>
      <c r="H49" s="60"/>
    </row>
    <row r="50" spans="3:8" x14ac:dyDescent="0.25">
      <c r="C50" s="71"/>
      <c r="D50" s="72"/>
      <c r="E50" s="72"/>
      <c r="F50" s="72"/>
      <c r="G50" s="72"/>
      <c r="H50" s="60"/>
    </row>
    <row r="51" spans="3:8" x14ac:dyDescent="0.25">
      <c r="C51" s="71"/>
      <c r="D51" s="72"/>
      <c r="E51" s="72"/>
      <c r="F51" s="72"/>
      <c r="G51" s="72"/>
      <c r="H51" s="60"/>
    </row>
    <row r="52" spans="3:8" x14ac:dyDescent="0.25">
      <c r="C52" s="71"/>
      <c r="D52" s="72"/>
      <c r="E52" s="72"/>
      <c r="F52" s="72"/>
      <c r="G52" s="72"/>
      <c r="H52" s="60"/>
    </row>
    <row r="53" spans="3:8" x14ac:dyDescent="0.25">
      <c r="C53" s="71"/>
      <c r="D53" s="72"/>
      <c r="E53" s="72"/>
      <c r="F53" s="72"/>
      <c r="G53" s="72"/>
      <c r="H53" s="60"/>
    </row>
    <row r="54" spans="3:8" x14ac:dyDescent="0.25">
      <c r="C54" s="71"/>
      <c r="D54" s="72"/>
      <c r="E54" s="72"/>
      <c r="F54" s="72"/>
      <c r="G54" s="72"/>
      <c r="H54" s="60"/>
    </row>
    <row r="55" spans="3:8" x14ac:dyDescent="0.25">
      <c r="C55" s="71"/>
      <c r="D55" s="72"/>
      <c r="E55" s="72"/>
      <c r="F55" s="72"/>
      <c r="G55" s="72"/>
      <c r="H55" s="60"/>
    </row>
    <row r="56" spans="3:8" x14ac:dyDescent="0.25">
      <c r="C56" s="71"/>
      <c r="D56" s="72"/>
      <c r="E56" s="72"/>
      <c r="F56" s="72"/>
      <c r="G56" s="72"/>
      <c r="H56" s="60"/>
    </row>
    <row r="57" spans="3:8" x14ac:dyDescent="0.25">
      <c r="C57" s="71"/>
      <c r="D57" s="72"/>
      <c r="E57" s="72"/>
      <c r="F57" s="72"/>
      <c r="G57" s="72"/>
      <c r="H57" s="60"/>
    </row>
    <row r="58" spans="3:8" x14ac:dyDescent="0.25">
      <c r="C58" s="71"/>
      <c r="D58" s="72"/>
      <c r="E58" s="72"/>
      <c r="F58" s="72"/>
      <c r="G58" s="72"/>
      <c r="H58" s="60"/>
    </row>
    <row r="59" spans="3:8" x14ac:dyDescent="0.25">
      <c r="C59" s="71"/>
      <c r="D59" s="72"/>
      <c r="E59" s="72"/>
      <c r="F59" s="72"/>
      <c r="G59" s="72"/>
      <c r="H59" s="60"/>
    </row>
    <row r="60" spans="3:8" x14ac:dyDescent="0.25">
      <c r="C60" s="71"/>
      <c r="D60" s="72"/>
      <c r="E60" s="72"/>
      <c r="F60" s="72"/>
      <c r="G60" s="72"/>
      <c r="H60" s="60"/>
    </row>
    <row r="61" spans="3:8" x14ac:dyDescent="0.25">
      <c r="C61" s="71"/>
      <c r="D61" s="72"/>
      <c r="E61" s="72"/>
      <c r="F61" s="72"/>
      <c r="G61" s="72"/>
      <c r="H61" s="60"/>
    </row>
    <row r="62" spans="3:8" x14ac:dyDescent="0.25">
      <c r="C62" s="71"/>
      <c r="D62" s="72"/>
      <c r="E62" s="72"/>
      <c r="F62" s="72"/>
      <c r="G62" s="72"/>
      <c r="H62" s="60"/>
    </row>
    <row r="63" spans="3:8" ht="15.75" thickBot="1" x14ac:dyDescent="0.3">
      <c r="C63" s="74"/>
      <c r="D63" s="75"/>
      <c r="E63" s="75"/>
      <c r="F63" s="75"/>
      <c r="G63" s="75"/>
      <c r="H63" s="76"/>
    </row>
  </sheetData>
  <mergeCells count="1">
    <mergeCell ref="E3:H3"/>
  </mergeCells>
  <conditionalFormatting sqref="E13:E15">
    <cfRule type="expression" dxfId="19" priority="4">
      <formula>E13&gt;$L$4</formula>
    </cfRule>
  </conditionalFormatting>
  <conditionalFormatting sqref="E13">
    <cfRule type="expression" dxfId="18" priority="3">
      <formula>$E$13&gt;$L$4</formula>
    </cfRule>
  </conditionalFormatting>
  <conditionalFormatting sqref="E14">
    <cfRule type="expression" dxfId="17" priority="2">
      <formula>$E$14&gt;$T$4</formula>
    </cfRule>
  </conditionalFormatting>
  <conditionalFormatting sqref="E15">
    <cfRule type="expression" dxfId="16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C1:AD63"/>
  <sheetViews>
    <sheetView workbookViewId="0">
      <selection activeCell="H16" sqref="H16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54" t="s">
        <v>90</v>
      </c>
    </row>
    <row r="3" spans="3:30" x14ac:dyDescent="0.25">
      <c r="D3" s="52"/>
      <c r="E3" s="222" t="s">
        <v>91</v>
      </c>
      <c r="F3" s="222"/>
      <c r="G3" s="222"/>
      <c r="H3" s="222"/>
      <c r="J3" s="52" t="s">
        <v>92</v>
      </c>
      <c r="R3" s="52" t="s">
        <v>93</v>
      </c>
      <c r="Z3" s="52" t="s">
        <v>94</v>
      </c>
    </row>
    <row r="4" spans="3:30" x14ac:dyDescent="0.25">
      <c r="D4" s="53"/>
      <c r="E4" s="53">
        <v>1</v>
      </c>
      <c r="F4" s="53">
        <v>2</v>
      </c>
      <c r="G4" s="53">
        <v>3</v>
      </c>
      <c r="H4" s="53">
        <v>4</v>
      </c>
      <c r="K4" t="s">
        <v>109</v>
      </c>
      <c r="L4" s="51">
        <v>10</v>
      </c>
      <c r="S4" t="s">
        <v>109</v>
      </c>
      <c r="T4" s="51">
        <v>10</v>
      </c>
      <c r="AA4" t="s">
        <v>109</v>
      </c>
      <c r="AB4" s="51">
        <v>10</v>
      </c>
    </row>
    <row r="5" spans="3:30" x14ac:dyDescent="0.25">
      <c r="D5" s="53" t="s">
        <v>92</v>
      </c>
      <c r="E5" s="55">
        <v>100</v>
      </c>
      <c r="F5" s="55">
        <v>150</v>
      </c>
      <c r="G5" s="55">
        <v>200</v>
      </c>
      <c r="H5" s="55">
        <v>250</v>
      </c>
      <c r="K5" t="s">
        <v>88</v>
      </c>
      <c r="L5" s="51">
        <v>0</v>
      </c>
      <c r="M5" t="s">
        <v>127</v>
      </c>
      <c r="S5" t="s">
        <v>88</v>
      </c>
      <c r="T5" s="51">
        <v>0</v>
      </c>
      <c r="U5" t="s">
        <v>127</v>
      </c>
      <c r="AA5" t="s">
        <v>88</v>
      </c>
      <c r="AB5" s="51">
        <v>0</v>
      </c>
      <c r="AC5" t="s">
        <v>127</v>
      </c>
    </row>
    <row r="6" spans="3:30" x14ac:dyDescent="0.25">
      <c r="D6" s="53" t="s">
        <v>93</v>
      </c>
      <c r="E6" s="55">
        <v>100</v>
      </c>
      <c r="F6" s="55">
        <v>120</v>
      </c>
      <c r="G6" s="55">
        <v>140</v>
      </c>
      <c r="H6" s="55">
        <v>160</v>
      </c>
      <c r="K6" t="s">
        <v>89</v>
      </c>
      <c r="L6" s="51">
        <v>100</v>
      </c>
      <c r="M6" t="s">
        <v>127</v>
      </c>
      <c r="S6" t="s">
        <v>89</v>
      </c>
      <c r="T6" s="51">
        <v>60</v>
      </c>
      <c r="U6" t="s">
        <v>127</v>
      </c>
      <c r="AA6" t="s">
        <v>89</v>
      </c>
      <c r="AB6" s="51">
        <v>60</v>
      </c>
      <c r="AC6" t="s">
        <v>127</v>
      </c>
    </row>
    <row r="7" spans="3:30" ht="15.75" thickBot="1" x14ac:dyDescent="0.3">
      <c r="D7" s="62" t="s">
        <v>94</v>
      </c>
      <c r="E7" s="63">
        <v>240</v>
      </c>
      <c r="F7" s="63">
        <v>255</v>
      </c>
      <c r="G7" s="63">
        <v>270</v>
      </c>
      <c r="H7" s="63">
        <v>285</v>
      </c>
      <c r="K7" t="s">
        <v>102</v>
      </c>
      <c r="L7">
        <f>ROUND((L6-L5)/L4,1)</f>
        <v>10</v>
      </c>
      <c r="M7" t="s">
        <v>127</v>
      </c>
      <c r="N7" s="103"/>
      <c r="S7" t="s">
        <v>102</v>
      </c>
      <c r="T7">
        <f>ROUND((T6-T5)/T4,1)</f>
        <v>6</v>
      </c>
      <c r="U7" t="s">
        <v>127</v>
      </c>
      <c r="AA7" t="s">
        <v>102</v>
      </c>
      <c r="AB7">
        <f>ROUND((AB6-AB5)/AB4,1)</f>
        <v>6</v>
      </c>
      <c r="AC7" t="s">
        <v>127</v>
      </c>
    </row>
    <row r="8" spans="3:30" ht="15.75" thickBot="1" x14ac:dyDescent="0.3">
      <c r="D8" s="66" t="s">
        <v>118</v>
      </c>
      <c r="E8" s="64">
        <v>0</v>
      </c>
      <c r="F8" s="64">
        <v>10</v>
      </c>
      <c r="G8" s="64">
        <v>20</v>
      </c>
      <c r="H8" s="65">
        <v>30</v>
      </c>
    </row>
    <row r="10" spans="3:30" ht="15.75" thickBot="1" x14ac:dyDescent="0.3">
      <c r="N10" t="s">
        <v>133</v>
      </c>
      <c r="V10" t="s">
        <v>133</v>
      </c>
      <c r="AD10" t="s">
        <v>133</v>
      </c>
    </row>
    <row r="11" spans="3:30" x14ac:dyDescent="0.25">
      <c r="C11" s="67"/>
      <c r="D11" s="68" t="s">
        <v>96</v>
      </c>
      <c r="E11" s="69">
        <f>IF(E16&lt;F8,1,IF(AND(E16&gt;=F8,E16&lt;G8),2,IF(AND(E16&gt;=G8,E16&lt;H8),3,4)))</f>
        <v>4</v>
      </c>
      <c r="F11" s="69"/>
      <c r="G11" s="69"/>
      <c r="H11" s="70"/>
      <c r="J11" s="52" t="s">
        <v>92</v>
      </c>
      <c r="K11" s="56" t="s">
        <v>104</v>
      </c>
      <c r="L11" s="56" t="s">
        <v>105</v>
      </c>
      <c r="M11" s="56" t="s">
        <v>110</v>
      </c>
      <c r="N11" s="56" t="s">
        <v>131</v>
      </c>
      <c r="O11" s="56"/>
      <c r="P11" s="56"/>
      <c r="R11" s="59" t="s">
        <v>93</v>
      </c>
      <c r="S11" s="56" t="s">
        <v>104</v>
      </c>
      <c r="T11" s="56" t="s">
        <v>105</v>
      </c>
      <c r="U11" s="56" t="s">
        <v>110</v>
      </c>
      <c r="V11" s="56" t="s">
        <v>132</v>
      </c>
      <c r="W11" s="56"/>
      <c r="X11" s="56"/>
      <c r="Z11" s="52" t="s">
        <v>94</v>
      </c>
      <c r="AA11" s="56" t="s">
        <v>113</v>
      </c>
      <c r="AB11" s="56" t="s">
        <v>114</v>
      </c>
      <c r="AC11" s="56" t="s">
        <v>110</v>
      </c>
      <c r="AD11" s="56" t="s">
        <v>132</v>
      </c>
    </row>
    <row r="12" spans="3:30" ht="15.75" thickBot="1" x14ac:dyDescent="0.3">
      <c r="C12" s="71"/>
      <c r="D12" s="72"/>
      <c r="E12" s="72"/>
      <c r="F12" s="72"/>
      <c r="G12" s="72"/>
      <c r="H12" s="60"/>
      <c r="J12" s="52" t="s">
        <v>103</v>
      </c>
      <c r="K12">
        <f>E5</f>
        <v>100</v>
      </c>
      <c r="L12">
        <f>E5+E5*(L6/100)</f>
        <v>200</v>
      </c>
      <c r="M12">
        <f>L12-K12</f>
        <v>100</v>
      </c>
      <c r="N12">
        <f>(K12*$L$7)/100</f>
        <v>10</v>
      </c>
      <c r="R12" s="52" t="s">
        <v>103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6</v>
      </c>
      <c r="Z12" s="52" t="s">
        <v>103</v>
      </c>
      <c r="AA12">
        <f>ROUND((E7/'special dragons'!AR18)/'special dragons'!AQ18,1)</f>
        <v>10.1</v>
      </c>
      <c r="AB12">
        <f>ROUND(((E7+E7*(AB6/100))/'special dragons'!AR18)/'special dragons'!AQ18,1)</f>
        <v>16.2</v>
      </c>
      <c r="AC12">
        <f>AB12-AA12</f>
        <v>6.1</v>
      </c>
      <c r="AD12">
        <f>(AA12*$AB$7)/100</f>
        <v>0.60599999999999998</v>
      </c>
    </row>
    <row r="13" spans="3:30" ht="15.75" thickBot="1" x14ac:dyDescent="0.3">
      <c r="C13" s="71" t="s">
        <v>99</v>
      </c>
      <c r="D13" s="72" t="s">
        <v>95</v>
      </c>
      <c r="E13" s="73">
        <v>10</v>
      </c>
      <c r="F13" s="72"/>
      <c r="G13" s="57" t="s">
        <v>92</v>
      </c>
      <c r="H13" s="58">
        <f ca="1">INDIRECT(ADDRESS(5,4+E11)) + (INDIRECT(ADDRESS(5,4+E11)) *(L7/100) *E13)</f>
        <v>500</v>
      </c>
      <c r="J13" s="52" t="s">
        <v>106</v>
      </c>
      <c r="K13">
        <f>F5</f>
        <v>150</v>
      </c>
      <c r="L13">
        <f>F5+F5*(L6/100)</f>
        <v>300</v>
      </c>
      <c r="M13">
        <f t="shared" ref="M13:M15" si="0">L13-K13</f>
        <v>150</v>
      </c>
      <c r="N13">
        <f>(K13*$L$7)/100</f>
        <v>15</v>
      </c>
      <c r="R13" s="52" t="s">
        <v>106</v>
      </c>
      <c r="S13">
        <f>F6</f>
        <v>120</v>
      </c>
      <c r="T13">
        <f>F6+F6*(T6/100)</f>
        <v>192</v>
      </c>
      <c r="U13">
        <f t="shared" ref="U13:U15" si="1">T13-S13</f>
        <v>72</v>
      </c>
      <c r="V13">
        <f t="shared" ref="V13:V15" si="2">(S13*$T$7)/100</f>
        <v>7.2</v>
      </c>
      <c r="Z13" s="52" t="s">
        <v>106</v>
      </c>
      <c r="AA13">
        <f>ROUND((F7/'special dragons'!AR19)/'special dragons'!AQ19,1)</f>
        <v>10.7</v>
      </c>
      <c r="AB13">
        <f>ROUND(((F7+F7*(AB6/100))/'special dragons'!AR19)/'special dragons'!AQ19,1)</f>
        <v>17.2</v>
      </c>
      <c r="AC13">
        <f>AB13-AA13</f>
        <v>6.5</v>
      </c>
      <c r="AD13">
        <f t="shared" ref="AD13:AD15" si="3">(AA13*$AB$7)/100</f>
        <v>0.6419999999999999</v>
      </c>
    </row>
    <row r="14" spans="3:30" ht="15.75" thickBot="1" x14ac:dyDescent="0.3">
      <c r="C14" s="71" t="s">
        <v>100</v>
      </c>
      <c r="D14" s="72" t="s">
        <v>97</v>
      </c>
      <c r="E14" s="73">
        <v>10</v>
      </c>
      <c r="F14" s="72"/>
      <c r="G14" s="57" t="s">
        <v>111</v>
      </c>
      <c r="H14" s="58">
        <f ca="1">INDIRECT(ADDRESS(6,4+E11)) + (INDIRECT(ADDRESS(6,4+E11)) *(T7/100) *E14)</f>
        <v>256</v>
      </c>
      <c r="J14" s="52" t="s">
        <v>107</v>
      </c>
      <c r="K14">
        <f>G5</f>
        <v>200</v>
      </c>
      <c r="L14">
        <f>G5+G5*(L6/100)</f>
        <v>400</v>
      </c>
      <c r="M14">
        <f t="shared" si="0"/>
        <v>200</v>
      </c>
      <c r="N14">
        <f t="shared" ref="N14:N15" si="4">(K14*$L$7)/100</f>
        <v>20</v>
      </c>
      <c r="R14" s="52" t="s">
        <v>107</v>
      </c>
      <c r="S14">
        <f>G6</f>
        <v>140</v>
      </c>
      <c r="T14">
        <f>G6+G6*(T6/100)</f>
        <v>224</v>
      </c>
      <c r="U14">
        <f t="shared" si="1"/>
        <v>84</v>
      </c>
      <c r="V14">
        <f t="shared" si="2"/>
        <v>8.4</v>
      </c>
      <c r="Z14" s="52" t="s">
        <v>107</v>
      </c>
      <c r="AA14">
        <f>ROUND((G7/'special dragons'!AR20)/'special dragons'!AQ20,1)</f>
        <v>11.4</v>
      </c>
      <c r="AB14">
        <f>ROUND(((G7+G7*(AB6/100))/'special dragons'!AR20)/'special dragons'!AQ20,1)</f>
        <v>18.2</v>
      </c>
      <c r="AC14">
        <f>AB14-AA14</f>
        <v>6.7999999999999989</v>
      </c>
      <c r="AD14">
        <f t="shared" si="3"/>
        <v>0.68400000000000005</v>
      </c>
    </row>
    <row r="15" spans="3:30" ht="15.75" thickBot="1" x14ac:dyDescent="0.3">
      <c r="C15" s="71" t="s">
        <v>101</v>
      </c>
      <c r="D15" s="72" t="s">
        <v>98</v>
      </c>
      <c r="E15" s="73">
        <v>10</v>
      </c>
      <c r="F15" s="72"/>
      <c r="G15" s="57" t="s">
        <v>115</v>
      </c>
      <c r="H15" s="58">
        <f ca="1">ROUND(((INDIRECT(ADDRESS(7,4+E11)) + (INDIRECT(ADDRESS(7,4+E11)) *(AB7/100) *E15))/INDIRECT(ADDRESS(17+E11,44,1,1,"special dragons")))/INDIRECT(ADDRESS(17+E11,43,1,1,"special dragons")),1)</f>
        <v>19.2</v>
      </c>
      <c r="J15" s="52" t="s">
        <v>108</v>
      </c>
      <c r="K15">
        <f>H5</f>
        <v>250</v>
      </c>
      <c r="L15">
        <f>H5+H5*(L6/100)</f>
        <v>500</v>
      </c>
      <c r="M15">
        <f t="shared" si="0"/>
        <v>250</v>
      </c>
      <c r="N15">
        <f t="shared" si="4"/>
        <v>25</v>
      </c>
      <c r="R15" s="52" t="s">
        <v>108</v>
      </c>
      <c r="S15">
        <f>H6</f>
        <v>160</v>
      </c>
      <c r="T15">
        <f>H6+H6*(T6/100)</f>
        <v>256</v>
      </c>
      <c r="U15">
        <f t="shared" si="1"/>
        <v>96</v>
      </c>
      <c r="V15">
        <f t="shared" si="2"/>
        <v>9.6</v>
      </c>
      <c r="Z15" s="52" t="s">
        <v>108</v>
      </c>
      <c r="AA15">
        <f>ROUND((H7/'special dragons'!AR21)/'special dragons'!AQ21,1)</f>
        <v>12</v>
      </c>
      <c r="AB15">
        <f>ROUND(((H7+H7*(AB6/100))/'special dragons'!AR21)/'special dragons'!AQ21,1)</f>
        <v>19.2</v>
      </c>
      <c r="AC15">
        <f>AB15-AA15</f>
        <v>7.1999999999999993</v>
      </c>
      <c r="AD15">
        <f t="shared" si="3"/>
        <v>0.72</v>
      </c>
    </row>
    <row r="16" spans="3:30" x14ac:dyDescent="0.25">
      <c r="C16" s="71"/>
      <c r="D16" s="78" t="s">
        <v>112</v>
      </c>
      <c r="E16" s="78">
        <f>SUM(E13:E15)</f>
        <v>30</v>
      </c>
      <c r="F16" s="72"/>
      <c r="G16" s="72"/>
      <c r="H16" s="60"/>
    </row>
    <row r="17" spans="3:8" x14ac:dyDescent="0.25">
      <c r="C17" s="71"/>
      <c r="D17" s="72"/>
      <c r="E17" s="72"/>
      <c r="F17" s="72"/>
      <c r="G17" s="72"/>
      <c r="H17" s="60"/>
    </row>
    <row r="18" spans="3:8" x14ac:dyDescent="0.25">
      <c r="C18" s="71"/>
      <c r="D18" s="72"/>
      <c r="E18" s="72"/>
      <c r="F18" s="72"/>
      <c r="G18" s="72"/>
      <c r="H18" s="60"/>
    </row>
    <row r="19" spans="3:8" x14ac:dyDescent="0.25">
      <c r="C19" s="71"/>
      <c r="D19" s="72"/>
      <c r="E19" s="72"/>
      <c r="F19" s="72"/>
      <c r="G19" s="72"/>
      <c r="H19" s="60"/>
    </row>
    <row r="20" spans="3:8" x14ac:dyDescent="0.25">
      <c r="C20" s="71"/>
      <c r="D20" s="72"/>
      <c r="E20" s="72"/>
      <c r="F20" s="72"/>
      <c r="G20" s="72"/>
      <c r="H20" s="60"/>
    </row>
    <row r="21" spans="3:8" x14ac:dyDescent="0.25">
      <c r="C21" s="71"/>
      <c r="D21" s="72"/>
      <c r="E21" s="72"/>
      <c r="F21" s="72"/>
      <c r="G21" s="72"/>
      <c r="H21" s="60"/>
    </row>
    <row r="22" spans="3:8" x14ac:dyDescent="0.25">
      <c r="C22" s="71"/>
      <c r="D22" s="72"/>
      <c r="E22" s="72"/>
      <c r="F22" s="72"/>
      <c r="G22" s="72"/>
      <c r="H22" s="60"/>
    </row>
    <row r="23" spans="3:8" x14ac:dyDescent="0.25">
      <c r="C23" s="71"/>
      <c r="D23" s="72"/>
      <c r="E23" s="72"/>
      <c r="F23" s="72"/>
      <c r="G23" s="72"/>
      <c r="H23" s="60"/>
    </row>
    <row r="24" spans="3:8" x14ac:dyDescent="0.25">
      <c r="C24" s="71"/>
      <c r="D24" s="72"/>
      <c r="E24" s="72"/>
      <c r="F24" s="72"/>
      <c r="G24" s="72"/>
      <c r="H24" s="60"/>
    </row>
    <row r="25" spans="3:8" x14ac:dyDescent="0.25">
      <c r="C25" s="71"/>
      <c r="D25" s="72"/>
      <c r="E25" s="72"/>
      <c r="F25" s="72"/>
      <c r="G25" s="72"/>
      <c r="H25" s="60"/>
    </row>
    <row r="26" spans="3:8" x14ac:dyDescent="0.25">
      <c r="C26" s="71"/>
      <c r="D26" s="72"/>
      <c r="E26" s="72"/>
      <c r="F26" s="72"/>
      <c r="G26" s="72"/>
      <c r="H26" s="60"/>
    </row>
    <row r="27" spans="3:8" x14ac:dyDescent="0.25">
      <c r="C27" s="71"/>
      <c r="D27" s="72"/>
      <c r="E27" s="72"/>
      <c r="F27" s="72"/>
      <c r="G27" s="72"/>
      <c r="H27" s="60"/>
    </row>
    <row r="28" spans="3:8" x14ac:dyDescent="0.25">
      <c r="C28" s="71"/>
      <c r="D28" s="72"/>
      <c r="E28" s="72"/>
      <c r="F28" s="72"/>
      <c r="G28" s="72"/>
      <c r="H28" s="60"/>
    </row>
    <row r="29" spans="3:8" x14ac:dyDescent="0.25">
      <c r="C29" s="71"/>
      <c r="D29" s="72"/>
      <c r="E29" s="72"/>
      <c r="F29" s="72"/>
      <c r="G29" s="72"/>
      <c r="H29" s="60"/>
    </row>
    <row r="30" spans="3:8" x14ac:dyDescent="0.25">
      <c r="C30" s="71"/>
      <c r="D30" s="72"/>
      <c r="E30" s="72"/>
      <c r="F30" s="72"/>
      <c r="G30" s="72"/>
      <c r="H30" s="60"/>
    </row>
    <row r="31" spans="3:8" x14ac:dyDescent="0.25">
      <c r="C31" s="71"/>
      <c r="D31" s="72"/>
      <c r="E31" s="72"/>
      <c r="F31" s="72"/>
      <c r="G31" s="72"/>
      <c r="H31" s="60"/>
    </row>
    <row r="32" spans="3:8" x14ac:dyDescent="0.25">
      <c r="C32" s="71"/>
      <c r="D32" s="72"/>
      <c r="E32" s="72"/>
      <c r="F32" s="72"/>
      <c r="G32" s="72"/>
      <c r="H32" s="60"/>
    </row>
    <row r="33" spans="3:8" x14ac:dyDescent="0.25">
      <c r="C33" s="71"/>
      <c r="D33" s="72"/>
      <c r="E33" s="72"/>
      <c r="F33" s="72"/>
      <c r="G33" s="72"/>
      <c r="H33" s="60"/>
    </row>
    <row r="34" spans="3:8" x14ac:dyDescent="0.25">
      <c r="C34" s="71"/>
      <c r="D34" s="72"/>
      <c r="E34" s="72"/>
      <c r="F34" s="72"/>
      <c r="G34" s="72"/>
      <c r="H34" s="60"/>
    </row>
    <row r="35" spans="3:8" x14ac:dyDescent="0.25">
      <c r="C35" s="71"/>
      <c r="D35" s="72"/>
      <c r="E35" s="72"/>
      <c r="F35" s="72"/>
      <c r="G35" s="72"/>
      <c r="H35" s="60"/>
    </row>
    <row r="36" spans="3:8" x14ac:dyDescent="0.25">
      <c r="C36" s="71"/>
      <c r="D36" s="72"/>
      <c r="E36" s="72"/>
      <c r="F36" s="72"/>
      <c r="G36" s="72"/>
      <c r="H36" s="60"/>
    </row>
    <row r="37" spans="3:8" x14ac:dyDescent="0.25">
      <c r="C37" s="71"/>
      <c r="D37" s="72"/>
      <c r="E37" s="72"/>
      <c r="F37" s="72"/>
      <c r="G37" s="72"/>
      <c r="H37" s="60"/>
    </row>
    <row r="38" spans="3:8" x14ac:dyDescent="0.25">
      <c r="C38" s="71"/>
      <c r="D38" s="72"/>
      <c r="E38" s="72"/>
      <c r="F38" s="72"/>
      <c r="G38" s="72"/>
      <c r="H38" s="60"/>
    </row>
    <row r="39" spans="3:8" x14ac:dyDescent="0.25">
      <c r="C39" s="71"/>
      <c r="D39" s="72"/>
      <c r="E39" s="72"/>
      <c r="F39" s="72"/>
      <c r="G39" s="72"/>
      <c r="H39" s="60"/>
    </row>
    <row r="40" spans="3:8" x14ac:dyDescent="0.25">
      <c r="C40" s="71"/>
      <c r="D40" s="72"/>
      <c r="E40" s="72"/>
      <c r="F40" s="72"/>
      <c r="G40" s="72"/>
      <c r="H40" s="60"/>
    </row>
    <row r="41" spans="3:8" x14ac:dyDescent="0.25">
      <c r="C41" s="71"/>
      <c r="D41" s="72"/>
      <c r="E41" s="72"/>
      <c r="F41" s="72"/>
      <c r="G41" s="72"/>
      <c r="H41" s="60"/>
    </row>
    <row r="42" spans="3:8" x14ac:dyDescent="0.25">
      <c r="C42" s="71"/>
      <c r="D42" s="72"/>
      <c r="E42" s="72"/>
      <c r="F42" s="72"/>
      <c r="G42" s="72"/>
      <c r="H42" s="60"/>
    </row>
    <row r="43" spans="3:8" x14ac:dyDescent="0.25">
      <c r="C43" s="71"/>
      <c r="D43" s="72"/>
      <c r="E43" s="72"/>
      <c r="F43" s="72"/>
      <c r="G43" s="72"/>
      <c r="H43" s="60"/>
    </row>
    <row r="44" spans="3:8" x14ac:dyDescent="0.25">
      <c r="C44" s="71"/>
      <c r="D44" s="72"/>
      <c r="E44" s="72"/>
      <c r="F44" s="72"/>
      <c r="G44" s="72"/>
      <c r="H44" s="60"/>
    </row>
    <row r="45" spans="3:8" x14ac:dyDescent="0.25">
      <c r="C45" s="71"/>
      <c r="D45" s="72"/>
      <c r="E45" s="72"/>
      <c r="F45" s="72"/>
      <c r="G45" s="72"/>
      <c r="H45" s="60"/>
    </row>
    <row r="46" spans="3:8" x14ac:dyDescent="0.25">
      <c r="C46" s="71"/>
      <c r="D46" s="72"/>
      <c r="E46" s="72"/>
      <c r="F46" s="72"/>
      <c r="G46" s="72"/>
      <c r="H46" s="60"/>
    </row>
    <row r="47" spans="3:8" x14ac:dyDescent="0.25">
      <c r="C47" s="71"/>
      <c r="D47" s="72"/>
      <c r="E47" s="72"/>
      <c r="F47" s="72"/>
      <c r="G47" s="72"/>
      <c r="H47" s="60"/>
    </row>
    <row r="48" spans="3:8" x14ac:dyDescent="0.25">
      <c r="C48" s="71"/>
      <c r="D48" s="72"/>
      <c r="E48" s="72"/>
      <c r="F48" s="72"/>
      <c r="G48" s="72"/>
      <c r="H48" s="60"/>
    </row>
    <row r="49" spans="3:8" x14ac:dyDescent="0.25">
      <c r="C49" s="71"/>
      <c r="D49" s="72"/>
      <c r="E49" s="72"/>
      <c r="F49" s="72"/>
      <c r="G49" s="72"/>
      <c r="H49" s="60"/>
    </row>
    <row r="50" spans="3:8" x14ac:dyDescent="0.25">
      <c r="C50" s="71"/>
      <c r="D50" s="72"/>
      <c r="E50" s="72"/>
      <c r="F50" s="72"/>
      <c r="G50" s="72"/>
      <c r="H50" s="60"/>
    </row>
    <row r="51" spans="3:8" x14ac:dyDescent="0.25">
      <c r="C51" s="71"/>
      <c r="D51" s="72"/>
      <c r="E51" s="72"/>
      <c r="F51" s="72"/>
      <c r="G51" s="72"/>
      <c r="H51" s="60"/>
    </row>
    <row r="52" spans="3:8" x14ac:dyDescent="0.25">
      <c r="C52" s="71"/>
      <c r="D52" s="72"/>
      <c r="E52" s="72"/>
      <c r="F52" s="72"/>
      <c r="G52" s="72"/>
      <c r="H52" s="60"/>
    </row>
    <row r="53" spans="3:8" x14ac:dyDescent="0.25">
      <c r="C53" s="71"/>
      <c r="D53" s="72"/>
      <c r="E53" s="72"/>
      <c r="F53" s="72"/>
      <c r="G53" s="72"/>
      <c r="H53" s="60"/>
    </row>
    <row r="54" spans="3:8" x14ac:dyDescent="0.25">
      <c r="C54" s="71"/>
      <c r="D54" s="72"/>
      <c r="E54" s="72"/>
      <c r="F54" s="72"/>
      <c r="G54" s="72"/>
      <c r="H54" s="60"/>
    </row>
    <row r="55" spans="3:8" x14ac:dyDescent="0.25">
      <c r="C55" s="71"/>
      <c r="D55" s="72"/>
      <c r="E55" s="72"/>
      <c r="F55" s="72"/>
      <c r="G55" s="72"/>
      <c r="H55" s="60"/>
    </row>
    <row r="56" spans="3:8" x14ac:dyDescent="0.25">
      <c r="C56" s="71"/>
      <c r="D56" s="72"/>
      <c r="E56" s="72"/>
      <c r="F56" s="72"/>
      <c r="G56" s="72"/>
      <c r="H56" s="60"/>
    </row>
    <row r="57" spans="3:8" x14ac:dyDescent="0.25">
      <c r="C57" s="71"/>
      <c r="D57" s="72"/>
      <c r="E57" s="72"/>
      <c r="F57" s="72"/>
      <c r="G57" s="72"/>
      <c r="H57" s="60"/>
    </row>
    <row r="58" spans="3:8" x14ac:dyDescent="0.25">
      <c r="C58" s="71"/>
      <c r="D58" s="72"/>
      <c r="E58" s="72"/>
      <c r="F58" s="72"/>
      <c r="G58" s="72"/>
      <c r="H58" s="60"/>
    </row>
    <row r="59" spans="3:8" x14ac:dyDescent="0.25">
      <c r="C59" s="71"/>
      <c r="D59" s="72"/>
      <c r="E59" s="72"/>
      <c r="F59" s="72"/>
      <c r="G59" s="72"/>
      <c r="H59" s="60"/>
    </row>
    <row r="60" spans="3:8" x14ac:dyDescent="0.25">
      <c r="C60" s="71"/>
      <c r="D60" s="72"/>
      <c r="E60" s="72"/>
      <c r="F60" s="72"/>
      <c r="G60" s="72"/>
      <c r="H60" s="60"/>
    </row>
    <row r="61" spans="3:8" x14ac:dyDescent="0.25">
      <c r="C61" s="71"/>
      <c r="D61" s="72"/>
      <c r="E61" s="72"/>
      <c r="F61" s="72"/>
      <c r="G61" s="72"/>
      <c r="H61" s="60"/>
    </row>
    <row r="62" spans="3:8" x14ac:dyDescent="0.25">
      <c r="C62" s="71"/>
      <c r="D62" s="72"/>
      <c r="E62" s="72"/>
      <c r="F62" s="72"/>
      <c r="G62" s="72"/>
      <c r="H62" s="60"/>
    </row>
    <row r="63" spans="3:8" ht="15.75" thickBot="1" x14ac:dyDescent="0.3">
      <c r="C63" s="74"/>
      <c r="D63" s="75"/>
      <c r="E63" s="75"/>
      <c r="F63" s="75"/>
      <c r="G63" s="75"/>
      <c r="H63" s="76"/>
    </row>
  </sheetData>
  <mergeCells count="1">
    <mergeCell ref="E3:H3"/>
  </mergeCells>
  <conditionalFormatting sqref="E13:E15">
    <cfRule type="expression" dxfId="15" priority="5">
      <formula>E13&gt;$L$4</formula>
    </cfRule>
  </conditionalFormatting>
  <conditionalFormatting sqref="E13">
    <cfRule type="expression" dxfId="14" priority="3">
      <formula>$E$13&gt;$L$4</formula>
    </cfRule>
  </conditionalFormatting>
  <conditionalFormatting sqref="E14">
    <cfRule type="expression" dxfId="13" priority="2">
      <formula>$E$14&gt;$T$4</formula>
    </cfRule>
  </conditionalFormatting>
  <conditionalFormatting sqref="E15">
    <cfRule type="expression" dxfId="12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C1:AD63"/>
  <sheetViews>
    <sheetView workbookViewId="0">
      <selection activeCell="H16" sqref="H16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54" t="s">
        <v>191</v>
      </c>
    </row>
    <row r="3" spans="3:30" x14ac:dyDescent="0.25">
      <c r="D3" s="52"/>
      <c r="E3" s="222" t="s">
        <v>91</v>
      </c>
      <c r="F3" s="222"/>
      <c r="G3" s="222"/>
      <c r="H3" s="222"/>
      <c r="J3" s="52" t="s">
        <v>92</v>
      </c>
      <c r="R3" s="52" t="s">
        <v>93</v>
      </c>
      <c r="Z3" s="52" t="s">
        <v>94</v>
      </c>
    </row>
    <row r="4" spans="3:30" x14ac:dyDescent="0.25">
      <c r="D4" s="53"/>
      <c r="E4" s="53">
        <v>1</v>
      </c>
      <c r="F4" s="53">
        <v>2</v>
      </c>
      <c r="G4" s="53">
        <v>3</v>
      </c>
      <c r="H4" s="53">
        <v>4</v>
      </c>
      <c r="K4" t="s">
        <v>109</v>
      </c>
      <c r="L4" s="51">
        <v>10</v>
      </c>
      <c r="S4" t="s">
        <v>109</v>
      </c>
      <c r="T4" s="51">
        <v>10</v>
      </c>
      <c r="AA4" t="s">
        <v>109</v>
      </c>
      <c r="AB4" s="51">
        <v>10</v>
      </c>
    </row>
    <row r="5" spans="3:30" x14ac:dyDescent="0.25">
      <c r="D5" s="53" t="s">
        <v>92</v>
      </c>
      <c r="E5" s="55">
        <v>150</v>
      </c>
      <c r="F5" s="55">
        <v>225</v>
      </c>
      <c r="G5" s="55">
        <v>275</v>
      </c>
      <c r="H5" s="55">
        <v>325</v>
      </c>
      <c r="K5" t="s">
        <v>88</v>
      </c>
      <c r="L5" s="51">
        <v>0</v>
      </c>
      <c r="M5" t="s">
        <v>127</v>
      </c>
      <c r="S5" t="s">
        <v>88</v>
      </c>
      <c r="T5" s="51">
        <v>0</v>
      </c>
      <c r="U5" t="s">
        <v>127</v>
      </c>
      <c r="AA5" t="s">
        <v>88</v>
      </c>
      <c r="AB5" s="51">
        <v>0</v>
      </c>
      <c r="AC5" t="s">
        <v>127</v>
      </c>
    </row>
    <row r="6" spans="3:30" x14ac:dyDescent="0.25">
      <c r="D6" s="53" t="s">
        <v>93</v>
      </c>
      <c r="E6" s="55">
        <v>100</v>
      </c>
      <c r="F6" s="55">
        <v>120</v>
      </c>
      <c r="G6" s="55">
        <v>140</v>
      </c>
      <c r="H6" s="55">
        <v>160</v>
      </c>
      <c r="K6" t="s">
        <v>89</v>
      </c>
      <c r="L6" s="51">
        <v>100</v>
      </c>
      <c r="M6" t="s">
        <v>127</v>
      </c>
      <c r="S6" t="s">
        <v>89</v>
      </c>
      <c r="T6" s="51">
        <v>60</v>
      </c>
      <c r="U6" t="s">
        <v>127</v>
      </c>
      <c r="AA6" t="s">
        <v>89</v>
      </c>
      <c r="AB6" s="51">
        <v>60</v>
      </c>
      <c r="AC6" t="s">
        <v>127</v>
      </c>
    </row>
    <row r="7" spans="3:30" ht="15.75" thickBot="1" x14ac:dyDescent="0.3">
      <c r="D7" s="62" t="s">
        <v>94</v>
      </c>
      <c r="E7" s="63">
        <v>300</v>
      </c>
      <c r="F7" s="63">
        <v>315</v>
      </c>
      <c r="G7" s="63">
        <v>330</v>
      </c>
      <c r="H7" s="63">
        <v>345</v>
      </c>
      <c r="K7" t="s">
        <v>102</v>
      </c>
      <c r="L7">
        <f>ROUND((L6-L5)/L4,1)</f>
        <v>10</v>
      </c>
      <c r="M7" t="s">
        <v>127</v>
      </c>
      <c r="N7" s="103"/>
      <c r="S7" t="s">
        <v>102</v>
      </c>
      <c r="T7">
        <f>ROUND((T6-T5)/T4,1)</f>
        <v>6</v>
      </c>
      <c r="U7" t="s">
        <v>127</v>
      </c>
      <c r="AA7" t="s">
        <v>102</v>
      </c>
      <c r="AB7">
        <f>ROUND((AB6-AB5)/AB4,1)</f>
        <v>6</v>
      </c>
      <c r="AC7" t="s">
        <v>127</v>
      </c>
    </row>
    <row r="8" spans="3:30" ht="15.75" thickBot="1" x14ac:dyDescent="0.3">
      <c r="D8" s="66" t="s">
        <v>118</v>
      </c>
      <c r="E8" s="64">
        <v>0</v>
      </c>
      <c r="F8" s="64">
        <v>10</v>
      </c>
      <c r="G8" s="64">
        <v>20</v>
      </c>
      <c r="H8" s="65">
        <v>30</v>
      </c>
    </row>
    <row r="10" spans="3:30" ht="15.75" thickBot="1" x14ac:dyDescent="0.3">
      <c r="N10" t="s">
        <v>133</v>
      </c>
      <c r="V10" t="s">
        <v>133</v>
      </c>
      <c r="AD10" t="s">
        <v>133</v>
      </c>
    </row>
    <row r="11" spans="3:30" x14ac:dyDescent="0.25">
      <c r="C11" s="67"/>
      <c r="D11" s="68" t="s">
        <v>96</v>
      </c>
      <c r="E11" s="69">
        <f>IF(E16&lt;F8,1,IF(AND(E16&gt;=F8,E16&lt;G8),2,IF(AND(E16&gt;=G8,E16&lt;H8),3,4)))</f>
        <v>4</v>
      </c>
      <c r="F11" s="69"/>
      <c r="G11" s="69"/>
      <c r="H11" s="70"/>
      <c r="J11" s="52" t="s">
        <v>92</v>
      </c>
      <c r="K11" s="56" t="s">
        <v>104</v>
      </c>
      <c r="L11" s="56" t="s">
        <v>105</v>
      </c>
      <c r="M11" s="56" t="s">
        <v>110</v>
      </c>
      <c r="N11" s="56" t="s">
        <v>131</v>
      </c>
      <c r="O11" s="56"/>
      <c r="P11" s="56"/>
      <c r="R11" s="59" t="s">
        <v>93</v>
      </c>
      <c r="S11" s="56" t="s">
        <v>104</v>
      </c>
      <c r="T11" s="56" t="s">
        <v>105</v>
      </c>
      <c r="U11" s="56" t="s">
        <v>110</v>
      </c>
      <c r="V11" s="56" t="s">
        <v>132</v>
      </c>
      <c r="W11" s="56"/>
      <c r="X11" s="56"/>
      <c r="Z11" s="52" t="s">
        <v>94</v>
      </c>
      <c r="AA11" s="56" t="s">
        <v>113</v>
      </c>
      <c r="AB11" s="56" t="s">
        <v>114</v>
      </c>
      <c r="AC11" s="56" t="s">
        <v>110</v>
      </c>
      <c r="AD11" s="56" t="s">
        <v>132</v>
      </c>
    </row>
    <row r="12" spans="3:30" ht="15.75" thickBot="1" x14ac:dyDescent="0.3">
      <c r="C12" s="71"/>
      <c r="D12" s="72"/>
      <c r="E12" s="72"/>
      <c r="F12" s="72"/>
      <c r="G12" s="72"/>
      <c r="H12" s="60"/>
      <c r="J12" s="52" t="s">
        <v>103</v>
      </c>
      <c r="K12">
        <f>E5</f>
        <v>150</v>
      </c>
      <c r="L12">
        <f>E5+E5*(L6/100)</f>
        <v>300</v>
      </c>
      <c r="M12">
        <f>L12-K12</f>
        <v>150</v>
      </c>
      <c r="N12">
        <f>(K12*$L$7)/100</f>
        <v>15</v>
      </c>
      <c r="R12" s="52" t="s">
        <v>103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6</v>
      </c>
      <c r="Z12" s="52" t="s">
        <v>103</v>
      </c>
      <c r="AA12">
        <f>ROUND((E7/'special dragons'!AR22)/'special dragons'!AQ22,1)</f>
        <v>12.6</v>
      </c>
      <c r="AB12">
        <f>ROUND(((E7+E7*(AB6/100))/'special dragons'!AR22)/'special dragons'!AQ22,1)</f>
        <v>20.2</v>
      </c>
      <c r="AC12">
        <f>AB12-AA12</f>
        <v>7.6</v>
      </c>
      <c r="AD12">
        <f>(AA12*$AB$7)/100</f>
        <v>0.75599999999999989</v>
      </c>
    </row>
    <row r="13" spans="3:30" ht="15.75" thickBot="1" x14ac:dyDescent="0.3">
      <c r="C13" s="71" t="s">
        <v>99</v>
      </c>
      <c r="D13" s="72" t="s">
        <v>95</v>
      </c>
      <c r="E13" s="73">
        <v>10</v>
      </c>
      <c r="F13" s="72"/>
      <c r="G13" s="57" t="s">
        <v>92</v>
      </c>
      <c r="H13" s="58">
        <f ca="1">INDIRECT(ADDRESS(5,4+E11)) + (INDIRECT(ADDRESS(5,4+E11)) *(L7/100) *E13)</f>
        <v>650</v>
      </c>
      <c r="J13" s="52" t="s">
        <v>106</v>
      </c>
      <c r="K13">
        <f>F5</f>
        <v>225</v>
      </c>
      <c r="L13">
        <f>F5+F5*(L6/100)</f>
        <v>450</v>
      </c>
      <c r="M13">
        <f>L13-K13</f>
        <v>225</v>
      </c>
      <c r="N13">
        <f>(K13*$L$7)/100</f>
        <v>22.5</v>
      </c>
      <c r="R13" s="52" t="s">
        <v>106</v>
      </c>
      <c r="S13">
        <f>F6</f>
        <v>120</v>
      </c>
      <c r="T13">
        <f>F6+F6*(T6/100)</f>
        <v>192</v>
      </c>
      <c r="U13">
        <f t="shared" ref="U13:U15" si="0">T13-S13</f>
        <v>72</v>
      </c>
      <c r="V13">
        <f t="shared" ref="V13:V15" si="1">(S13*$T$7)/100</f>
        <v>7.2</v>
      </c>
      <c r="Z13" s="52" t="s">
        <v>106</v>
      </c>
      <c r="AA13">
        <f>ROUND((F7/'special dragons'!AR23)/'special dragons'!AQ23,1)</f>
        <v>13.3</v>
      </c>
      <c r="AB13">
        <f>ROUND(((F7+F7*(AB6/100))/'special dragons'!AR23)/'special dragons'!AQ23,1)</f>
        <v>21.2</v>
      </c>
      <c r="AC13">
        <f>AB13-AA13</f>
        <v>7.8999999999999986</v>
      </c>
      <c r="AD13">
        <f t="shared" ref="AD13:AD15" si="2">(AA13*$AB$7)/100</f>
        <v>0.79800000000000015</v>
      </c>
    </row>
    <row r="14" spans="3:30" ht="15.75" thickBot="1" x14ac:dyDescent="0.3">
      <c r="C14" s="71" t="s">
        <v>100</v>
      </c>
      <c r="D14" s="72" t="s">
        <v>97</v>
      </c>
      <c r="E14" s="73">
        <v>10</v>
      </c>
      <c r="F14" s="72"/>
      <c r="G14" s="57" t="s">
        <v>111</v>
      </c>
      <c r="H14" s="58">
        <f ca="1">INDIRECT(ADDRESS(6,4+E11)) + (INDIRECT(ADDRESS(6,4+E11)) *(T7/100) *E14)</f>
        <v>256</v>
      </c>
      <c r="J14" s="52" t="s">
        <v>107</v>
      </c>
      <c r="K14">
        <f>G5</f>
        <v>275</v>
      </c>
      <c r="L14">
        <f>G5+G5*(L6/100)</f>
        <v>550</v>
      </c>
      <c r="M14">
        <f t="shared" ref="M14:M15" si="3">L14-K14</f>
        <v>275</v>
      </c>
      <c r="N14">
        <f t="shared" ref="N14:N15" si="4">(K14*$L$7)/100</f>
        <v>27.5</v>
      </c>
      <c r="R14" s="52" t="s">
        <v>107</v>
      </c>
      <c r="S14">
        <f>G6</f>
        <v>140</v>
      </c>
      <c r="T14">
        <f>G6+G6*(T6/100)</f>
        <v>224</v>
      </c>
      <c r="U14">
        <f t="shared" si="0"/>
        <v>84</v>
      </c>
      <c r="V14">
        <f t="shared" si="1"/>
        <v>8.4</v>
      </c>
      <c r="Z14" s="52" t="s">
        <v>107</v>
      </c>
      <c r="AA14">
        <f>ROUND((G7/'special dragons'!AR24)/'special dragons'!AQ24,1)</f>
        <v>13.9</v>
      </c>
      <c r="AB14">
        <f>ROUND(((G7+G7*(AB6/100))/'special dragons'!AR24)/'special dragons'!AQ24,1)</f>
        <v>22.2</v>
      </c>
      <c r="AC14">
        <f>AB14-AA14</f>
        <v>8.2999999999999989</v>
      </c>
      <c r="AD14">
        <f t="shared" si="2"/>
        <v>0.83400000000000007</v>
      </c>
    </row>
    <row r="15" spans="3:30" ht="15.75" thickBot="1" x14ac:dyDescent="0.3">
      <c r="C15" s="71" t="s">
        <v>101</v>
      </c>
      <c r="D15" s="72" t="s">
        <v>98</v>
      </c>
      <c r="E15" s="73">
        <v>10</v>
      </c>
      <c r="F15" s="72"/>
      <c r="G15" s="57" t="s">
        <v>115</v>
      </c>
      <c r="H15" s="58">
        <f ca="1">ROUND(((INDIRECT(ADDRESS(7,4+E11)) + (INDIRECT(ADDRESS(7,4+E11)) *(AB7/100) *E15))/INDIRECT(ADDRESS(21+E11,44,1,1,"special dragons")))/INDIRECT(ADDRESS(21+E11,43,1,1,"special dragons")),1)</f>
        <v>23.2</v>
      </c>
      <c r="J15" s="52" t="s">
        <v>108</v>
      </c>
      <c r="K15">
        <f>H5</f>
        <v>325</v>
      </c>
      <c r="L15">
        <f>H5+H5*(L6/100)</f>
        <v>650</v>
      </c>
      <c r="M15">
        <f t="shared" si="3"/>
        <v>325</v>
      </c>
      <c r="N15">
        <f t="shared" si="4"/>
        <v>32.5</v>
      </c>
      <c r="R15" s="52" t="s">
        <v>108</v>
      </c>
      <c r="S15">
        <f>H6</f>
        <v>160</v>
      </c>
      <c r="T15">
        <f>H6+H6*(T6/100)</f>
        <v>256</v>
      </c>
      <c r="U15">
        <f t="shared" si="0"/>
        <v>96</v>
      </c>
      <c r="V15">
        <f t="shared" si="1"/>
        <v>9.6</v>
      </c>
      <c r="Z15" s="52" t="s">
        <v>108</v>
      </c>
      <c r="AA15">
        <f>ROUND((H7/'special dragons'!AR25)/'special dragons'!AQ25,1)</f>
        <v>14.5</v>
      </c>
      <c r="AB15">
        <f>ROUND(((H7+H7*(AB6/100))/'special dragons'!AR25)/'special dragons'!AQ25,1)</f>
        <v>23.2</v>
      </c>
      <c r="AC15">
        <f>AB15-AA15</f>
        <v>8.6999999999999993</v>
      </c>
      <c r="AD15">
        <f t="shared" si="2"/>
        <v>0.87</v>
      </c>
    </row>
    <row r="16" spans="3:30" x14ac:dyDescent="0.25">
      <c r="C16" s="71"/>
      <c r="D16" s="78" t="s">
        <v>112</v>
      </c>
      <c r="E16" s="78">
        <f>SUM(E13:E15)</f>
        <v>30</v>
      </c>
      <c r="F16" s="72"/>
      <c r="G16" s="72"/>
      <c r="H16" s="60"/>
    </row>
    <row r="17" spans="3:8" x14ac:dyDescent="0.25">
      <c r="C17" s="71"/>
      <c r="D17" s="72"/>
      <c r="E17" s="72"/>
      <c r="F17" s="72"/>
      <c r="G17" s="72"/>
      <c r="H17" s="60"/>
    </row>
    <row r="18" spans="3:8" x14ac:dyDescent="0.25">
      <c r="C18" s="71"/>
      <c r="D18" s="72"/>
      <c r="E18" s="72"/>
      <c r="F18" s="72"/>
      <c r="G18" s="72"/>
      <c r="H18" s="60"/>
    </row>
    <row r="19" spans="3:8" x14ac:dyDescent="0.25">
      <c r="C19" s="71"/>
      <c r="D19" s="72"/>
      <c r="E19" s="72"/>
      <c r="F19" s="72"/>
      <c r="G19" s="72"/>
      <c r="H19" s="60"/>
    </row>
    <row r="20" spans="3:8" x14ac:dyDescent="0.25">
      <c r="C20" s="71"/>
      <c r="D20" s="72"/>
      <c r="E20" s="72"/>
      <c r="F20" s="72"/>
      <c r="G20" s="72"/>
      <c r="H20" s="60"/>
    </row>
    <row r="21" spans="3:8" x14ac:dyDescent="0.25">
      <c r="C21" s="71"/>
      <c r="D21" s="72"/>
      <c r="E21" s="72"/>
      <c r="F21" s="72"/>
      <c r="G21" s="72"/>
      <c r="H21" s="60"/>
    </row>
    <row r="22" spans="3:8" x14ac:dyDescent="0.25">
      <c r="C22" s="71"/>
      <c r="D22" s="72"/>
      <c r="E22" s="72"/>
      <c r="F22" s="72"/>
      <c r="G22" s="72"/>
      <c r="H22" s="60"/>
    </row>
    <row r="23" spans="3:8" x14ac:dyDescent="0.25">
      <c r="C23" s="71"/>
      <c r="D23" s="72"/>
      <c r="E23" s="72"/>
      <c r="F23" s="72"/>
      <c r="G23" s="72"/>
      <c r="H23" s="60"/>
    </row>
    <row r="24" spans="3:8" x14ac:dyDescent="0.25">
      <c r="C24" s="71"/>
      <c r="D24" s="72"/>
      <c r="E24" s="72"/>
      <c r="F24" s="72"/>
      <c r="G24" s="72"/>
      <c r="H24" s="60"/>
    </row>
    <row r="25" spans="3:8" x14ac:dyDescent="0.25">
      <c r="C25" s="71"/>
      <c r="D25" s="72"/>
      <c r="E25" s="72"/>
      <c r="F25" s="72"/>
      <c r="G25" s="72"/>
      <c r="H25" s="60"/>
    </row>
    <row r="26" spans="3:8" x14ac:dyDescent="0.25">
      <c r="C26" s="71"/>
      <c r="D26" s="72"/>
      <c r="E26" s="72"/>
      <c r="F26" s="72"/>
      <c r="G26" s="72"/>
      <c r="H26" s="60"/>
    </row>
    <row r="27" spans="3:8" x14ac:dyDescent="0.25">
      <c r="C27" s="71"/>
      <c r="D27" s="72"/>
      <c r="E27" s="72"/>
      <c r="F27" s="72"/>
      <c r="G27" s="72"/>
      <c r="H27" s="60"/>
    </row>
    <row r="28" spans="3:8" x14ac:dyDescent="0.25">
      <c r="C28" s="71"/>
      <c r="D28" s="72"/>
      <c r="E28" s="72"/>
      <c r="F28" s="72"/>
      <c r="G28" s="72"/>
      <c r="H28" s="60"/>
    </row>
    <row r="29" spans="3:8" x14ac:dyDescent="0.25">
      <c r="C29" s="71"/>
      <c r="D29" s="72"/>
      <c r="E29" s="72"/>
      <c r="F29" s="72"/>
      <c r="G29" s="72"/>
      <c r="H29" s="60"/>
    </row>
    <row r="30" spans="3:8" x14ac:dyDescent="0.25">
      <c r="C30" s="71"/>
      <c r="D30" s="72"/>
      <c r="E30" s="72"/>
      <c r="F30" s="72"/>
      <c r="G30" s="72"/>
      <c r="H30" s="60"/>
    </row>
    <row r="31" spans="3:8" x14ac:dyDescent="0.25">
      <c r="C31" s="71"/>
      <c r="D31" s="72"/>
      <c r="E31" s="72"/>
      <c r="F31" s="72"/>
      <c r="G31" s="72"/>
      <c r="H31" s="60"/>
    </row>
    <row r="32" spans="3:8" x14ac:dyDescent="0.25">
      <c r="C32" s="71"/>
      <c r="D32" s="72"/>
      <c r="E32" s="72"/>
      <c r="F32" s="72"/>
      <c r="G32" s="72"/>
      <c r="H32" s="60"/>
    </row>
    <row r="33" spans="3:8" x14ac:dyDescent="0.25">
      <c r="C33" s="71"/>
      <c r="D33" s="72"/>
      <c r="E33" s="72"/>
      <c r="F33" s="72"/>
      <c r="G33" s="72"/>
      <c r="H33" s="60"/>
    </row>
    <row r="34" spans="3:8" x14ac:dyDescent="0.25">
      <c r="C34" s="71"/>
      <c r="D34" s="72"/>
      <c r="E34" s="72"/>
      <c r="F34" s="72"/>
      <c r="G34" s="72"/>
      <c r="H34" s="60"/>
    </row>
    <row r="35" spans="3:8" x14ac:dyDescent="0.25">
      <c r="C35" s="71"/>
      <c r="D35" s="72"/>
      <c r="E35" s="72"/>
      <c r="F35" s="72"/>
      <c r="G35" s="72"/>
      <c r="H35" s="60"/>
    </row>
    <row r="36" spans="3:8" x14ac:dyDescent="0.25">
      <c r="C36" s="71"/>
      <c r="D36" s="72"/>
      <c r="E36" s="72"/>
      <c r="F36" s="72"/>
      <c r="G36" s="72"/>
      <c r="H36" s="60"/>
    </row>
    <row r="37" spans="3:8" x14ac:dyDescent="0.25">
      <c r="C37" s="71"/>
      <c r="D37" s="72"/>
      <c r="E37" s="72"/>
      <c r="F37" s="72"/>
      <c r="G37" s="72"/>
      <c r="H37" s="60"/>
    </row>
    <row r="38" spans="3:8" x14ac:dyDescent="0.25">
      <c r="C38" s="71"/>
      <c r="D38" s="72"/>
      <c r="E38" s="72"/>
      <c r="F38" s="72"/>
      <c r="G38" s="72"/>
      <c r="H38" s="60"/>
    </row>
    <row r="39" spans="3:8" x14ac:dyDescent="0.25">
      <c r="C39" s="71"/>
      <c r="D39" s="72"/>
      <c r="E39" s="72"/>
      <c r="F39" s="72"/>
      <c r="G39" s="72"/>
      <c r="H39" s="60"/>
    </row>
    <row r="40" spans="3:8" x14ac:dyDescent="0.25">
      <c r="C40" s="71"/>
      <c r="D40" s="72"/>
      <c r="E40" s="72"/>
      <c r="F40" s="72"/>
      <c r="G40" s="72"/>
      <c r="H40" s="60"/>
    </row>
    <row r="41" spans="3:8" x14ac:dyDescent="0.25">
      <c r="C41" s="71"/>
      <c r="D41" s="72"/>
      <c r="E41" s="72"/>
      <c r="F41" s="72"/>
      <c r="G41" s="72"/>
      <c r="H41" s="60"/>
    </row>
    <row r="42" spans="3:8" x14ac:dyDescent="0.25">
      <c r="C42" s="71"/>
      <c r="D42" s="72"/>
      <c r="E42" s="72"/>
      <c r="F42" s="72"/>
      <c r="G42" s="72"/>
      <c r="H42" s="60"/>
    </row>
    <row r="43" spans="3:8" x14ac:dyDescent="0.25">
      <c r="C43" s="71"/>
      <c r="D43" s="72"/>
      <c r="E43" s="72"/>
      <c r="F43" s="72"/>
      <c r="G43" s="72"/>
      <c r="H43" s="60"/>
    </row>
    <row r="44" spans="3:8" x14ac:dyDescent="0.25">
      <c r="C44" s="71"/>
      <c r="D44" s="72"/>
      <c r="E44" s="72"/>
      <c r="F44" s="72"/>
      <c r="G44" s="72"/>
      <c r="H44" s="60"/>
    </row>
    <row r="45" spans="3:8" x14ac:dyDescent="0.25">
      <c r="C45" s="71"/>
      <c r="D45" s="72"/>
      <c r="E45" s="72"/>
      <c r="F45" s="72"/>
      <c r="G45" s="72"/>
      <c r="H45" s="60"/>
    </row>
    <row r="46" spans="3:8" x14ac:dyDescent="0.25">
      <c r="C46" s="71"/>
      <c r="D46" s="72"/>
      <c r="E46" s="72"/>
      <c r="F46" s="72"/>
      <c r="G46" s="72"/>
      <c r="H46" s="60"/>
    </row>
    <row r="47" spans="3:8" x14ac:dyDescent="0.25">
      <c r="C47" s="71"/>
      <c r="D47" s="72"/>
      <c r="E47" s="72"/>
      <c r="F47" s="72"/>
      <c r="G47" s="72"/>
      <c r="H47" s="60"/>
    </row>
    <row r="48" spans="3:8" x14ac:dyDescent="0.25">
      <c r="C48" s="71"/>
      <c r="D48" s="72"/>
      <c r="E48" s="72"/>
      <c r="F48" s="72"/>
      <c r="G48" s="72"/>
      <c r="H48" s="60"/>
    </row>
    <row r="49" spans="3:8" x14ac:dyDescent="0.25">
      <c r="C49" s="71"/>
      <c r="D49" s="72"/>
      <c r="E49" s="72"/>
      <c r="F49" s="72"/>
      <c r="G49" s="72"/>
      <c r="H49" s="60"/>
    </row>
    <row r="50" spans="3:8" x14ac:dyDescent="0.25">
      <c r="C50" s="71"/>
      <c r="D50" s="72"/>
      <c r="E50" s="72"/>
      <c r="F50" s="72"/>
      <c r="G50" s="72"/>
      <c r="H50" s="60"/>
    </row>
    <row r="51" spans="3:8" x14ac:dyDescent="0.25">
      <c r="C51" s="71"/>
      <c r="D51" s="72"/>
      <c r="E51" s="72"/>
      <c r="F51" s="72"/>
      <c r="G51" s="72"/>
      <c r="H51" s="60"/>
    </row>
    <row r="52" spans="3:8" x14ac:dyDescent="0.25">
      <c r="C52" s="71"/>
      <c r="D52" s="72"/>
      <c r="E52" s="72"/>
      <c r="F52" s="72"/>
      <c r="G52" s="72"/>
      <c r="H52" s="60"/>
    </row>
    <row r="53" spans="3:8" x14ac:dyDescent="0.25">
      <c r="C53" s="71"/>
      <c r="D53" s="72"/>
      <c r="E53" s="72"/>
      <c r="F53" s="72"/>
      <c r="G53" s="72"/>
      <c r="H53" s="60"/>
    </row>
    <row r="54" spans="3:8" x14ac:dyDescent="0.25">
      <c r="C54" s="71"/>
      <c r="D54" s="72"/>
      <c r="E54" s="72"/>
      <c r="F54" s="72"/>
      <c r="G54" s="72"/>
      <c r="H54" s="60"/>
    </row>
    <row r="55" spans="3:8" x14ac:dyDescent="0.25">
      <c r="C55" s="71"/>
      <c r="D55" s="72"/>
      <c r="E55" s="72"/>
      <c r="F55" s="72"/>
      <c r="G55" s="72"/>
      <c r="H55" s="60"/>
    </row>
    <row r="56" spans="3:8" x14ac:dyDescent="0.25">
      <c r="C56" s="71"/>
      <c r="D56" s="72"/>
      <c r="E56" s="72"/>
      <c r="F56" s="72"/>
      <c r="G56" s="72"/>
      <c r="H56" s="60"/>
    </row>
    <row r="57" spans="3:8" x14ac:dyDescent="0.25">
      <c r="C57" s="71"/>
      <c r="D57" s="72"/>
      <c r="E57" s="72"/>
      <c r="F57" s="72"/>
      <c r="G57" s="72"/>
      <c r="H57" s="60"/>
    </row>
    <row r="58" spans="3:8" x14ac:dyDescent="0.25">
      <c r="C58" s="71"/>
      <c r="D58" s="72"/>
      <c r="E58" s="72"/>
      <c r="F58" s="72"/>
      <c r="G58" s="72"/>
      <c r="H58" s="60"/>
    </row>
    <row r="59" spans="3:8" x14ac:dyDescent="0.25">
      <c r="C59" s="71"/>
      <c r="D59" s="72"/>
      <c r="E59" s="72"/>
      <c r="F59" s="72"/>
      <c r="G59" s="72"/>
      <c r="H59" s="60"/>
    </row>
    <row r="60" spans="3:8" x14ac:dyDescent="0.25">
      <c r="C60" s="71"/>
      <c r="D60" s="72"/>
      <c r="E60" s="72"/>
      <c r="F60" s="72"/>
      <c r="G60" s="72"/>
      <c r="H60" s="60"/>
    </row>
    <row r="61" spans="3:8" x14ac:dyDescent="0.25">
      <c r="C61" s="71"/>
      <c r="D61" s="72"/>
      <c r="E61" s="72"/>
      <c r="F61" s="72"/>
      <c r="G61" s="72"/>
      <c r="H61" s="60"/>
    </row>
    <row r="62" spans="3:8" x14ac:dyDescent="0.25">
      <c r="C62" s="71"/>
      <c r="D62" s="72"/>
      <c r="E62" s="72"/>
      <c r="F62" s="72"/>
      <c r="G62" s="72"/>
      <c r="H62" s="60"/>
    </row>
    <row r="63" spans="3:8" ht="15.75" thickBot="1" x14ac:dyDescent="0.3">
      <c r="C63" s="74"/>
      <c r="D63" s="75"/>
      <c r="E63" s="75"/>
      <c r="F63" s="75"/>
      <c r="G63" s="75"/>
      <c r="H63" s="76"/>
    </row>
  </sheetData>
  <mergeCells count="1">
    <mergeCell ref="E3:H3"/>
  </mergeCells>
  <conditionalFormatting sqref="E13:E15">
    <cfRule type="expression" dxfId="11" priority="4">
      <formula>E13&gt;$L$4</formula>
    </cfRule>
  </conditionalFormatting>
  <conditionalFormatting sqref="E13">
    <cfRule type="expression" dxfId="10" priority="3">
      <formula>$E$13&gt;$L$4</formula>
    </cfRule>
  </conditionalFormatting>
  <conditionalFormatting sqref="E14">
    <cfRule type="expression" dxfId="9" priority="2">
      <formula>$E$14&gt;$T$4</formula>
    </cfRule>
  </conditionalFormatting>
  <conditionalFormatting sqref="E15">
    <cfRule type="expression" dxfId="8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C1:AD63"/>
  <sheetViews>
    <sheetView workbookViewId="0">
      <selection activeCell="H16" sqref="H16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54" t="s">
        <v>342</v>
      </c>
    </row>
    <row r="3" spans="3:30" x14ac:dyDescent="0.25">
      <c r="D3" s="52"/>
      <c r="E3" s="222" t="s">
        <v>91</v>
      </c>
      <c r="F3" s="222"/>
      <c r="G3" s="222"/>
      <c r="H3" s="222"/>
      <c r="J3" s="52" t="s">
        <v>92</v>
      </c>
      <c r="R3" s="52" t="s">
        <v>93</v>
      </c>
      <c r="Z3" s="52" t="s">
        <v>94</v>
      </c>
    </row>
    <row r="4" spans="3:30" x14ac:dyDescent="0.25">
      <c r="D4" s="53"/>
      <c r="E4" s="53">
        <v>1</v>
      </c>
      <c r="F4" s="53">
        <v>2</v>
      </c>
      <c r="G4" s="53">
        <v>3</v>
      </c>
      <c r="H4" s="53">
        <v>4</v>
      </c>
      <c r="K4" t="s">
        <v>109</v>
      </c>
      <c r="L4" s="51">
        <v>10</v>
      </c>
      <c r="S4" t="s">
        <v>109</v>
      </c>
      <c r="T4" s="51">
        <v>10</v>
      </c>
      <c r="AA4" t="s">
        <v>109</v>
      </c>
      <c r="AB4" s="51">
        <v>10</v>
      </c>
    </row>
    <row r="5" spans="3:30" x14ac:dyDescent="0.25">
      <c r="D5" s="53" t="s">
        <v>92</v>
      </c>
      <c r="E5" s="55">
        <v>75</v>
      </c>
      <c r="F5" s="55">
        <v>120</v>
      </c>
      <c r="G5" s="55">
        <v>160</v>
      </c>
      <c r="H5" s="55">
        <v>200</v>
      </c>
      <c r="K5" t="s">
        <v>88</v>
      </c>
      <c r="L5" s="51">
        <v>0</v>
      </c>
      <c r="M5" t="s">
        <v>127</v>
      </c>
      <c r="S5" t="s">
        <v>88</v>
      </c>
      <c r="T5" s="51">
        <v>0</v>
      </c>
      <c r="U5" t="s">
        <v>127</v>
      </c>
      <c r="AA5" t="s">
        <v>88</v>
      </c>
      <c r="AB5" s="51">
        <v>0</v>
      </c>
      <c r="AC5" t="s">
        <v>127</v>
      </c>
    </row>
    <row r="6" spans="3:30" x14ac:dyDescent="0.25">
      <c r="D6" s="53" t="s">
        <v>93</v>
      </c>
      <c r="E6" s="55">
        <v>100</v>
      </c>
      <c r="F6" s="55">
        <v>120</v>
      </c>
      <c r="G6" s="55">
        <v>140</v>
      </c>
      <c r="H6" s="55">
        <v>160</v>
      </c>
      <c r="I6" t="s">
        <v>347</v>
      </c>
      <c r="K6" t="s">
        <v>89</v>
      </c>
      <c r="L6" s="51">
        <v>100</v>
      </c>
      <c r="M6" t="s">
        <v>127</v>
      </c>
      <c r="S6" t="s">
        <v>89</v>
      </c>
      <c r="T6" s="51">
        <v>60</v>
      </c>
      <c r="U6" t="s">
        <v>127</v>
      </c>
      <c r="AA6" t="s">
        <v>89</v>
      </c>
      <c r="AB6" s="51">
        <v>60</v>
      </c>
      <c r="AC6" t="s">
        <v>127</v>
      </c>
    </row>
    <row r="7" spans="3:30" ht="15.75" thickBot="1" x14ac:dyDescent="0.3">
      <c r="D7" s="62" t="s">
        <v>94</v>
      </c>
      <c r="E7" s="63">
        <v>310</v>
      </c>
      <c r="F7" s="63">
        <v>325</v>
      </c>
      <c r="G7" s="63">
        <v>350</v>
      </c>
      <c r="H7" s="63">
        <v>360</v>
      </c>
      <c r="J7" t="s">
        <v>347</v>
      </c>
      <c r="K7" t="s">
        <v>102</v>
      </c>
      <c r="L7">
        <f>ROUND((L6-L5)/L4,1)</f>
        <v>10</v>
      </c>
      <c r="M7" t="s">
        <v>127</v>
      </c>
      <c r="N7" s="103"/>
      <c r="S7" t="s">
        <v>102</v>
      </c>
      <c r="T7">
        <f>ROUND((T6-T5)/T4,1)</f>
        <v>6</v>
      </c>
      <c r="U7" t="s">
        <v>127</v>
      </c>
      <c r="AA7" t="s">
        <v>102</v>
      </c>
      <c r="AB7">
        <f>ROUND((AB6-AB5)/AB4,1)</f>
        <v>6</v>
      </c>
      <c r="AC7" t="s">
        <v>127</v>
      </c>
    </row>
    <row r="8" spans="3:30" ht="15.75" thickBot="1" x14ac:dyDescent="0.3">
      <c r="D8" s="66" t="s">
        <v>118</v>
      </c>
      <c r="E8" s="64">
        <v>0</v>
      </c>
      <c r="F8" s="64">
        <v>10</v>
      </c>
      <c r="G8" s="64">
        <v>20</v>
      </c>
      <c r="H8" s="65">
        <v>30</v>
      </c>
    </row>
    <row r="10" spans="3:30" ht="15.75" thickBot="1" x14ac:dyDescent="0.3">
      <c r="N10" t="s">
        <v>133</v>
      </c>
      <c r="V10" t="s">
        <v>133</v>
      </c>
      <c r="AD10" t="s">
        <v>133</v>
      </c>
    </row>
    <row r="11" spans="3:30" x14ac:dyDescent="0.25">
      <c r="C11" s="67"/>
      <c r="D11" s="68" t="s">
        <v>96</v>
      </c>
      <c r="E11" s="69">
        <f>IF(E16&lt;F8,1,IF(AND(E16&gt;=F8,E16&lt;G8),2,IF(AND(E16&gt;=G8,E16&lt;H8),3,4)))</f>
        <v>4</v>
      </c>
      <c r="F11" s="69"/>
      <c r="G11" s="69"/>
      <c r="H11" s="70"/>
      <c r="J11" s="52" t="s">
        <v>92</v>
      </c>
      <c r="K11" s="56" t="s">
        <v>104</v>
      </c>
      <c r="L11" s="56" t="s">
        <v>105</v>
      </c>
      <c r="M11" s="56" t="s">
        <v>110</v>
      </c>
      <c r="N11" s="56" t="s">
        <v>131</v>
      </c>
      <c r="O11" s="56"/>
      <c r="P11" s="56"/>
      <c r="R11" s="59" t="s">
        <v>93</v>
      </c>
      <c r="S11" s="56" t="s">
        <v>104</v>
      </c>
      <c r="T11" s="56" t="s">
        <v>105</v>
      </c>
      <c r="U11" s="56" t="s">
        <v>110</v>
      </c>
      <c r="V11" s="56" t="s">
        <v>132</v>
      </c>
      <c r="W11" s="56"/>
      <c r="X11" s="56"/>
      <c r="Z11" s="52" t="s">
        <v>94</v>
      </c>
      <c r="AA11" s="56" t="s">
        <v>113</v>
      </c>
      <c r="AB11" s="56" t="s">
        <v>114</v>
      </c>
      <c r="AC11" s="56" t="s">
        <v>110</v>
      </c>
      <c r="AD11" s="56" t="s">
        <v>132</v>
      </c>
    </row>
    <row r="12" spans="3:30" ht="15.75" thickBot="1" x14ac:dyDescent="0.3">
      <c r="C12" s="71"/>
      <c r="D12" s="72"/>
      <c r="E12" s="72"/>
      <c r="F12" s="72"/>
      <c r="G12" s="72"/>
      <c r="H12" s="60"/>
      <c r="J12" s="52" t="s">
        <v>103</v>
      </c>
      <c r="K12">
        <f>E5</f>
        <v>75</v>
      </c>
      <c r="L12">
        <f>E5+E5*(L6/100)</f>
        <v>150</v>
      </c>
      <c r="M12">
        <f>L12-K12</f>
        <v>75</v>
      </c>
      <c r="N12">
        <f>(K12*$L$7)/100</f>
        <v>7.5</v>
      </c>
      <c r="R12" s="52" t="s">
        <v>103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6</v>
      </c>
      <c r="Z12" s="52" t="s">
        <v>103</v>
      </c>
      <c r="AA12">
        <f>ROUND((E7/'special dragons'!AR26)/'special dragons'!AQ26,1)</f>
        <v>13.1</v>
      </c>
      <c r="AB12">
        <f>ROUND(((E7+E7*(AB6/100))/'special dragons'!AR26)/'special dragons'!AQ26,1)</f>
        <v>20.9</v>
      </c>
      <c r="AC12">
        <f>AB12-AA12</f>
        <v>7.7999999999999989</v>
      </c>
      <c r="AD12">
        <f>(AA12*$AB$7)/100</f>
        <v>0.78599999999999992</v>
      </c>
    </row>
    <row r="13" spans="3:30" ht="15.75" thickBot="1" x14ac:dyDescent="0.3">
      <c r="C13" s="71" t="s">
        <v>99</v>
      </c>
      <c r="D13" s="72" t="s">
        <v>95</v>
      </c>
      <c r="E13" s="73">
        <v>10</v>
      </c>
      <c r="F13" s="72"/>
      <c r="G13" s="57" t="s">
        <v>92</v>
      </c>
      <c r="H13" s="58">
        <f ca="1">INDIRECT(ADDRESS(5,4+E11)) + (INDIRECT(ADDRESS(5,4+E11)) *(L7/100) *E13)</f>
        <v>400</v>
      </c>
      <c r="J13" s="52" t="s">
        <v>106</v>
      </c>
      <c r="K13">
        <f>F5</f>
        <v>120</v>
      </c>
      <c r="L13">
        <f>F5+F5*(L6/100)</f>
        <v>240</v>
      </c>
      <c r="M13">
        <f>L13-K13</f>
        <v>120</v>
      </c>
      <c r="N13">
        <f>(K13*$L$7)/100</f>
        <v>12</v>
      </c>
      <c r="R13" s="52" t="s">
        <v>106</v>
      </c>
      <c r="S13">
        <f>F6</f>
        <v>120</v>
      </c>
      <c r="T13">
        <f>F6+F6*(T6/100)</f>
        <v>192</v>
      </c>
      <c r="U13">
        <f t="shared" ref="U13:U15" si="0">T13-S13</f>
        <v>72</v>
      </c>
      <c r="V13">
        <f t="shared" ref="V13:V15" si="1">(S13*$T$7)/100</f>
        <v>7.2</v>
      </c>
      <c r="Z13" s="52" t="s">
        <v>106</v>
      </c>
      <c r="AA13">
        <f>ROUND((F7/'special dragons'!AR27)/'special dragons'!AQ27,1)</f>
        <v>13.7</v>
      </c>
      <c r="AB13">
        <f>ROUND(((F7+F7*(AB6/100))/'special dragons'!AR27)/'special dragons'!AQ27,1)</f>
        <v>21.9</v>
      </c>
      <c r="AC13">
        <f>AB13-AA13</f>
        <v>8.1999999999999993</v>
      </c>
      <c r="AD13">
        <f t="shared" ref="AD13:AD15" si="2">(AA13*$AB$7)/100</f>
        <v>0.82199999999999984</v>
      </c>
    </row>
    <row r="14" spans="3:30" ht="15.75" thickBot="1" x14ac:dyDescent="0.3">
      <c r="C14" s="71" t="s">
        <v>100</v>
      </c>
      <c r="D14" s="72" t="s">
        <v>97</v>
      </c>
      <c r="E14" s="73">
        <v>10</v>
      </c>
      <c r="F14" s="72"/>
      <c r="G14" s="57" t="s">
        <v>111</v>
      </c>
      <c r="H14" s="58">
        <f ca="1">INDIRECT(ADDRESS(6,4+E11)) + (INDIRECT(ADDRESS(6,4+E11)) *(T7/100) *E14)</f>
        <v>256</v>
      </c>
      <c r="J14" s="52" t="s">
        <v>107</v>
      </c>
      <c r="K14">
        <f>G5</f>
        <v>160</v>
      </c>
      <c r="L14">
        <f>G5+G5*(L6/100)</f>
        <v>320</v>
      </c>
      <c r="M14">
        <f t="shared" ref="M14:M15" si="3">L14-K14</f>
        <v>160</v>
      </c>
      <c r="N14">
        <f t="shared" ref="N14:N15" si="4">(K14*$L$7)/100</f>
        <v>16</v>
      </c>
      <c r="R14" s="52" t="s">
        <v>107</v>
      </c>
      <c r="S14">
        <f>G6</f>
        <v>140</v>
      </c>
      <c r="T14">
        <f>G6+G6*(T6/100)</f>
        <v>224</v>
      </c>
      <c r="U14">
        <f t="shared" si="0"/>
        <v>84</v>
      </c>
      <c r="V14">
        <f t="shared" si="1"/>
        <v>8.4</v>
      </c>
      <c r="Z14" s="52" t="s">
        <v>107</v>
      </c>
      <c r="AA14">
        <f>ROUND((G7/'special dragons'!AR28)/'special dragons'!AQ28,1)</f>
        <v>14.7</v>
      </c>
      <c r="AB14">
        <f>ROUND(((G7+G7*(AB6/100))/'special dragons'!AR28)/'special dragons'!AQ28,1)</f>
        <v>23.6</v>
      </c>
      <c r="AC14">
        <f>AB14-AA14</f>
        <v>8.9000000000000021</v>
      </c>
      <c r="AD14">
        <f t="shared" si="2"/>
        <v>0.8819999999999999</v>
      </c>
    </row>
    <row r="15" spans="3:30" ht="15.75" thickBot="1" x14ac:dyDescent="0.3">
      <c r="C15" s="71" t="s">
        <v>101</v>
      </c>
      <c r="D15" s="72" t="s">
        <v>98</v>
      </c>
      <c r="E15" s="73">
        <v>10</v>
      </c>
      <c r="F15" s="72"/>
      <c r="G15" s="57" t="s">
        <v>115</v>
      </c>
      <c r="H15" s="58">
        <f ca="1">ROUND(((INDIRECT(ADDRESS(7,4+E11)) + (INDIRECT(ADDRESS(7,4+E11)) *(AB7/100) *E15))/INDIRECT(ADDRESS(25+E11,44,1,1,"special dragons")))/INDIRECT(ADDRESS(25+E11,43,1,1,"special dragons")),1)</f>
        <v>24.3</v>
      </c>
      <c r="J15" s="52" t="s">
        <v>108</v>
      </c>
      <c r="K15">
        <f>H5</f>
        <v>200</v>
      </c>
      <c r="L15">
        <f>H5+H5*(L6/100)</f>
        <v>400</v>
      </c>
      <c r="M15">
        <f t="shared" si="3"/>
        <v>200</v>
      </c>
      <c r="N15">
        <f t="shared" si="4"/>
        <v>20</v>
      </c>
      <c r="R15" s="52" t="s">
        <v>108</v>
      </c>
      <c r="S15">
        <f>H6</f>
        <v>160</v>
      </c>
      <c r="T15">
        <f>H6+H6*(T6/100)</f>
        <v>256</v>
      </c>
      <c r="U15">
        <f t="shared" si="0"/>
        <v>96</v>
      </c>
      <c r="V15">
        <f t="shared" si="1"/>
        <v>9.6</v>
      </c>
      <c r="Z15" s="52" t="s">
        <v>108</v>
      </c>
      <c r="AA15">
        <f>ROUND((H7/'special dragons'!AR29)/'special dragons'!AQ29,1)</f>
        <v>15.2</v>
      </c>
      <c r="AB15">
        <f>ROUND(((H7+H7*(AB6/100))/'special dragons'!AR29)/'special dragons'!AQ29,1)</f>
        <v>24.3</v>
      </c>
      <c r="AC15">
        <f>AB15-AA15</f>
        <v>9.1000000000000014</v>
      </c>
      <c r="AD15">
        <f t="shared" si="2"/>
        <v>0.91199999999999992</v>
      </c>
    </row>
    <row r="16" spans="3:30" x14ac:dyDescent="0.25">
      <c r="C16" s="71"/>
      <c r="D16" s="78" t="s">
        <v>112</v>
      </c>
      <c r="E16" s="78">
        <f>SUM(E13:E15)</f>
        <v>30</v>
      </c>
      <c r="F16" s="72"/>
      <c r="G16" s="72"/>
      <c r="H16" s="60"/>
    </row>
    <row r="17" spans="3:8" x14ac:dyDescent="0.25">
      <c r="C17" s="71"/>
      <c r="D17" s="72"/>
      <c r="E17" s="72"/>
      <c r="F17" s="72"/>
      <c r="G17" s="72"/>
      <c r="H17" s="60"/>
    </row>
    <row r="18" spans="3:8" x14ac:dyDescent="0.25">
      <c r="C18" s="71"/>
      <c r="D18" s="72"/>
      <c r="E18" s="72"/>
      <c r="F18" s="72"/>
      <c r="G18" s="72"/>
      <c r="H18" s="60"/>
    </row>
    <row r="19" spans="3:8" x14ac:dyDescent="0.25">
      <c r="C19" s="71"/>
      <c r="D19" s="72"/>
      <c r="E19" s="72"/>
      <c r="F19" s="72"/>
      <c r="G19" s="72"/>
      <c r="H19" s="60"/>
    </row>
    <row r="20" spans="3:8" x14ac:dyDescent="0.25">
      <c r="C20" s="71"/>
      <c r="D20" s="72"/>
      <c r="E20" s="72"/>
      <c r="F20" s="72"/>
      <c r="G20" s="72"/>
      <c r="H20" s="60"/>
    </row>
    <row r="21" spans="3:8" x14ac:dyDescent="0.25">
      <c r="C21" s="71"/>
      <c r="D21" s="72"/>
      <c r="E21" s="72"/>
      <c r="F21" s="72"/>
      <c r="G21" s="72"/>
      <c r="H21" s="60"/>
    </row>
    <row r="22" spans="3:8" x14ac:dyDescent="0.25">
      <c r="C22" s="71"/>
      <c r="D22" s="72"/>
      <c r="E22" s="72"/>
      <c r="F22" s="72"/>
      <c r="G22" s="72"/>
      <c r="H22" s="60"/>
    </row>
    <row r="23" spans="3:8" x14ac:dyDescent="0.25">
      <c r="C23" s="71"/>
      <c r="D23" s="72"/>
      <c r="E23" s="72"/>
      <c r="F23" s="72"/>
      <c r="G23" s="72"/>
      <c r="H23" s="60"/>
    </row>
    <row r="24" spans="3:8" x14ac:dyDescent="0.25">
      <c r="C24" s="71"/>
      <c r="D24" s="72"/>
      <c r="E24" s="72"/>
      <c r="F24" s="72"/>
      <c r="G24" s="72"/>
      <c r="H24" s="60"/>
    </row>
    <row r="25" spans="3:8" x14ac:dyDescent="0.25">
      <c r="C25" s="71"/>
      <c r="D25" s="72"/>
      <c r="E25" s="72"/>
      <c r="F25" s="72"/>
      <c r="G25" s="72"/>
      <c r="H25" s="60"/>
    </row>
    <row r="26" spans="3:8" x14ac:dyDescent="0.25">
      <c r="C26" s="71"/>
      <c r="D26" s="72"/>
      <c r="E26" s="72"/>
      <c r="F26" s="72"/>
      <c r="G26" s="72"/>
      <c r="H26" s="60"/>
    </row>
    <row r="27" spans="3:8" x14ac:dyDescent="0.25">
      <c r="C27" s="71"/>
      <c r="D27" s="72"/>
      <c r="E27" s="72"/>
      <c r="F27" s="72"/>
      <c r="G27" s="72"/>
      <c r="H27" s="60"/>
    </row>
    <row r="28" spans="3:8" x14ac:dyDescent="0.25">
      <c r="C28" s="71"/>
      <c r="D28" s="72"/>
      <c r="E28" s="72"/>
      <c r="F28" s="72"/>
      <c r="G28" s="72"/>
      <c r="H28" s="60"/>
    </row>
    <row r="29" spans="3:8" x14ac:dyDescent="0.25">
      <c r="C29" s="71"/>
      <c r="D29" s="72"/>
      <c r="E29" s="72"/>
      <c r="F29" s="72"/>
      <c r="G29" s="72"/>
      <c r="H29" s="60"/>
    </row>
    <row r="30" spans="3:8" x14ac:dyDescent="0.25">
      <c r="C30" s="71"/>
      <c r="D30" s="72"/>
      <c r="E30" s="72"/>
      <c r="F30" s="72"/>
      <c r="G30" s="72"/>
      <c r="H30" s="60"/>
    </row>
    <row r="31" spans="3:8" x14ac:dyDescent="0.25">
      <c r="C31" s="71"/>
      <c r="D31" s="72"/>
      <c r="E31" s="72"/>
      <c r="F31" s="72"/>
      <c r="G31" s="72"/>
      <c r="H31" s="60"/>
    </row>
    <row r="32" spans="3:8" x14ac:dyDescent="0.25">
      <c r="C32" s="71"/>
      <c r="D32" s="72"/>
      <c r="E32" s="72"/>
      <c r="F32" s="72"/>
      <c r="G32" s="72"/>
      <c r="H32" s="60"/>
    </row>
    <row r="33" spans="3:8" x14ac:dyDescent="0.25">
      <c r="C33" s="71"/>
      <c r="D33" s="72"/>
      <c r="E33" s="72"/>
      <c r="F33" s="72"/>
      <c r="G33" s="72"/>
      <c r="H33" s="60"/>
    </row>
    <row r="34" spans="3:8" x14ac:dyDescent="0.25">
      <c r="C34" s="71"/>
      <c r="D34" s="72"/>
      <c r="E34" s="72"/>
      <c r="F34" s="72"/>
      <c r="G34" s="72"/>
      <c r="H34" s="60"/>
    </row>
    <row r="35" spans="3:8" x14ac:dyDescent="0.25">
      <c r="C35" s="71"/>
      <c r="D35" s="72"/>
      <c r="E35" s="72"/>
      <c r="F35" s="72"/>
      <c r="G35" s="72"/>
      <c r="H35" s="60"/>
    </row>
    <row r="36" spans="3:8" x14ac:dyDescent="0.25">
      <c r="C36" s="71"/>
      <c r="D36" s="72"/>
      <c r="E36" s="72"/>
      <c r="F36" s="72"/>
      <c r="G36" s="72"/>
      <c r="H36" s="60"/>
    </row>
    <row r="37" spans="3:8" x14ac:dyDescent="0.25">
      <c r="C37" s="71"/>
      <c r="D37" s="72"/>
      <c r="E37" s="72"/>
      <c r="F37" s="72"/>
      <c r="G37" s="72"/>
      <c r="H37" s="60"/>
    </row>
    <row r="38" spans="3:8" x14ac:dyDescent="0.25">
      <c r="C38" s="71"/>
      <c r="D38" s="72"/>
      <c r="E38" s="72"/>
      <c r="F38" s="72"/>
      <c r="G38" s="72"/>
      <c r="H38" s="60"/>
    </row>
    <row r="39" spans="3:8" x14ac:dyDescent="0.25">
      <c r="C39" s="71"/>
      <c r="D39" s="72"/>
      <c r="E39" s="72"/>
      <c r="F39" s="72"/>
      <c r="G39" s="72"/>
      <c r="H39" s="60"/>
    </row>
    <row r="40" spans="3:8" x14ac:dyDescent="0.25">
      <c r="C40" s="71"/>
      <c r="D40" s="72"/>
      <c r="E40" s="72"/>
      <c r="F40" s="72"/>
      <c r="G40" s="72"/>
      <c r="H40" s="60"/>
    </row>
    <row r="41" spans="3:8" x14ac:dyDescent="0.25">
      <c r="C41" s="71"/>
      <c r="D41" s="72"/>
      <c r="E41" s="72"/>
      <c r="F41" s="72"/>
      <c r="G41" s="72"/>
      <c r="H41" s="60"/>
    </row>
    <row r="42" spans="3:8" x14ac:dyDescent="0.25">
      <c r="C42" s="71"/>
      <c r="D42" s="72"/>
      <c r="E42" s="72"/>
      <c r="F42" s="72"/>
      <c r="G42" s="72"/>
      <c r="H42" s="60"/>
    </row>
    <row r="43" spans="3:8" x14ac:dyDescent="0.25">
      <c r="C43" s="71"/>
      <c r="D43" s="72"/>
      <c r="E43" s="72"/>
      <c r="F43" s="72"/>
      <c r="G43" s="72"/>
      <c r="H43" s="60"/>
    </row>
    <row r="44" spans="3:8" x14ac:dyDescent="0.25">
      <c r="C44" s="71"/>
      <c r="D44" s="72"/>
      <c r="E44" s="72"/>
      <c r="F44" s="72"/>
      <c r="G44" s="72"/>
      <c r="H44" s="60"/>
    </row>
    <row r="45" spans="3:8" x14ac:dyDescent="0.25">
      <c r="C45" s="71"/>
      <c r="D45" s="72"/>
      <c r="E45" s="72"/>
      <c r="F45" s="72"/>
      <c r="G45" s="72"/>
      <c r="H45" s="60"/>
    </row>
    <row r="46" spans="3:8" x14ac:dyDescent="0.25">
      <c r="C46" s="71"/>
      <c r="D46" s="72"/>
      <c r="E46" s="72"/>
      <c r="F46" s="72"/>
      <c r="G46" s="72"/>
      <c r="H46" s="60"/>
    </row>
    <row r="47" spans="3:8" x14ac:dyDescent="0.25">
      <c r="C47" s="71"/>
      <c r="D47" s="72"/>
      <c r="E47" s="72"/>
      <c r="F47" s="72"/>
      <c r="G47" s="72"/>
      <c r="H47" s="60"/>
    </row>
    <row r="48" spans="3:8" x14ac:dyDescent="0.25">
      <c r="C48" s="71"/>
      <c r="D48" s="72"/>
      <c r="E48" s="72"/>
      <c r="F48" s="72"/>
      <c r="G48" s="72"/>
      <c r="H48" s="60"/>
    </row>
    <row r="49" spans="3:27" x14ac:dyDescent="0.25">
      <c r="C49" s="71"/>
      <c r="D49" s="72"/>
      <c r="E49" s="72"/>
      <c r="F49" s="72"/>
      <c r="G49" s="72"/>
      <c r="H49" s="60"/>
    </row>
    <row r="50" spans="3:27" x14ac:dyDescent="0.25">
      <c r="C50" s="71"/>
      <c r="D50" s="72"/>
      <c r="E50" s="72"/>
      <c r="F50" s="72"/>
      <c r="G50" s="72"/>
      <c r="H50" s="60"/>
    </row>
    <row r="51" spans="3:27" x14ac:dyDescent="0.25">
      <c r="C51" s="71"/>
      <c r="D51" s="72"/>
      <c r="E51" s="72"/>
      <c r="F51" s="72"/>
      <c r="G51" s="72"/>
      <c r="H51" s="60"/>
    </row>
    <row r="52" spans="3:27" x14ac:dyDescent="0.25">
      <c r="C52" s="71"/>
      <c r="D52" s="72"/>
      <c r="E52" s="72"/>
      <c r="F52" s="72"/>
      <c r="G52" s="72"/>
      <c r="H52" s="60"/>
    </row>
    <row r="53" spans="3:27" x14ac:dyDescent="0.25">
      <c r="C53" s="71"/>
      <c r="D53" s="72"/>
      <c r="E53" s="72"/>
      <c r="F53" s="72"/>
      <c r="G53" s="72"/>
      <c r="H53" s="60"/>
    </row>
    <row r="54" spans="3:27" x14ac:dyDescent="0.25">
      <c r="C54" s="71"/>
      <c r="D54" s="72"/>
      <c r="E54" s="72"/>
      <c r="F54" s="72"/>
      <c r="G54" s="72"/>
      <c r="H54" s="60"/>
    </row>
    <row r="55" spans="3:27" x14ac:dyDescent="0.25">
      <c r="C55" s="71"/>
      <c r="D55" s="72"/>
      <c r="E55" s="72"/>
      <c r="F55" s="72"/>
      <c r="G55" s="72"/>
      <c r="H55" s="60"/>
      <c r="AA55" t="s">
        <v>346</v>
      </c>
    </row>
    <row r="56" spans="3:27" x14ac:dyDescent="0.25">
      <c r="C56" s="71"/>
      <c r="D56" s="72"/>
      <c r="E56" s="72"/>
      <c r="F56" s="72"/>
      <c r="G56" s="72"/>
      <c r="H56" s="60"/>
    </row>
    <row r="57" spans="3:27" x14ac:dyDescent="0.25">
      <c r="C57" s="71"/>
      <c r="D57" s="72"/>
      <c r="E57" s="72"/>
      <c r="F57" s="72"/>
      <c r="G57" s="72"/>
      <c r="H57" s="60"/>
    </row>
    <row r="58" spans="3:27" x14ac:dyDescent="0.25">
      <c r="C58" s="71"/>
      <c r="D58" s="72"/>
      <c r="E58" s="72"/>
      <c r="F58" s="72"/>
      <c r="G58" s="72"/>
      <c r="H58" s="60"/>
    </row>
    <row r="59" spans="3:27" x14ac:dyDescent="0.25">
      <c r="C59" s="71"/>
      <c r="D59" s="72"/>
      <c r="E59" s="72"/>
      <c r="F59" s="72"/>
      <c r="G59" s="72"/>
      <c r="H59" s="60"/>
    </row>
    <row r="60" spans="3:27" x14ac:dyDescent="0.25">
      <c r="C60" s="71"/>
      <c r="D60" s="72"/>
      <c r="E60" s="72"/>
      <c r="F60" s="72"/>
      <c r="G60" s="72"/>
      <c r="H60" s="60"/>
    </row>
    <row r="61" spans="3:27" x14ac:dyDescent="0.25">
      <c r="C61" s="71"/>
      <c r="D61" s="72"/>
      <c r="E61" s="72"/>
      <c r="F61" s="72"/>
      <c r="G61" s="72"/>
      <c r="H61" s="60"/>
    </row>
    <row r="62" spans="3:27" x14ac:dyDescent="0.25">
      <c r="C62" s="71"/>
      <c r="D62" s="72"/>
      <c r="E62" s="72"/>
      <c r="F62" s="72"/>
      <c r="G62" s="72"/>
      <c r="H62" s="60"/>
    </row>
    <row r="63" spans="3:27" ht="15.75" thickBot="1" x14ac:dyDescent="0.3">
      <c r="C63" s="74"/>
      <c r="D63" s="75"/>
      <c r="E63" s="75"/>
      <c r="F63" s="75"/>
      <c r="G63" s="75"/>
      <c r="H63" s="76"/>
    </row>
  </sheetData>
  <mergeCells count="1">
    <mergeCell ref="E3:H3"/>
  </mergeCells>
  <conditionalFormatting sqref="E13:E15">
    <cfRule type="expression" dxfId="7" priority="4">
      <formula>E13&gt;$L$4</formula>
    </cfRule>
  </conditionalFormatting>
  <conditionalFormatting sqref="E13">
    <cfRule type="expression" dxfId="6" priority="3">
      <formula>$E$13&gt;$L$4</formula>
    </cfRule>
  </conditionalFormatting>
  <conditionalFormatting sqref="E14">
    <cfRule type="expression" dxfId="5" priority="2">
      <formula>$E$14&gt;$T$4</formula>
    </cfRule>
  </conditionalFormatting>
  <conditionalFormatting sqref="E15">
    <cfRule type="expression" dxfId="4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C1:AD63"/>
  <sheetViews>
    <sheetView workbookViewId="0">
      <selection activeCell="M10" sqref="M10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54" t="s">
        <v>399</v>
      </c>
    </row>
    <row r="3" spans="3:30" x14ac:dyDescent="0.25">
      <c r="D3" s="52"/>
      <c r="E3" s="222" t="s">
        <v>91</v>
      </c>
      <c r="F3" s="222"/>
      <c r="G3" s="222"/>
      <c r="H3" s="222"/>
      <c r="J3" s="52" t="s">
        <v>92</v>
      </c>
      <c r="R3" s="52" t="s">
        <v>93</v>
      </c>
      <c r="Z3" s="52" t="s">
        <v>94</v>
      </c>
    </row>
    <row r="4" spans="3:30" x14ac:dyDescent="0.25">
      <c r="D4" s="53"/>
      <c r="E4" s="53">
        <v>1</v>
      </c>
      <c r="F4" s="53">
        <v>2</v>
      </c>
      <c r="G4" s="53">
        <v>3</v>
      </c>
      <c r="H4" s="53">
        <v>4</v>
      </c>
      <c r="K4" t="s">
        <v>109</v>
      </c>
      <c r="L4" s="51">
        <v>10</v>
      </c>
      <c r="S4" t="s">
        <v>109</v>
      </c>
      <c r="T4" s="51">
        <v>10</v>
      </c>
      <c r="AA4" t="s">
        <v>109</v>
      </c>
      <c r="AB4" s="51">
        <v>10</v>
      </c>
    </row>
    <row r="5" spans="3:30" x14ac:dyDescent="0.25">
      <c r="D5" s="53" t="s">
        <v>92</v>
      </c>
      <c r="E5" s="55">
        <v>200</v>
      </c>
      <c r="F5" s="55">
        <v>250</v>
      </c>
      <c r="G5" s="55">
        <v>280</v>
      </c>
      <c r="H5" s="55">
        <v>310</v>
      </c>
      <c r="K5" t="s">
        <v>88</v>
      </c>
      <c r="L5" s="51">
        <v>0</v>
      </c>
      <c r="M5" t="s">
        <v>127</v>
      </c>
      <c r="S5" t="s">
        <v>88</v>
      </c>
      <c r="T5" s="51">
        <v>0</v>
      </c>
      <c r="U5" t="s">
        <v>127</v>
      </c>
      <c r="AA5" t="s">
        <v>88</v>
      </c>
      <c r="AB5" s="51">
        <v>0</v>
      </c>
      <c r="AC5" t="s">
        <v>127</v>
      </c>
    </row>
    <row r="6" spans="3:30" x14ac:dyDescent="0.25">
      <c r="D6" s="53" t="s">
        <v>93</v>
      </c>
      <c r="E6" s="55">
        <v>100</v>
      </c>
      <c r="F6" s="55">
        <v>120</v>
      </c>
      <c r="G6" s="55">
        <v>140</v>
      </c>
      <c r="H6" s="55">
        <v>160</v>
      </c>
      <c r="I6" t="s">
        <v>347</v>
      </c>
      <c r="K6" t="s">
        <v>89</v>
      </c>
      <c r="L6" s="51">
        <v>100</v>
      </c>
      <c r="M6" t="s">
        <v>127</v>
      </c>
      <c r="S6" t="s">
        <v>89</v>
      </c>
      <c r="T6" s="51">
        <v>60</v>
      </c>
      <c r="U6" t="s">
        <v>127</v>
      </c>
      <c r="AA6" t="s">
        <v>89</v>
      </c>
      <c r="AB6" s="51">
        <v>60</v>
      </c>
      <c r="AC6" t="s">
        <v>127</v>
      </c>
    </row>
    <row r="7" spans="3:30" ht="15.75" thickBot="1" x14ac:dyDescent="0.3">
      <c r="D7" s="62" t="s">
        <v>94</v>
      </c>
      <c r="E7" s="63">
        <v>650</v>
      </c>
      <c r="F7" s="63">
        <v>700</v>
      </c>
      <c r="G7" s="63">
        <v>750</v>
      </c>
      <c r="H7" s="63">
        <v>800</v>
      </c>
      <c r="J7" t="s">
        <v>347</v>
      </c>
      <c r="K7" t="s">
        <v>102</v>
      </c>
      <c r="L7">
        <f>ROUND((L6-L5)/L4,1)</f>
        <v>10</v>
      </c>
      <c r="M7" t="s">
        <v>127</v>
      </c>
      <c r="N7" s="103"/>
      <c r="S7" t="s">
        <v>102</v>
      </c>
      <c r="T7">
        <f>ROUND((T6-T5)/T4,1)</f>
        <v>6</v>
      </c>
      <c r="U7" t="s">
        <v>127</v>
      </c>
      <c r="AA7" t="s">
        <v>102</v>
      </c>
      <c r="AB7">
        <f>ROUND((AB6-AB5)/AB4,1)</f>
        <v>6</v>
      </c>
      <c r="AC7" t="s">
        <v>127</v>
      </c>
    </row>
    <row r="8" spans="3:30" ht="15.75" thickBot="1" x14ac:dyDescent="0.3">
      <c r="D8" s="66" t="s">
        <v>118</v>
      </c>
      <c r="E8" s="64">
        <v>0</v>
      </c>
      <c r="F8" s="64">
        <v>10</v>
      </c>
      <c r="G8" s="64">
        <v>20</v>
      </c>
      <c r="H8" s="65">
        <v>30</v>
      </c>
    </row>
    <row r="10" spans="3:30" ht="15.75" thickBot="1" x14ac:dyDescent="0.3">
      <c r="N10" t="s">
        <v>133</v>
      </c>
      <c r="V10" t="s">
        <v>133</v>
      </c>
      <c r="AD10" t="s">
        <v>133</v>
      </c>
    </row>
    <row r="11" spans="3:30" x14ac:dyDescent="0.25">
      <c r="C11" s="67"/>
      <c r="D11" s="68" t="s">
        <v>96</v>
      </c>
      <c r="E11" s="69">
        <f>IF(E16&lt;F8,1,IF(AND(E16&gt;=F8,E16&lt;G8),2,IF(AND(E16&gt;=G8,E16&lt;H8),3,4)))</f>
        <v>4</v>
      </c>
      <c r="F11" s="69"/>
      <c r="G11" s="69"/>
      <c r="H11" s="70"/>
      <c r="J11" s="52" t="s">
        <v>92</v>
      </c>
      <c r="K11" s="56" t="s">
        <v>104</v>
      </c>
      <c r="L11" s="56" t="s">
        <v>105</v>
      </c>
      <c r="M11" s="56" t="s">
        <v>110</v>
      </c>
      <c r="N11" s="56" t="s">
        <v>131</v>
      </c>
      <c r="O11" s="56"/>
      <c r="P11" s="56"/>
      <c r="R11" s="59" t="s">
        <v>93</v>
      </c>
      <c r="S11" s="56" t="s">
        <v>104</v>
      </c>
      <c r="T11" s="56" t="s">
        <v>105</v>
      </c>
      <c r="U11" s="56" t="s">
        <v>110</v>
      </c>
      <c r="V11" s="56" t="s">
        <v>132</v>
      </c>
      <c r="W11" s="56"/>
      <c r="X11" s="56"/>
      <c r="Z11" s="52" t="s">
        <v>94</v>
      </c>
      <c r="AA11" s="56" t="s">
        <v>113</v>
      </c>
      <c r="AB11" s="56" t="s">
        <v>114</v>
      </c>
      <c r="AC11" s="56" t="s">
        <v>110</v>
      </c>
      <c r="AD11" s="56" t="s">
        <v>132</v>
      </c>
    </row>
    <row r="12" spans="3:30" ht="15.75" thickBot="1" x14ac:dyDescent="0.3">
      <c r="C12" s="71"/>
      <c r="D12" s="72"/>
      <c r="E12" s="72"/>
      <c r="F12" s="72"/>
      <c r="G12" s="72"/>
      <c r="H12" s="60"/>
      <c r="J12" s="52" t="s">
        <v>103</v>
      </c>
      <c r="K12">
        <f>E5</f>
        <v>200</v>
      </c>
      <c r="L12">
        <f>E5+E5*(L6/100)</f>
        <v>400</v>
      </c>
      <c r="M12">
        <f>L12-K12</f>
        <v>200</v>
      </c>
      <c r="N12">
        <f>(K12*$L$7)/100</f>
        <v>20</v>
      </c>
      <c r="R12" s="52" t="s">
        <v>103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6</v>
      </c>
      <c r="Z12" s="52" t="s">
        <v>103</v>
      </c>
      <c r="AA12">
        <f>ROUND((E7/'special dragons'!AR30)/'special dragons'!AQ30,1)</f>
        <v>13.5</v>
      </c>
      <c r="AB12">
        <f>ROUND(((E7+E7*(AB6/100))/'special dragons'!AR30)/'special dragons'!AQ30,1)</f>
        <v>21.7</v>
      </c>
      <c r="AC12">
        <f>AB12-AA12</f>
        <v>8.1999999999999993</v>
      </c>
      <c r="AD12">
        <f>(AA12*$AB$7)/100</f>
        <v>0.81</v>
      </c>
    </row>
    <row r="13" spans="3:30" ht="15.75" thickBot="1" x14ac:dyDescent="0.3">
      <c r="C13" s="71" t="s">
        <v>99</v>
      </c>
      <c r="D13" s="72" t="s">
        <v>95</v>
      </c>
      <c r="E13" s="73">
        <v>10</v>
      </c>
      <c r="F13" s="72"/>
      <c r="G13" s="57" t="s">
        <v>92</v>
      </c>
      <c r="H13" s="58">
        <f ca="1">INDIRECT(ADDRESS(5,4+E11)) + (INDIRECT(ADDRESS(5,4+E11)) *(L7/100) *E13)</f>
        <v>620</v>
      </c>
      <c r="J13" s="52" t="s">
        <v>106</v>
      </c>
      <c r="K13">
        <f>F5</f>
        <v>250</v>
      </c>
      <c r="L13">
        <f>F5+F5*(L6/100)</f>
        <v>500</v>
      </c>
      <c r="M13">
        <f>L13-K13</f>
        <v>250</v>
      </c>
      <c r="N13">
        <f>(K13*$L$7)/100</f>
        <v>25</v>
      </c>
      <c r="R13" s="52" t="s">
        <v>106</v>
      </c>
      <c r="S13">
        <f>F6</f>
        <v>120</v>
      </c>
      <c r="T13">
        <f>F6+F6*(T6/100)</f>
        <v>192</v>
      </c>
      <c r="U13">
        <f t="shared" ref="U13:U15" si="0">T13-S13</f>
        <v>72</v>
      </c>
      <c r="V13">
        <f t="shared" ref="V13:V15" si="1">(S13*$T$7)/100</f>
        <v>7.2</v>
      </c>
      <c r="Z13" s="52" t="s">
        <v>106</v>
      </c>
      <c r="AA13">
        <f>ROUND((F7/'special dragons'!AR31)/'special dragons'!AQ31,1)</f>
        <v>14.6</v>
      </c>
      <c r="AB13">
        <f>ROUND(((F7+F7*(AB6/100))/'special dragons'!AR31)/'special dragons'!AQ31,1)</f>
        <v>23.3</v>
      </c>
      <c r="AC13">
        <f>AB13-AA13</f>
        <v>8.7000000000000011</v>
      </c>
      <c r="AD13">
        <f t="shared" ref="AD13:AD15" si="2">(AA13*$AB$7)/100</f>
        <v>0.87599999999999989</v>
      </c>
    </row>
    <row r="14" spans="3:30" ht="15.75" thickBot="1" x14ac:dyDescent="0.3">
      <c r="C14" s="71" t="s">
        <v>100</v>
      </c>
      <c r="D14" s="72" t="s">
        <v>97</v>
      </c>
      <c r="E14" s="73">
        <v>10</v>
      </c>
      <c r="F14" s="72"/>
      <c r="G14" s="57" t="s">
        <v>111</v>
      </c>
      <c r="H14" s="58">
        <f ca="1">INDIRECT(ADDRESS(6,4+E11)) + (INDIRECT(ADDRESS(6,4+E11)) *(T7/100) *E14)</f>
        <v>256</v>
      </c>
      <c r="J14" s="52" t="s">
        <v>107</v>
      </c>
      <c r="K14">
        <f>G5</f>
        <v>280</v>
      </c>
      <c r="L14">
        <f>G5+G5*(L6/100)</f>
        <v>560</v>
      </c>
      <c r="M14">
        <f t="shared" ref="M14:M15" si="3">L14-K14</f>
        <v>280</v>
      </c>
      <c r="N14">
        <f t="shared" ref="N14:N15" si="4">(K14*$L$7)/100</f>
        <v>28</v>
      </c>
      <c r="R14" s="52" t="s">
        <v>107</v>
      </c>
      <c r="S14">
        <f>G6</f>
        <v>140</v>
      </c>
      <c r="T14">
        <f>G6+G6*(T6/100)</f>
        <v>224</v>
      </c>
      <c r="U14">
        <f t="shared" si="0"/>
        <v>84</v>
      </c>
      <c r="V14">
        <f t="shared" si="1"/>
        <v>8.4</v>
      </c>
      <c r="Z14" s="52" t="s">
        <v>107</v>
      </c>
      <c r="AA14">
        <f>ROUND((G7/'special dragons'!AR32)/'special dragons'!AQ32,1)</f>
        <v>15.6</v>
      </c>
      <c r="AB14">
        <f>ROUND(((G7+G7*(AB6/100))/'special dragons'!AR32)/'special dragons'!AQ32,1)</f>
        <v>25</v>
      </c>
      <c r="AC14">
        <f>AB14-AA14</f>
        <v>9.4</v>
      </c>
      <c r="AD14">
        <f t="shared" si="2"/>
        <v>0.93599999999999994</v>
      </c>
    </row>
    <row r="15" spans="3:30" ht="15.75" thickBot="1" x14ac:dyDescent="0.3">
      <c r="C15" s="71" t="s">
        <v>101</v>
      </c>
      <c r="D15" s="72" t="s">
        <v>98</v>
      </c>
      <c r="E15" s="73">
        <v>10</v>
      </c>
      <c r="F15" s="72"/>
      <c r="G15" s="57" t="s">
        <v>115</v>
      </c>
      <c r="H15" s="58">
        <f ca="1">ROUND(((INDIRECT(ADDRESS(7,4+E11)) + (INDIRECT(ADDRESS(7,4+E11)) *(AB7/100) *E15))/INDIRECT(ADDRESS(29+E11,44,1,1,"special dragons")))/INDIRECT(ADDRESS(29+E11,43,1,1,"special dragons")),1)</f>
        <v>26.7</v>
      </c>
      <c r="J15" s="52" t="s">
        <v>108</v>
      </c>
      <c r="K15">
        <f>H5</f>
        <v>310</v>
      </c>
      <c r="L15">
        <f>H5+H5*(L6/100)</f>
        <v>620</v>
      </c>
      <c r="M15">
        <f t="shared" si="3"/>
        <v>310</v>
      </c>
      <c r="N15">
        <f t="shared" si="4"/>
        <v>31</v>
      </c>
      <c r="R15" s="52" t="s">
        <v>108</v>
      </c>
      <c r="S15">
        <f>H6</f>
        <v>160</v>
      </c>
      <c r="T15">
        <f>H6+H6*(T6/100)</f>
        <v>256</v>
      </c>
      <c r="U15">
        <f t="shared" si="0"/>
        <v>96</v>
      </c>
      <c r="V15">
        <f t="shared" si="1"/>
        <v>9.6</v>
      </c>
      <c r="Z15" s="52" t="s">
        <v>108</v>
      </c>
      <c r="AA15">
        <f>ROUND((H7/'special dragons'!AR33)/'special dragons'!AQ33,1)</f>
        <v>16.7</v>
      </c>
      <c r="AB15">
        <f>ROUND(((H7+H7*(AB6/100))/'special dragons'!AR33)/'special dragons'!AQ33,1)</f>
        <v>26.7</v>
      </c>
      <c r="AC15">
        <f>AB15-AA15</f>
        <v>10</v>
      </c>
      <c r="AD15">
        <f t="shared" si="2"/>
        <v>1.0019999999999998</v>
      </c>
    </row>
    <row r="16" spans="3:30" x14ac:dyDescent="0.25">
      <c r="C16" s="71"/>
      <c r="D16" s="78" t="s">
        <v>112</v>
      </c>
      <c r="E16" s="78">
        <f>SUM(E13:E15)</f>
        <v>30</v>
      </c>
      <c r="F16" s="72"/>
      <c r="G16" s="72"/>
      <c r="H16" s="60"/>
    </row>
    <row r="17" spans="3:8" x14ac:dyDescent="0.25">
      <c r="C17" s="71"/>
      <c r="D17" s="72"/>
      <c r="E17" s="72"/>
      <c r="F17" s="72"/>
      <c r="G17" s="72"/>
      <c r="H17" s="60"/>
    </row>
    <row r="18" spans="3:8" x14ac:dyDescent="0.25">
      <c r="C18" s="71"/>
      <c r="D18" s="72"/>
      <c r="E18" s="72"/>
      <c r="F18" s="72"/>
      <c r="G18" s="72"/>
      <c r="H18" s="60"/>
    </row>
    <row r="19" spans="3:8" x14ac:dyDescent="0.25">
      <c r="C19" s="71"/>
      <c r="D19" s="72"/>
      <c r="E19" s="72"/>
      <c r="F19" s="72"/>
      <c r="G19" s="72"/>
      <c r="H19" s="60"/>
    </row>
    <row r="20" spans="3:8" x14ac:dyDescent="0.25">
      <c r="C20" s="71"/>
      <c r="D20" s="72"/>
      <c r="E20" s="72"/>
      <c r="F20" s="72"/>
      <c r="G20" s="72"/>
      <c r="H20" s="60"/>
    </row>
    <row r="21" spans="3:8" x14ac:dyDescent="0.25">
      <c r="C21" s="71"/>
      <c r="D21" s="72"/>
      <c r="E21" s="72"/>
      <c r="F21" s="72"/>
      <c r="G21" s="72"/>
      <c r="H21" s="60"/>
    </row>
    <row r="22" spans="3:8" x14ac:dyDescent="0.25">
      <c r="C22" s="71"/>
      <c r="D22" s="72"/>
      <c r="E22" s="72"/>
      <c r="F22" s="72"/>
      <c r="G22" s="72"/>
      <c r="H22" s="60"/>
    </row>
    <row r="23" spans="3:8" x14ac:dyDescent="0.25">
      <c r="C23" s="71"/>
      <c r="D23" s="72"/>
      <c r="E23" s="72"/>
      <c r="F23" s="72"/>
      <c r="G23" s="72"/>
      <c r="H23" s="60"/>
    </row>
    <row r="24" spans="3:8" x14ac:dyDescent="0.25">
      <c r="C24" s="71"/>
      <c r="D24" s="72"/>
      <c r="E24" s="72"/>
      <c r="F24" s="72"/>
      <c r="G24" s="72"/>
      <c r="H24" s="60"/>
    </row>
    <row r="25" spans="3:8" x14ac:dyDescent="0.25">
      <c r="C25" s="71"/>
      <c r="D25" s="72"/>
      <c r="E25" s="72"/>
      <c r="F25" s="72"/>
      <c r="G25" s="72"/>
      <c r="H25" s="60"/>
    </row>
    <row r="26" spans="3:8" x14ac:dyDescent="0.25">
      <c r="C26" s="71"/>
      <c r="D26" s="72"/>
      <c r="E26" s="72"/>
      <c r="F26" s="72"/>
      <c r="G26" s="72"/>
      <c r="H26" s="60"/>
    </row>
    <row r="27" spans="3:8" x14ac:dyDescent="0.25">
      <c r="C27" s="71"/>
      <c r="D27" s="72"/>
      <c r="E27" s="72"/>
      <c r="F27" s="72"/>
      <c r="G27" s="72"/>
      <c r="H27" s="60"/>
    </row>
    <row r="28" spans="3:8" x14ac:dyDescent="0.25">
      <c r="C28" s="71"/>
      <c r="D28" s="72"/>
      <c r="E28" s="72"/>
      <c r="F28" s="72"/>
      <c r="G28" s="72"/>
      <c r="H28" s="60"/>
    </row>
    <row r="29" spans="3:8" x14ac:dyDescent="0.25">
      <c r="C29" s="71"/>
      <c r="D29" s="72"/>
      <c r="E29" s="72"/>
      <c r="F29" s="72"/>
      <c r="G29" s="72"/>
      <c r="H29" s="60"/>
    </row>
    <row r="30" spans="3:8" x14ac:dyDescent="0.25">
      <c r="C30" s="71"/>
      <c r="D30" s="72"/>
      <c r="E30" s="72"/>
      <c r="F30" s="72"/>
      <c r="G30" s="72"/>
      <c r="H30" s="60"/>
    </row>
    <row r="31" spans="3:8" x14ac:dyDescent="0.25">
      <c r="C31" s="71"/>
      <c r="D31" s="72"/>
      <c r="E31" s="72"/>
      <c r="F31" s="72"/>
      <c r="G31" s="72"/>
      <c r="H31" s="60"/>
    </row>
    <row r="32" spans="3:8" x14ac:dyDescent="0.25">
      <c r="C32" s="71"/>
      <c r="D32" s="72"/>
      <c r="E32" s="72"/>
      <c r="F32" s="72"/>
      <c r="G32" s="72"/>
      <c r="H32" s="60"/>
    </row>
    <row r="33" spans="3:8" x14ac:dyDescent="0.25">
      <c r="C33" s="71"/>
      <c r="D33" s="72"/>
      <c r="E33" s="72"/>
      <c r="F33" s="72"/>
      <c r="G33" s="72"/>
      <c r="H33" s="60"/>
    </row>
    <row r="34" spans="3:8" x14ac:dyDescent="0.25">
      <c r="C34" s="71"/>
      <c r="D34" s="72"/>
      <c r="E34" s="72"/>
      <c r="F34" s="72"/>
      <c r="G34" s="72"/>
      <c r="H34" s="60"/>
    </row>
    <row r="35" spans="3:8" x14ac:dyDescent="0.25">
      <c r="C35" s="71"/>
      <c r="D35" s="72"/>
      <c r="E35" s="72"/>
      <c r="F35" s="72"/>
      <c r="G35" s="72"/>
      <c r="H35" s="60"/>
    </row>
    <row r="36" spans="3:8" x14ac:dyDescent="0.25">
      <c r="C36" s="71"/>
      <c r="D36" s="72"/>
      <c r="E36" s="72"/>
      <c r="F36" s="72"/>
      <c r="G36" s="72"/>
      <c r="H36" s="60"/>
    </row>
    <row r="37" spans="3:8" x14ac:dyDescent="0.25">
      <c r="C37" s="71"/>
      <c r="D37" s="72"/>
      <c r="E37" s="72"/>
      <c r="F37" s="72"/>
      <c r="G37" s="72"/>
      <c r="H37" s="60"/>
    </row>
    <row r="38" spans="3:8" x14ac:dyDescent="0.25">
      <c r="C38" s="71"/>
      <c r="D38" s="72"/>
      <c r="E38" s="72"/>
      <c r="F38" s="72"/>
      <c r="G38" s="72"/>
      <c r="H38" s="60"/>
    </row>
    <row r="39" spans="3:8" x14ac:dyDescent="0.25">
      <c r="C39" s="71"/>
      <c r="D39" s="72"/>
      <c r="E39" s="72"/>
      <c r="F39" s="72"/>
      <c r="G39" s="72"/>
      <c r="H39" s="60"/>
    </row>
    <row r="40" spans="3:8" x14ac:dyDescent="0.25">
      <c r="C40" s="71"/>
      <c r="D40" s="72"/>
      <c r="E40" s="72"/>
      <c r="F40" s="72"/>
      <c r="G40" s="72"/>
      <c r="H40" s="60"/>
    </row>
    <row r="41" spans="3:8" x14ac:dyDescent="0.25">
      <c r="C41" s="71"/>
      <c r="D41" s="72"/>
      <c r="E41" s="72"/>
      <c r="F41" s="72"/>
      <c r="G41" s="72"/>
      <c r="H41" s="60"/>
    </row>
    <row r="42" spans="3:8" x14ac:dyDescent="0.25">
      <c r="C42" s="71"/>
      <c r="D42" s="72"/>
      <c r="E42" s="72"/>
      <c r="F42" s="72"/>
      <c r="G42" s="72"/>
      <c r="H42" s="60"/>
    </row>
    <row r="43" spans="3:8" x14ac:dyDescent="0.25">
      <c r="C43" s="71"/>
      <c r="D43" s="72"/>
      <c r="E43" s="72"/>
      <c r="F43" s="72"/>
      <c r="G43" s="72"/>
      <c r="H43" s="60"/>
    </row>
    <row r="44" spans="3:8" x14ac:dyDescent="0.25">
      <c r="C44" s="71"/>
      <c r="D44" s="72"/>
      <c r="E44" s="72"/>
      <c r="F44" s="72"/>
      <c r="G44" s="72"/>
      <c r="H44" s="60"/>
    </row>
    <row r="45" spans="3:8" x14ac:dyDescent="0.25">
      <c r="C45" s="71"/>
      <c r="D45" s="72"/>
      <c r="E45" s="72"/>
      <c r="F45" s="72"/>
      <c r="G45" s="72"/>
      <c r="H45" s="60"/>
    </row>
    <row r="46" spans="3:8" x14ac:dyDescent="0.25">
      <c r="C46" s="71"/>
      <c r="D46" s="72"/>
      <c r="E46" s="72"/>
      <c r="F46" s="72"/>
      <c r="G46" s="72"/>
      <c r="H46" s="60"/>
    </row>
    <row r="47" spans="3:8" x14ac:dyDescent="0.25">
      <c r="C47" s="71"/>
      <c r="D47" s="72"/>
      <c r="E47" s="72"/>
      <c r="F47" s="72"/>
      <c r="G47" s="72"/>
      <c r="H47" s="60"/>
    </row>
    <row r="48" spans="3:8" x14ac:dyDescent="0.25">
      <c r="C48" s="71"/>
      <c r="D48" s="72"/>
      <c r="E48" s="72"/>
      <c r="F48" s="72"/>
      <c r="G48" s="72"/>
      <c r="H48" s="60"/>
    </row>
    <row r="49" spans="3:27" x14ac:dyDescent="0.25">
      <c r="C49" s="71"/>
      <c r="D49" s="72"/>
      <c r="E49" s="72"/>
      <c r="F49" s="72"/>
      <c r="G49" s="72"/>
      <c r="H49" s="60"/>
    </row>
    <row r="50" spans="3:27" x14ac:dyDescent="0.25">
      <c r="C50" s="71"/>
      <c r="D50" s="72"/>
      <c r="E50" s="72"/>
      <c r="F50" s="72"/>
      <c r="G50" s="72"/>
      <c r="H50" s="60"/>
    </row>
    <row r="51" spans="3:27" x14ac:dyDescent="0.25">
      <c r="C51" s="71"/>
      <c r="D51" s="72"/>
      <c r="E51" s="72"/>
      <c r="F51" s="72"/>
      <c r="G51" s="72"/>
      <c r="H51" s="60"/>
    </row>
    <row r="52" spans="3:27" x14ac:dyDescent="0.25">
      <c r="C52" s="71"/>
      <c r="D52" s="72"/>
      <c r="E52" s="72"/>
      <c r="F52" s="72"/>
      <c r="G52" s="72"/>
      <c r="H52" s="60"/>
    </row>
    <row r="53" spans="3:27" x14ac:dyDescent="0.25">
      <c r="C53" s="71"/>
      <c r="D53" s="72"/>
      <c r="E53" s="72"/>
      <c r="F53" s="72"/>
      <c r="G53" s="72"/>
      <c r="H53" s="60"/>
    </row>
    <row r="54" spans="3:27" x14ac:dyDescent="0.25">
      <c r="C54" s="71"/>
      <c r="D54" s="72"/>
      <c r="E54" s="72"/>
      <c r="F54" s="72"/>
      <c r="G54" s="72"/>
      <c r="H54" s="60"/>
    </row>
    <row r="55" spans="3:27" x14ac:dyDescent="0.25">
      <c r="C55" s="71"/>
      <c r="D55" s="72"/>
      <c r="E55" s="72"/>
      <c r="F55" s="72"/>
      <c r="G55" s="72"/>
      <c r="H55" s="60"/>
      <c r="AA55" t="s">
        <v>346</v>
      </c>
    </row>
    <row r="56" spans="3:27" x14ac:dyDescent="0.25">
      <c r="C56" s="71"/>
      <c r="D56" s="72"/>
      <c r="E56" s="72"/>
      <c r="F56" s="72"/>
      <c r="G56" s="72"/>
      <c r="H56" s="60"/>
    </row>
    <row r="57" spans="3:27" x14ac:dyDescent="0.25">
      <c r="C57" s="71"/>
      <c r="D57" s="72"/>
      <c r="E57" s="72"/>
      <c r="F57" s="72"/>
      <c r="G57" s="72"/>
      <c r="H57" s="60"/>
    </row>
    <row r="58" spans="3:27" x14ac:dyDescent="0.25">
      <c r="C58" s="71"/>
      <c r="D58" s="72"/>
      <c r="E58" s="72"/>
      <c r="F58" s="72"/>
      <c r="G58" s="72"/>
      <c r="H58" s="60"/>
    </row>
    <row r="59" spans="3:27" x14ac:dyDescent="0.25">
      <c r="C59" s="71"/>
      <c r="D59" s="72"/>
      <c r="E59" s="72"/>
      <c r="F59" s="72"/>
      <c r="G59" s="72"/>
      <c r="H59" s="60"/>
    </row>
    <row r="60" spans="3:27" x14ac:dyDescent="0.25">
      <c r="C60" s="71"/>
      <c r="D60" s="72"/>
      <c r="E60" s="72"/>
      <c r="F60" s="72"/>
      <c r="G60" s="72"/>
      <c r="H60" s="60"/>
    </row>
    <row r="61" spans="3:27" x14ac:dyDescent="0.25">
      <c r="C61" s="71"/>
      <c r="D61" s="72"/>
      <c r="E61" s="72"/>
      <c r="F61" s="72"/>
      <c r="G61" s="72"/>
      <c r="H61" s="60"/>
    </row>
    <row r="62" spans="3:27" x14ac:dyDescent="0.25">
      <c r="C62" s="71"/>
      <c r="D62" s="72"/>
      <c r="E62" s="72"/>
      <c r="F62" s="72"/>
      <c r="G62" s="72"/>
      <c r="H62" s="60"/>
    </row>
    <row r="63" spans="3:27" ht="15.75" thickBot="1" x14ac:dyDescent="0.3">
      <c r="C63" s="74"/>
      <c r="D63" s="75"/>
      <c r="E63" s="75"/>
      <c r="F63" s="75"/>
      <c r="G63" s="75"/>
      <c r="H63" s="76"/>
    </row>
  </sheetData>
  <mergeCells count="1">
    <mergeCell ref="E3:H3"/>
  </mergeCells>
  <conditionalFormatting sqref="E13:E15">
    <cfRule type="expression" dxfId="3" priority="4">
      <formula>E13&gt;$L$4</formula>
    </cfRule>
  </conditionalFormatting>
  <conditionalFormatting sqref="E13">
    <cfRule type="expression" dxfId="2" priority="3">
      <formula>$E$13&gt;$L$4</formula>
    </cfRule>
  </conditionalFormatting>
  <conditionalFormatting sqref="E14">
    <cfRule type="expression" dxfId="1" priority="2">
      <formula>$E$14&gt;$T$4</formula>
    </cfRule>
  </conditionalFormatting>
  <conditionalFormatting sqref="E15">
    <cfRule type="expression" dxfId="0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E4:AK35"/>
  <sheetViews>
    <sheetView workbookViewId="0">
      <selection activeCell="N59" sqref="N59"/>
    </sheetView>
  </sheetViews>
  <sheetFormatPr defaultRowHeight="15" x14ac:dyDescent="0.25"/>
  <cols>
    <col min="6" max="6" width="11.5703125" customWidth="1"/>
    <col min="13" max="13" width="8.85546875" customWidth="1"/>
  </cols>
  <sheetData>
    <row r="4" spans="5:37" x14ac:dyDescent="0.25">
      <c r="G4" s="77" t="s">
        <v>120</v>
      </c>
      <c r="H4" s="77" t="s">
        <v>121</v>
      </c>
      <c r="I4" s="77" t="s">
        <v>115</v>
      </c>
      <c r="N4" s="77" t="s">
        <v>120</v>
      </c>
      <c r="O4" s="77" t="s">
        <v>121</v>
      </c>
      <c r="P4" s="77" t="s">
        <v>115</v>
      </c>
      <c r="U4" s="77" t="s">
        <v>120</v>
      </c>
      <c r="V4" s="77" t="s">
        <v>121</v>
      </c>
      <c r="W4" s="77" t="s">
        <v>115</v>
      </c>
      <c r="AB4" s="77" t="s">
        <v>120</v>
      </c>
      <c r="AC4" s="77" t="s">
        <v>121</v>
      </c>
      <c r="AD4" s="77" t="s">
        <v>115</v>
      </c>
      <c r="AI4" s="77" t="s">
        <v>120</v>
      </c>
      <c r="AJ4" s="77" t="s">
        <v>121</v>
      </c>
      <c r="AK4" s="77" t="s">
        <v>115</v>
      </c>
    </row>
    <row r="5" spans="5:37" x14ac:dyDescent="0.25">
      <c r="F5" t="s">
        <v>119</v>
      </c>
      <c r="G5">
        <v>120</v>
      </c>
      <c r="H5">
        <v>112.5</v>
      </c>
      <c r="I5">
        <v>11.15</v>
      </c>
      <c r="M5" t="s">
        <v>119</v>
      </c>
      <c r="N5">
        <v>120</v>
      </c>
      <c r="O5">
        <v>112.5</v>
      </c>
      <c r="P5">
        <v>11.15</v>
      </c>
      <c r="T5" t="s">
        <v>119</v>
      </c>
      <c r="U5">
        <v>120</v>
      </c>
      <c r="V5">
        <v>112.5</v>
      </c>
      <c r="W5">
        <v>11.15</v>
      </c>
      <c r="AA5" t="s">
        <v>119</v>
      </c>
      <c r="AB5">
        <v>120</v>
      </c>
      <c r="AC5">
        <v>112.5</v>
      </c>
      <c r="AD5">
        <v>11.15</v>
      </c>
      <c r="AH5" t="s">
        <v>119</v>
      </c>
      <c r="AI5">
        <v>120</v>
      </c>
      <c r="AJ5">
        <v>112.5</v>
      </c>
      <c r="AK5">
        <v>11.15</v>
      </c>
    </row>
    <row r="6" spans="5:37" x14ac:dyDescent="0.25">
      <c r="F6" t="s">
        <v>122</v>
      </c>
      <c r="G6">
        <v>240</v>
      </c>
      <c r="H6">
        <v>112.5</v>
      </c>
      <c r="I6">
        <v>14.15</v>
      </c>
      <c r="M6" t="s">
        <v>122</v>
      </c>
      <c r="N6">
        <v>240</v>
      </c>
      <c r="O6">
        <v>112.5</v>
      </c>
      <c r="P6">
        <v>14.15</v>
      </c>
      <c r="T6" t="s">
        <v>122</v>
      </c>
      <c r="U6">
        <v>240</v>
      </c>
      <c r="V6">
        <v>112.5</v>
      </c>
      <c r="W6">
        <v>14.15</v>
      </c>
      <c r="AA6" t="s">
        <v>122</v>
      </c>
      <c r="AB6">
        <v>240</v>
      </c>
      <c r="AC6">
        <v>112.5</v>
      </c>
      <c r="AD6">
        <v>14.15</v>
      </c>
      <c r="AH6" t="s">
        <v>122</v>
      </c>
      <c r="AI6">
        <v>240</v>
      </c>
      <c r="AJ6">
        <v>112.5</v>
      </c>
      <c r="AK6">
        <v>14.15</v>
      </c>
    </row>
    <row r="7" spans="5:37" x14ac:dyDescent="0.25">
      <c r="F7" t="s">
        <v>123</v>
      </c>
      <c r="G7">
        <v>365</v>
      </c>
      <c r="H7">
        <v>112.5</v>
      </c>
      <c r="I7">
        <v>14.8</v>
      </c>
      <c r="M7" t="s">
        <v>123</v>
      </c>
      <c r="N7">
        <v>365</v>
      </c>
      <c r="O7">
        <v>112.5</v>
      </c>
      <c r="P7">
        <v>14.8</v>
      </c>
      <c r="T7" t="s">
        <v>123</v>
      </c>
      <c r="U7">
        <v>365</v>
      </c>
      <c r="V7">
        <v>112.5</v>
      </c>
      <c r="W7">
        <v>14.8</v>
      </c>
      <c r="AA7" t="s">
        <v>123</v>
      </c>
      <c r="AB7">
        <v>365</v>
      </c>
      <c r="AC7">
        <v>112.5</v>
      </c>
      <c r="AD7">
        <v>14.8</v>
      </c>
      <c r="AH7" t="s">
        <v>123</v>
      </c>
      <c r="AI7">
        <v>365</v>
      </c>
      <c r="AJ7">
        <v>112.5</v>
      </c>
      <c r="AK7">
        <v>14.8</v>
      </c>
    </row>
    <row r="8" spans="5:37" x14ac:dyDescent="0.25">
      <c r="F8" t="s">
        <v>124</v>
      </c>
      <c r="G8">
        <v>410</v>
      </c>
      <c r="H8">
        <v>112.5</v>
      </c>
      <c r="I8">
        <v>15.25</v>
      </c>
      <c r="M8" t="s">
        <v>124</v>
      </c>
      <c r="N8">
        <v>410</v>
      </c>
      <c r="O8">
        <v>112.5</v>
      </c>
      <c r="P8">
        <v>15.25</v>
      </c>
      <c r="T8" t="s">
        <v>124</v>
      </c>
      <c r="U8">
        <v>410</v>
      </c>
      <c r="V8">
        <v>112.5</v>
      </c>
      <c r="W8">
        <v>15.25</v>
      </c>
      <c r="AA8" t="s">
        <v>124</v>
      </c>
      <c r="AB8">
        <v>410</v>
      </c>
      <c r="AC8">
        <v>112.5</v>
      </c>
      <c r="AD8">
        <v>15.25</v>
      </c>
      <c r="AH8" t="s">
        <v>124</v>
      </c>
      <c r="AI8">
        <v>410</v>
      </c>
      <c r="AJ8">
        <v>112.5</v>
      </c>
      <c r="AK8">
        <v>15.25</v>
      </c>
    </row>
    <row r="9" spans="5:37" x14ac:dyDescent="0.25">
      <c r="F9" t="s">
        <v>190</v>
      </c>
      <c r="G9">
        <f ca="1">Helicopter!H13</f>
        <v>800</v>
      </c>
      <c r="H9">
        <f ca="1">Helicopter!H14</f>
        <v>256</v>
      </c>
      <c r="I9">
        <f ca="1">Helicopter!H15</f>
        <v>27.7</v>
      </c>
      <c r="M9" t="s">
        <v>125</v>
      </c>
      <c r="N9">
        <f ca="1">Electric!H13</f>
        <v>500</v>
      </c>
      <c r="O9">
        <f ca="1">Electric!H14</f>
        <v>256</v>
      </c>
      <c r="P9">
        <f ca="1">Electric!H15</f>
        <v>19.2</v>
      </c>
      <c r="T9" t="s">
        <v>192</v>
      </c>
      <c r="U9">
        <f ca="1">Sonic!H13</f>
        <v>650</v>
      </c>
      <c r="V9">
        <f ca="1">Sonic!H14</f>
        <v>256</v>
      </c>
      <c r="W9">
        <f ca="1">Sonic!H15</f>
        <v>23.2</v>
      </c>
      <c r="AA9" t="s">
        <v>343</v>
      </c>
      <c r="AB9">
        <f ca="1">'Ice Dragon'!$H$13</f>
        <v>400</v>
      </c>
      <c r="AC9">
        <f ca="1">'Ice Dragon'!$H$14</f>
        <v>256</v>
      </c>
      <c r="AD9">
        <f ca="1">'Ice Dragon'!$H$15</f>
        <v>24.3</v>
      </c>
      <c r="AH9" t="s">
        <v>396</v>
      </c>
      <c r="AI9">
        <f ca="1">'Dino Dragon'!$H$13</f>
        <v>620</v>
      </c>
      <c r="AJ9">
        <f ca="1">'Dino Dragon'!$H$14</f>
        <v>256</v>
      </c>
      <c r="AK9">
        <f ca="1">'Dino Dragon'!$H$15</f>
        <v>26.7</v>
      </c>
    </row>
    <row r="15" spans="5:37" x14ac:dyDescent="0.25">
      <c r="F15" t="s">
        <v>229</v>
      </c>
      <c r="G15" t="s">
        <v>219</v>
      </c>
      <c r="H15" t="s">
        <v>220</v>
      </c>
      <c r="I15" t="s">
        <v>221</v>
      </c>
      <c r="J15" t="s">
        <v>222</v>
      </c>
      <c r="Q15" t="s">
        <v>116</v>
      </c>
      <c r="R15" t="s">
        <v>219</v>
      </c>
      <c r="S15" t="s">
        <v>220</v>
      </c>
      <c r="T15" t="s">
        <v>221</v>
      </c>
      <c r="U15" t="s">
        <v>222</v>
      </c>
      <c r="AB15" t="s">
        <v>230</v>
      </c>
      <c r="AC15" t="s">
        <v>219</v>
      </c>
      <c r="AD15" t="s">
        <v>220</v>
      </c>
      <c r="AE15" t="s">
        <v>221</v>
      </c>
      <c r="AF15" t="s">
        <v>222</v>
      </c>
    </row>
    <row r="16" spans="5:37" x14ac:dyDescent="0.25">
      <c r="E16" t="s">
        <v>223</v>
      </c>
      <c r="F16" t="s">
        <v>190</v>
      </c>
      <c r="G16">
        <f>Helicopter!L12</f>
        <v>350</v>
      </c>
      <c r="H16">
        <f>Helicopter!L13</f>
        <v>500</v>
      </c>
      <c r="I16">
        <f>Helicopter!L14</f>
        <v>600</v>
      </c>
      <c r="J16">
        <f>Helicopter!L15</f>
        <v>800</v>
      </c>
      <c r="P16" t="s">
        <v>223</v>
      </c>
      <c r="Q16" t="s">
        <v>190</v>
      </c>
      <c r="R16">
        <f>Helicopter!T12</f>
        <v>160</v>
      </c>
      <c r="S16">
        <f>Helicopter!T13</f>
        <v>192</v>
      </c>
      <c r="T16">
        <f>Helicopter!T14</f>
        <v>224</v>
      </c>
      <c r="U16">
        <f>Helicopter!T15</f>
        <v>256</v>
      </c>
      <c r="AA16" t="s">
        <v>223</v>
      </c>
      <c r="AB16" t="s">
        <v>190</v>
      </c>
      <c r="AC16">
        <f>Helicopter!AB12</f>
        <v>21.3</v>
      </c>
      <c r="AD16">
        <f>Helicopter!AB13</f>
        <v>23.5</v>
      </c>
      <c r="AE16">
        <f>Helicopter!AB14</f>
        <v>25.6</v>
      </c>
      <c r="AF16">
        <f>Helicopter!AB15</f>
        <v>27.7</v>
      </c>
    </row>
    <row r="17" spans="5:32" x14ac:dyDescent="0.25">
      <c r="E17" t="s">
        <v>224</v>
      </c>
      <c r="F17" t="s">
        <v>224</v>
      </c>
      <c r="G17">
        <f>Helicopter!K12</f>
        <v>175</v>
      </c>
      <c r="H17">
        <f>Helicopter!K13</f>
        <v>250</v>
      </c>
      <c r="I17">
        <f>Helicopter!K14</f>
        <v>300</v>
      </c>
      <c r="J17">
        <f>Helicopter!K15</f>
        <v>400</v>
      </c>
      <c r="P17" t="s">
        <v>224</v>
      </c>
      <c r="Q17" t="s">
        <v>224</v>
      </c>
      <c r="R17">
        <f>Helicopter!S12</f>
        <v>100</v>
      </c>
      <c r="S17">
        <f>Helicopter!S13</f>
        <v>120</v>
      </c>
      <c r="T17">
        <f>Helicopter!S14</f>
        <v>140</v>
      </c>
      <c r="U17">
        <f>Helicopter!S15</f>
        <v>160</v>
      </c>
      <c r="AA17" t="s">
        <v>224</v>
      </c>
      <c r="AB17" t="s">
        <v>224</v>
      </c>
      <c r="AC17">
        <f>Helicopter!AA12</f>
        <v>13.3</v>
      </c>
      <c r="AD17">
        <f>Helicopter!AA13</f>
        <v>14.7</v>
      </c>
      <c r="AE17">
        <f>Helicopter!AA14</f>
        <v>16</v>
      </c>
      <c r="AF17">
        <f>Helicopter!AA15</f>
        <v>17.3</v>
      </c>
    </row>
    <row r="18" spans="5:32" x14ac:dyDescent="0.25">
      <c r="E18" t="s">
        <v>225</v>
      </c>
      <c r="F18" t="s">
        <v>125</v>
      </c>
      <c r="G18">
        <f>Electric!L12</f>
        <v>200</v>
      </c>
      <c r="H18">
        <f>Electric!L13</f>
        <v>300</v>
      </c>
      <c r="I18">
        <f>Electric!L14</f>
        <v>400</v>
      </c>
      <c r="J18">
        <f>Electric!L15</f>
        <v>500</v>
      </c>
      <c r="P18" t="s">
        <v>225</v>
      </c>
      <c r="Q18" t="s">
        <v>125</v>
      </c>
      <c r="R18">
        <f>Electric!T12</f>
        <v>160</v>
      </c>
      <c r="S18">
        <f>Electric!T13</f>
        <v>192</v>
      </c>
      <c r="T18">
        <f>Electric!T14</f>
        <v>224</v>
      </c>
      <c r="U18">
        <f>Electric!T15</f>
        <v>256</v>
      </c>
      <c r="AA18" t="s">
        <v>225</v>
      </c>
      <c r="AB18" t="s">
        <v>125</v>
      </c>
      <c r="AC18">
        <f>Electric!AB12</f>
        <v>16.2</v>
      </c>
      <c r="AD18">
        <f>Electric!AB13</f>
        <v>17.2</v>
      </c>
      <c r="AE18">
        <f>Electric!AB14</f>
        <v>18.2</v>
      </c>
      <c r="AF18">
        <f>Electric!AB15</f>
        <v>19.2</v>
      </c>
    </row>
    <row r="19" spans="5:32" x14ac:dyDescent="0.25">
      <c r="E19" t="s">
        <v>226</v>
      </c>
      <c r="F19" t="s">
        <v>226</v>
      </c>
      <c r="G19">
        <f>Electric!K12</f>
        <v>100</v>
      </c>
      <c r="H19">
        <f>Electric!K13</f>
        <v>150</v>
      </c>
      <c r="I19">
        <f>Electric!K14</f>
        <v>200</v>
      </c>
      <c r="J19">
        <f>Electric!K15</f>
        <v>250</v>
      </c>
      <c r="P19" t="s">
        <v>226</v>
      </c>
      <c r="Q19" t="s">
        <v>226</v>
      </c>
      <c r="R19">
        <f>Electric!S12</f>
        <v>100</v>
      </c>
      <c r="S19">
        <f>Electric!S13</f>
        <v>120</v>
      </c>
      <c r="T19">
        <f>Electric!S14</f>
        <v>140</v>
      </c>
      <c r="U19">
        <f>Electric!S15</f>
        <v>160</v>
      </c>
      <c r="AA19" t="s">
        <v>226</v>
      </c>
      <c r="AB19" t="s">
        <v>226</v>
      </c>
      <c r="AC19">
        <f>Electric!AA12</f>
        <v>10.1</v>
      </c>
      <c r="AD19">
        <f>Electric!AA13</f>
        <v>10.7</v>
      </c>
      <c r="AE19">
        <f>Electric!AA14</f>
        <v>11.4</v>
      </c>
      <c r="AF19">
        <f>Electric!AA15</f>
        <v>12</v>
      </c>
    </row>
    <row r="20" spans="5:32" x14ac:dyDescent="0.25">
      <c r="E20" t="s">
        <v>227</v>
      </c>
      <c r="F20" t="s">
        <v>192</v>
      </c>
      <c r="G20">
        <f>Sonic!L12</f>
        <v>300</v>
      </c>
      <c r="H20">
        <f>Sonic!L13</f>
        <v>450</v>
      </c>
      <c r="I20">
        <f>Sonic!L14</f>
        <v>550</v>
      </c>
      <c r="J20">
        <f>Sonic!L15</f>
        <v>650</v>
      </c>
      <c r="P20" t="s">
        <v>227</v>
      </c>
      <c r="Q20" t="s">
        <v>192</v>
      </c>
      <c r="R20">
        <f>Sonic!T12</f>
        <v>160</v>
      </c>
      <c r="S20">
        <f>Sonic!T13</f>
        <v>192</v>
      </c>
      <c r="T20">
        <f>Sonic!T14</f>
        <v>224</v>
      </c>
      <c r="U20">
        <f>Sonic!T15</f>
        <v>256</v>
      </c>
      <c r="AA20" t="s">
        <v>227</v>
      </c>
      <c r="AB20" t="s">
        <v>192</v>
      </c>
      <c r="AC20">
        <f>Sonic!AB12</f>
        <v>20.2</v>
      </c>
      <c r="AD20">
        <f>Sonic!AB13</f>
        <v>21.2</v>
      </c>
      <c r="AE20">
        <f>Sonic!AB14</f>
        <v>22.2</v>
      </c>
      <c r="AF20">
        <f>Sonic!AB15</f>
        <v>23.2</v>
      </c>
    </row>
    <row r="21" spans="5:32" x14ac:dyDescent="0.25">
      <c r="E21" t="s">
        <v>228</v>
      </c>
      <c r="F21" t="s">
        <v>228</v>
      </c>
      <c r="G21">
        <f>Sonic!K12</f>
        <v>150</v>
      </c>
      <c r="H21">
        <f>Sonic!K13</f>
        <v>225</v>
      </c>
      <c r="I21">
        <f>Sonic!K14</f>
        <v>275</v>
      </c>
      <c r="J21">
        <f>Sonic!K15</f>
        <v>325</v>
      </c>
      <c r="P21" t="s">
        <v>228</v>
      </c>
      <c r="Q21" t="s">
        <v>228</v>
      </c>
      <c r="R21">
        <f>Sonic!S12</f>
        <v>100</v>
      </c>
      <c r="S21">
        <f>Sonic!S13</f>
        <v>120</v>
      </c>
      <c r="T21">
        <f>Sonic!S14</f>
        <v>140</v>
      </c>
      <c r="U21">
        <f>Sonic!S15</f>
        <v>160</v>
      </c>
      <c r="AA21" t="s">
        <v>228</v>
      </c>
      <c r="AB21" t="s">
        <v>228</v>
      </c>
      <c r="AC21">
        <f>Sonic!AA12</f>
        <v>12.6</v>
      </c>
      <c r="AD21">
        <f>Sonic!AA13</f>
        <v>13.3</v>
      </c>
      <c r="AE21">
        <f>Sonic!AA14</f>
        <v>13.9</v>
      </c>
      <c r="AF21">
        <f>Sonic!AA15</f>
        <v>14.5</v>
      </c>
    </row>
    <row r="22" spans="5:32" x14ac:dyDescent="0.25">
      <c r="E22" t="s">
        <v>344</v>
      </c>
      <c r="F22" t="s">
        <v>343</v>
      </c>
      <c r="G22">
        <f>'Ice Dragon'!L12</f>
        <v>150</v>
      </c>
      <c r="H22">
        <f>'Ice Dragon'!L13</f>
        <v>240</v>
      </c>
      <c r="I22">
        <f>'Ice Dragon'!L14</f>
        <v>320</v>
      </c>
      <c r="J22">
        <f>'Ice Dragon'!L15</f>
        <v>400</v>
      </c>
      <c r="P22" t="s">
        <v>344</v>
      </c>
      <c r="Q22" t="s">
        <v>343</v>
      </c>
      <c r="R22">
        <f>'Ice Dragon'!T12</f>
        <v>160</v>
      </c>
      <c r="S22">
        <f>'Ice Dragon'!T13</f>
        <v>192</v>
      </c>
      <c r="T22">
        <f>'Ice Dragon'!T14</f>
        <v>224</v>
      </c>
      <c r="U22">
        <f>'Ice Dragon'!T15</f>
        <v>256</v>
      </c>
      <c r="AA22" t="s">
        <v>344</v>
      </c>
      <c r="AB22" t="s">
        <v>343</v>
      </c>
      <c r="AC22">
        <f>'Ice Dragon'!AB12</f>
        <v>20.9</v>
      </c>
      <c r="AD22">
        <f>'Ice Dragon'!AB13</f>
        <v>21.9</v>
      </c>
      <c r="AE22">
        <f>'Ice Dragon'!AB14</f>
        <v>23.6</v>
      </c>
      <c r="AF22">
        <f>'Ice Dragon'!AB15</f>
        <v>24.3</v>
      </c>
    </row>
    <row r="23" spans="5:32" x14ac:dyDescent="0.25">
      <c r="E23" t="s">
        <v>345</v>
      </c>
      <c r="F23" t="s">
        <v>345</v>
      </c>
      <c r="G23">
        <f>'Ice Dragon'!K12</f>
        <v>75</v>
      </c>
      <c r="H23">
        <f>'Ice Dragon'!K13</f>
        <v>120</v>
      </c>
      <c r="I23">
        <f>'Ice Dragon'!K14</f>
        <v>160</v>
      </c>
      <c r="J23">
        <f>'Ice Dragon'!K15</f>
        <v>200</v>
      </c>
      <c r="P23" t="s">
        <v>345</v>
      </c>
      <c r="Q23" t="s">
        <v>345</v>
      </c>
      <c r="R23">
        <f>'Ice Dragon'!S12</f>
        <v>100</v>
      </c>
      <c r="S23">
        <f>'Ice Dragon'!S13</f>
        <v>120</v>
      </c>
      <c r="T23">
        <f>'Ice Dragon'!S14</f>
        <v>140</v>
      </c>
      <c r="U23">
        <f>'Ice Dragon'!S15</f>
        <v>160</v>
      </c>
      <c r="AA23" t="s">
        <v>345</v>
      </c>
      <c r="AB23" t="s">
        <v>345</v>
      </c>
      <c r="AC23">
        <f>'Ice Dragon'!AA12</f>
        <v>13.1</v>
      </c>
      <c r="AD23">
        <f>'Ice Dragon'!AA13</f>
        <v>13.7</v>
      </c>
      <c r="AE23">
        <f>'Ice Dragon'!AA14</f>
        <v>14.7</v>
      </c>
      <c r="AF23">
        <f>'Ice Dragon'!AA15</f>
        <v>15.2</v>
      </c>
    </row>
    <row r="24" spans="5:32" x14ac:dyDescent="0.25">
      <c r="E24" t="s">
        <v>397</v>
      </c>
      <c r="F24" t="s">
        <v>396</v>
      </c>
      <c r="G24">
        <f>'Dino Dragon'!L12</f>
        <v>400</v>
      </c>
      <c r="H24">
        <f>'Dino Dragon'!L13</f>
        <v>500</v>
      </c>
      <c r="I24">
        <f>'Dino Dragon'!L14</f>
        <v>560</v>
      </c>
      <c r="J24">
        <f>'Dino Dragon'!L15</f>
        <v>620</v>
      </c>
      <c r="P24" t="s">
        <v>397</v>
      </c>
      <c r="Q24" t="s">
        <v>396</v>
      </c>
      <c r="R24">
        <f>'Dino Dragon'!T12</f>
        <v>160</v>
      </c>
      <c r="S24">
        <f>'Dino Dragon'!T13</f>
        <v>192</v>
      </c>
      <c r="T24">
        <f>'Dino Dragon'!T14</f>
        <v>224</v>
      </c>
      <c r="U24">
        <f>'Dino Dragon'!T15</f>
        <v>256</v>
      </c>
      <c r="AA24" t="s">
        <v>397</v>
      </c>
      <c r="AB24" t="s">
        <v>396</v>
      </c>
      <c r="AC24">
        <f>'Dino Dragon'!AB12</f>
        <v>21.7</v>
      </c>
      <c r="AD24">
        <f>'Dino Dragon'!AB13</f>
        <v>23.3</v>
      </c>
      <c r="AE24">
        <f>'Dino Dragon'!AB14</f>
        <v>25</v>
      </c>
      <c r="AF24">
        <f>'Dino Dragon'!AB15</f>
        <v>26.7</v>
      </c>
    </row>
    <row r="25" spans="5:32" x14ac:dyDescent="0.25">
      <c r="E25" t="s">
        <v>398</v>
      </c>
      <c r="F25" t="s">
        <v>398</v>
      </c>
      <c r="G25">
        <f>'Dino Dragon'!K12</f>
        <v>200</v>
      </c>
      <c r="H25">
        <f>'Dino Dragon'!K13</f>
        <v>250</v>
      </c>
      <c r="I25">
        <f>'Dino Dragon'!K14</f>
        <v>280</v>
      </c>
      <c r="J25">
        <f>'Dino Dragon'!K15</f>
        <v>310</v>
      </c>
      <c r="P25" t="s">
        <v>398</v>
      </c>
      <c r="Q25" t="s">
        <v>398</v>
      </c>
      <c r="R25">
        <f>'Dino Dragon'!S12</f>
        <v>100</v>
      </c>
      <c r="S25">
        <f>'Dino Dragon'!S13</f>
        <v>120</v>
      </c>
      <c r="T25">
        <f>'Dino Dragon'!S14</f>
        <v>140</v>
      </c>
      <c r="U25">
        <f>'Dino Dragon'!S15</f>
        <v>160</v>
      </c>
      <c r="AA25" t="s">
        <v>398</v>
      </c>
      <c r="AB25" t="s">
        <v>398</v>
      </c>
      <c r="AC25">
        <f>'Dino Dragon'!AA12</f>
        <v>13.5</v>
      </c>
      <c r="AD25">
        <f>'Dino Dragon'!AA13</f>
        <v>14.6</v>
      </c>
      <c r="AE25">
        <f>'Dino Dragon'!AA14</f>
        <v>15.6</v>
      </c>
      <c r="AF25">
        <f>'Dino Dragon'!AA15</f>
        <v>16.7</v>
      </c>
    </row>
    <row r="27" spans="5:32" x14ac:dyDescent="0.25">
      <c r="F27">
        <v>100</v>
      </c>
      <c r="G27">
        <v>100</v>
      </c>
      <c r="H27">
        <v>100</v>
      </c>
      <c r="I27">
        <v>100</v>
      </c>
      <c r="Q27">
        <v>50</v>
      </c>
      <c r="R27">
        <v>50</v>
      </c>
      <c r="S27">
        <v>50</v>
      </c>
      <c r="T27">
        <v>50</v>
      </c>
      <c r="AB27">
        <v>5</v>
      </c>
      <c r="AC27">
        <v>5</v>
      </c>
      <c r="AD27">
        <v>5</v>
      </c>
      <c r="AE27">
        <v>5</v>
      </c>
    </row>
    <row r="28" spans="5:32" x14ac:dyDescent="0.25">
      <c r="F28">
        <v>200</v>
      </c>
      <c r="G28">
        <v>200</v>
      </c>
      <c r="H28">
        <v>200</v>
      </c>
      <c r="I28">
        <v>200</v>
      </c>
      <c r="Q28">
        <v>100</v>
      </c>
      <c r="R28">
        <v>100</v>
      </c>
      <c r="S28">
        <v>100</v>
      </c>
      <c r="T28">
        <v>100</v>
      </c>
      <c r="AB28">
        <v>10</v>
      </c>
      <c r="AC28">
        <v>10</v>
      </c>
      <c r="AD28">
        <v>10</v>
      </c>
      <c r="AE28">
        <v>10</v>
      </c>
    </row>
    <row r="29" spans="5:32" x14ac:dyDescent="0.25">
      <c r="F29">
        <v>300</v>
      </c>
      <c r="G29">
        <v>300</v>
      </c>
      <c r="H29">
        <v>300</v>
      </c>
      <c r="I29">
        <v>300</v>
      </c>
      <c r="Q29">
        <v>150</v>
      </c>
      <c r="R29">
        <v>150</v>
      </c>
      <c r="S29">
        <v>150</v>
      </c>
      <c r="T29">
        <v>150</v>
      </c>
      <c r="AB29">
        <v>15</v>
      </c>
      <c r="AC29">
        <v>15</v>
      </c>
      <c r="AD29">
        <v>15</v>
      </c>
      <c r="AE29">
        <v>15</v>
      </c>
    </row>
    <row r="30" spans="5:32" x14ac:dyDescent="0.25">
      <c r="F30">
        <v>400</v>
      </c>
      <c r="G30">
        <v>400</v>
      </c>
      <c r="H30">
        <v>400</v>
      </c>
      <c r="I30">
        <v>400</v>
      </c>
      <c r="Q30">
        <v>200</v>
      </c>
      <c r="R30">
        <v>200</v>
      </c>
      <c r="S30">
        <v>200</v>
      </c>
      <c r="T30">
        <v>200</v>
      </c>
      <c r="AB30">
        <v>20</v>
      </c>
      <c r="AC30">
        <v>20</v>
      </c>
      <c r="AD30">
        <v>20</v>
      </c>
      <c r="AE30">
        <v>20</v>
      </c>
    </row>
    <row r="31" spans="5:32" x14ac:dyDescent="0.25">
      <c r="F31">
        <v>500</v>
      </c>
      <c r="G31">
        <v>500</v>
      </c>
      <c r="H31">
        <v>500</v>
      </c>
      <c r="I31">
        <v>500</v>
      </c>
      <c r="Q31">
        <v>250</v>
      </c>
      <c r="R31">
        <v>250</v>
      </c>
      <c r="S31">
        <v>250</v>
      </c>
      <c r="T31">
        <v>250</v>
      </c>
      <c r="AB31">
        <v>25</v>
      </c>
      <c r="AC31">
        <v>25</v>
      </c>
      <c r="AD31">
        <v>25</v>
      </c>
      <c r="AE31">
        <v>25</v>
      </c>
    </row>
    <row r="32" spans="5:32" x14ac:dyDescent="0.25">
      <c r="F32">
        <v>600</v>
      </c>
      <c r="G32">
        <v>600</v>
      </c>
      <c r="H32">
        <v>600</v>
      </c>
      <c r="I32">
        <v>600</v>
      </c>
      <c r="N32" t="s">
        <v>346</v>
      </c>
      <c r="Q32">
        <v>300</v>
      </c>
      <c r="R32">
        <v>300</v>
      </c>
      <c r="S32">
        <v>300</v>
      </c>
      <c r="T32">
        <v>300</v>
      </c>
      <c r="AB32">
        <v>30</v>
      </c>
      <c r="AC32">
        <v>30</v>
      </c>
      <c r="AD32">
        <v>30</v>
      </c>
      <c r="AE32">
        <v>30</v>
      </c>
    </row>
    <row r="33" spans="6:31" x14ac:dyDescent="0.25">
      <c r="F33">
        <v>700</v>
      </c>
      <c r="G33">
        <v>700</v>
      </c>
      <c r="H33">
        <v>700</v>
      </c>
      <c r="I33">
        <v>700</v>
      </c>
      <c r="Q33">
        <v>350</v>
      </c>
      <c r="R33">
        <v>350</v>
      </c>
      <c r="S33">
        <v>350</v>
      </c>
      <c r="T33">
        <v>350</v>
      </c>
      <c r="AB33">
        <v>35</v>
      </c>
      <c r="AC33">
        <v>35</v>
      </c>
      <c r="AD33">
        <v>35</v>
      </c>
      <c r="AE33">
        <v>35</v>
      </c>
    </row>
    <row r="34" spans="6:31" x14ac:dyDescent="0.25">
      <c r="F34">
        <v>800</v>
      </c>
      <c r="G34">
        <v>800</v>
      </c>
      <c r="H34">
        <v>800</v>
      </c>
      <c r="I34">
        <v>800</v>
      </c>
      <c r="O34" t="s">
        <v>346</v>
      </c>
      <c r="Q34">
        <v>400</v>
      </c>
      <c r="R34">
        <v>400</v>
      </c>
      <c r="S34">
        <v>400</v>
      </c>
      <c r="T34">
        <v>400</v>
      </c>
      <c r="AB34">
        <v>40</v>
      </c>
      <c r="AC34">
        <v>40</v>
      </c>
      <c r="AD34">
        <v>40</v>
      </c>
      <c r="AE34">
        <v>40</v>
      </c>
    </row>
    <row r="35" spans="6:31" x14ac:dyDescent="0.25">
      <c r="F35">
        <v>900</v>
      </c>
      <c r="G35">
        <v>900</v>
      </c>
      <c r="H35">
        <v>900</v>
      </c>
      <c r="I35">
        <v>900</v>
      </c>
      <c r="Q35">
        <v>450</v>
      </c>
      <c r="R35">
        <v>450</v>
      </c>
      <c r="S35">
        <v>450</v>
      </c>
      <c r="T35">
        <v>450</v>
      </c>
      <c r="AB35">
        <v>45</v>
      </c>
      <c r="AC35">
        <v>45</v>
      </c>
      <c r="AD35">
        <v>45</v>
      </c>
      <c r="AE35">
        <v>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special dragons</vt:lpstr>
      <vt:lpstr>Special Leagues</vt:lpstr>
      <vt:lpstr>Helicopter</vt:lpstr>
      <vt:lpstr>Electric</vt:lpstr>
      <vt:lpstr>Sonic</vt:lpstr>
      <vt:lpstr>Ice Dragon</vt:lpstr>
      <vt:lpstr>Dino Dragon</vt:lpstr>
      <vt:lpstr>DATA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2017-12-04T12:31:30Z</dcterms:created>
  <dcterms:modified xsi:type="dcterms:W3CDTF">2019-09-19T13:41:22Z</dcterms:modified>
</cp:coreProperties>
</file>