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96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entities!$A$98:$O$99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6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3" i="42"/>
  <c r="K31" i="44"/>
  <c r="L31" i="44"/>
  <c r="M31" i="44"/>
  <c r="I123" i="42"/>
  <c r="I124" i="42"/>
  <c r="I125" i="42"/>
  <c r="I126" i="42"/>
  <c r="I122" i="42"/>
  <c r="G122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5" i="42"/>
  <c r="P77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3" i="42"/>
  <c r="G124" i="42"/>
  <c r="G125" i="42"/>
  <c r="G126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88" i="42"/>
  <c r="P85" i="42"/>
  <c r="P86" i="42"/>
  <c r="P87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<sst xmlns="http://schemas.openxmlformats.org/spreadsheetml/2006/main" count="3586" uniqueCount="1562">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</sst>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6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4" headerRowBorderDxfId="433" tableBorderDxfId="432" totalsRowBorderDxfId="431">
  <autoFilter ref="B4:N5"/>
  <tableColumns count="13">
    <tableColumn id="1" name="{gameSettings}" dataDxfId="430"/>
    <tableColumn id="2" name="[sku]" dataDxfId="429"/>
    <tableColumn id="3" name="[timeToPCCoefA]" dataDxfId="428"/>
    <tableColumn id="4" name="[timeToPCCoefB]" dataDxfId="42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6" headerRowBorderDxfId="425" tableBorderDxfId="424" totalsRowBorderDxfId="423">
  <autoFilter ref="B10:F11"/>
  <tableColumns count="5">
    <tableColumn id="1" name="{initialSettings}" dataDxfId="422"/>
    <tableColumn id="2" name="[sku]" dataDxfId="421"/>
    <tableColumn id="3" name="[softCurrency]" dataDxfId="420"/>
    <tableColumn id="4" name="[hardCurrency]" dataDxfId="419"/>
    <tableColumn id="6" name="[initialDragonSKU]" dataDxfId="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7" headerRowBorderDxfId="416" tableBorderDxfId="415" totalsRowBorderDxfId="414">
  <autoFilter ref="B4:J14"/>
  <tableColumns count="9">
    <tableColumn id="1" name="{localizationDefinitions}" dataDxfId="413"/>
    <tableColumn id="8" name="[sku]" dataDxfId="412"/>
    <tableColumn id="3" name="[order]" dataDxfId="411"/>
    <tableColumn id="4" name="[isoCode]" dataDxfId="410"/>
    <tableColumn id="11" name="[android]" dataDxfId="409"/>
    <tableColumn id="12" name="[iOS]" dataDxfId="408"/>
    <tableColumn id="5" name="[txtFilename]" dataDxfId="407"/>
    <tableColumn id="2" name="[icon]" dataDxfId="406"/>
    <tableColumn id="9" name="[tidName]" dataDxfId="40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4" dataDxfId="402" headerRowBorderDxfId="403" tableBorderDxfId="401" totalsRowBorderDxfId="400">
  <autoFilter ref="B15:BD25"/>
  <tableColumns count="55">
    <tableColumn id="1" name="{dragonDefinitions}" dataDxfId="399"/>
    <tableColumn id="2" name="[sku]" dataDxfId="398"/>
    <tableColumn id="9" name="[tier]" dataDxfId="397"/>
    <tableColumn id="3" name="[order]" dataDxfId="396"/>
    <tableColumn id="40" name="[previousDragonSku]" dataDxfId="395"/>
    <tableColumn id="4" name="[unlockPriceCoins]" dataDxfId="394"/>
    <tableColumn id="5" name="[unlockPricePC]" dataDxfId="393"/>
    <tableColumn id="11" name="[cameraDefaultZoom]" dataDxfId="392"/>
    <tableColumn id="16" name="[cameraFarZoom]" dataDxfId="391"/>
    <tableColumn id="39" name="[defaultSize]" dataDxfId="390"/>
    <tableColumn id="38" name="[cameraFrameWidthModifier]" dataDxfId="389"/>
    <tableColumn id="17" name="[healthMin]" dataDxfId="388"/>
    <tableColumn id="18" name="[healthMax]" dataDxfId="387"/>
    <tableColumn id="21" name="[healthDrain]" dataDxfId="386"/>
    <tableColumn id="52" name="[healthDrainSpacePlus]" dataDxfId="385"/>
    <tableColumn id="32" name="[healthDrainAmpPerSecond]" dataDxfId="384"/>
    <tableColumn id="31" name="[sessionStartHealthDrainTime]" dataDxfId="383"/>
    <tableColumn id="30" name="[sessionStartHealthDrainModifier]" dataDxfId="382"/>
    <tableColumn id="19" name="[scaleMin]" dataDxfId="381"/>
    <tableColumn id="20" name="[scaleMax]" dataDxfId="380"/>
    <tableColumn id="42" name="[speedBase]" dataDxfId="379"/>
    <tableColumn id="22" name="[boostMultiplier]" dataDxfId="378"/>
    <tableColumn id="41" name="[energyBase]" dataDxfId="377"/>
    <tableColumn id="23" name="[energyDrain]" dataDxfId="376"/>
    <tableColumn id="24" name="[energyRefillRate]" dataDxfId="375"/>
    <tableColumn id="29" name="[furyBaseDamage]" dataDxfId="374"/>
    <tableColumn id="33" name="[furyBaseLength]" dataDxfId="373"/>
    <tableColumn id="12" name="[furyScoreMultiplier]" dataDxfId="372"/>
    <tableColumn id="26" name="[furyBaseDuration]" dataDxfId="371"/>
    <tableColumn id="25" name="[furyMax]" dataDxfId="370"/>
    <tableColumn id="54" name="[scoreTextThresholdMultiplier]" dataDxfId="369"/>
    <tableColumn id="14" name="[eatSpeedFactor]" dataDxfId="368"/>
    <tableColumn id="15" name="[maxAlcohol]" dataDxfId="367"/>
    <tableColumn id="13" name="[alcoholDrain]" dataDxfId="366"/>
    <tableColumn id="6" name="[gamePrefab]" dataDxfId="365"/>
    <tableColumn id="10" name="[menuPrefab]" dataDxfId="364"/>
    <tableColumn id="49" name="[sizeUpMultiplier]" dataDxfId="363"/>
    <tableColumn id="50" name="[speedUpMultiplier]" dataDxfId="362"/>
    <tableColumn id="51" name="[biteUpMultiplier]" dataDxfId="361"/>
    <tableColumn id="47" name="[invincible]" dataDxfId="360"/>
    <tableColumn id="48" name="[infiniteBoost]" dataDxfId="359"/>
    <tableColumn id="45" name="[eatEverything]" dataDxfId="358"/>
    <tableColumn id="46" name="[modeDuration]" dataDxfId="357"/>
    <tableColumn id="53" name="[petScale]" dataDxfId="356"/>
    <tableColumn id="7" name="[tidName]" dataDxfId="355">
      <calculatedColumnFormula>CONCATENATE("TID_",UPPER(dragonDefinitions[[#This Row],['[sku']]]),"_NAME")</calculatedColumnFormula>
    </tableColumn>
    <tableColumn id="8" name="[tidDesc]" dataDxfId="354">
      <calculatedColumnFormula>CONCATENATE("TID_",UPPER(dragonDefinitions[[#This Row],['[sku']]]),"_DESC")</calculatedColumnFormula>
    </tableColumn>
    <tableColumn id="27" name="[statsBarRatio]" dataDxfId="353"/>
    <tableColumn id="28" name="[furyBarRatio]" dataDxfId="352"/>
    <tableColumn id="34" name="[force]" dataDxfId="351"/>
    <tableColumn id="35" name="[mass]" dataDxfId="350"/>
    <tableColumn id="36" name="[friction]" dataDxfId="349"/>
    <tableColumn id="37" name="[gravityModifier]" dataDxfId="348"/>
    <tableColumn id="43" name="[airGravityModifier]" dataDxfId="347"/>
    <tableColumn id="44" name="[waterGravityModifier]" dataDxfId="346"/>
    <tableColumn id="55" name="[trackingSku]" dataDxfId="34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4" headerRowBorderDxfId="343" tableBorderDxfId="342" totalsRowBorderDxfId="341">
  <autoFilter ref="B4:G9"/>
  <tableColumns count="6">
    <tableColumn id="1" name="{dragonTierDefinitions}" dataDxfId="340"/>
    <tableColumn id="2" name="[sku]"/>
    <tableColumn id="9" name="[order]"/>
    <tableColumn id="10" name="[icon]" dataDxfId="339"/>
    <tableColumn id="3" name="[maxPetEquipped]" dataDxfId="338"/>
    <tableColumn id="7" name="[tidName]" dataDxfId="33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6" headerRowBorderDxfId="335" tableBorderDxfId="334" totalsRowBorderDxfId="333">
  <autoFilter ref="B31:I32"/>
  <tableColumns count="8">
    <tableColumn id="1" name="{dragonSettings}" dataDxfId="332"/>
    <tableColumn id="2" name="[sku]" dataDxfId="33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0" headerRowBorderDxfId="329" tableBorderDxfId="328" totalsRowBorderDxfId="32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6" headerRowBorderDxfId="325" tableBorderDxfId="324" totalsRowBorderDxfId="323">
  <autoFilter ref="B36:F39"/>
  <tableColumns count="5">
    <tableColumn id="1" name="{dragonHealthModifiersDefinitions}" dataDxfId="322"/>
    <tableColumn id="2" name="[sku]" dataDxfId="321"/>
    <tableColumn id="7" name="[threshold]"/>
    <tableColumn id="8" name="[modifier]" dataDxfId="320"/>
    <tableColumn id="9" name="[tid]" dataDxfId="3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8" dataDxfId="316" headerRowBorderDxfId="317" tableBorderDxfId="315" totalsRowBorderDxfId="314">
  <autoFilter ref="B4:O64"/>
  <sortState ref="B5:O64">
    <sortCondition ref="O4:O64"/>
  </sortState>
  <tableColumns count="14">
    <tableColumn id="1" name="{petDefinitions}" dataDxfId="313"/>
    <tableColumn id="2" name="[sku]" dataDxfId="312"/>
    <tableColumn id="3" name="[rarity]" dataDxfId="311"/>
    <tableColumn id="6" name="[category]" dataDxfId="310"/>
    <tableColumn id="7" name="[order]" dataDxfId="309"/>
    <tableColumn id="13" name="[startingPool]" dataDxfId="308"/>
    <tableColumn id="14" name="[loadingTeasing]" dataDxfId="307"/>
    <tableColumn id="8" name="[gamePrefab]" dataDxfId="306"/>
    <tableColumn id="9" name="[menuPrefab]" dataDxfId="305"/>
    <tableColumn id="11" name="[icon]" dataDxfId="304"/>
    <tableColumn id="4" name="[powerup]" dataDxfId="303"/>
    <tableColumn id="5" name="[tidName]" dataDxfId="302"/>
    <tableColumn id="10" name="[tidDesc]" dataDxfId="301">
      <calculatedColumnFormula>CONCATENATE(LEFT(petDefinitions[[#This Row],['[tidName']]],10),"_DESC")</calculatedColumnFormula>
    </tableColumn>
    <tableColumn id="12" name="id" dataDxfId="30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5" totalsRowShown="0" headerRowDxfId="299" dataDxfId="297" headerRowBorderDxfId="298" tableBorderDxfId="296" totalsRowBorderDxfId="295">
  <autoFilter ref="A22:AE95"/>
  <sortState ref="A23:AE88">
    <sortCondition ref="B22:B88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8:O108" totalsRowShown="0">
  <autoFilter ref="A98:O108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200" tableBorderDxfId="199">
  <autoFilter ref="B35:K38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9" dataDxfId="187" headerRowBorderDxfId="188" tableBorderDxfId="186" totalsRowBorderDxfId="185">
  <autoFilter ref="B43:E53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80" dataDxfId="178" headerRowBorderDxfId="179" tableBorderDxfId="177" totalsRowBorderDxfId="176">
  <autoFilter ref="B57:D60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72" dataDxfId="170" headerRowBorderDxfId="171" tableBorderDxfId="169" totalsRowBorderDxfId="168">
  <autoFilter ref="B64:D65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64" dataDxfId="162" headerRowBorderDxfId="163" tableBorderDxfId="161" totalsRowBorderDxfId="160">
  <autoFilter ref="B23:H31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52" dataDxfId="150" headerRowBorderDxfId="151" tableBorderDxfId="149" totalsRowBorderDxfId="148">
  <autoFilter ref="B4:K19"/>
  <tableColumns count="10">
    <tableColumn id="1" name="{missionsDefinitions}" dataDxfId="147"/>
    <tableColumn id="2" name="[sku]" dataDxfId="146"/>
    <tableColumn id="7" name="[type]" dataDxfId="145"/>
    <tableColumn id="8" name="[weight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37" headerRowBorderDxfId="136" tableBorderDxfId="135" totalsRowBorderDxfId="134">
  <autoFilter ref="B4:I7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71" dataDxfId="69" headerRowBorderDxfId="70" tableBorderDxfId="68" totalsRowBorderDxfId="67">
  <autoFilter ref="D3:M45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56" dataDxfId="54" headerRowBorderDxfId="55" tableBorderDxfId="53" totalsRowBorderDxfId="52">
  <autoFilter ref="B5:R17"/>
  <tableColumns count="17">
    <tableColumn id="1" name="{shopPacksDefinitions}" dataDxfId="51"/>
    <tableColumn id="6" name="[sku]" dataDxfId="50"/>
    <tableColumn id="3" name="[type]" dataDxfId="49"/>
    <tableColumn id="11" name="[order]" dataDxfId="48"/>
    <tableColumn id="4" name="[priceDollars]" dataDxfId="47"/>
    <tableColumn id="5" name="[priceHC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Row],['[priceHC']]]</calculatedColumnFormula>
    </tableColumn>
    <tableColumn id="2" name="[bestValue]" dataDxfId="41"/>
    <tableColumn id="10" name="[icon]" dataDxfId="40"/>
    <tableColumn id="7" name="tidName" dataDxfId="39"/>
    <tableColumn id="14" name="[apple]" dataDxfId="38"/>
    <tableColumn id="15" name="[amazon]" dataDxfId="37"/>
    <tableColumn id="16" name="[google]" dataDxfId="36"/>
    <tableColumn id="17" name="[trackingSku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BC29" sqref="BC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78"/>
      <c r="AO14" s="578"/>
      <c r="AP14" s="578"/>
      <c r="AQ14" s="578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1053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1428</v>
      </c>
      <c r="AG15" s="423" t="s">
        <v>320</v>
      </c>
      <c r="AH15" s="423" t="s">
        <v>897</v>
      </c>
      <c r="AI15" s="423" t="s">
        <v>898</v>
      </c>
      <c r="AJ15" s="426" t="s">
        <v>191</v>
      </c>
      <c r="AK15" s="427" t="s">
        <v>192</v>
      </c>
      <c r="AL15" s="427" t="s">
        <v>928</v>
      </c>
      <c r="AM15" s="428" t="s">
        <v>929</v>
      </c>
      <c r="AN15" s="427" t="s">
        <v>930</v>
      </c>
      <c r="AO15" s="427" t="s">
        <v>931</v>
      </c>
      <c r="AP15" s="427" t="s">
        <v>932</v>
      </c>
      <c r="AQ15" s="427" t="s">
        <v>933</v>
      </c>
      <c r="AR15" s="427" t="s">
        <v>934</v>
      </c>
      <c r="AS15" s="427" t="s">
        <v>1252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1508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1170</v>
      </c>
      <c r="AU16" s="447" t="s">
        <v>1180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1171</v>
      </c>
      <c r="AU17" s="447" t="s">
        <v>1181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1172</v>
      </c>
      <c r="AU18" s="467" t="s">
        <v>1182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1173</v>
      </c>
      <c r="AU19" s="467" t="s">
        <v>1183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1174</v>
      </c>
      <c r="AU20" s="467" t="s">
        <v>1184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0.3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1175</v>
      </c>
      <c r="AU21" s="467" t="s">
        <v>1189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0.3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1176</v>
      </c>
      <c r="AU22" s="467" t="s">
        <v>1185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0.3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1177</v>
      </c>
      <c r="AU23" s="467" t="s">
        <v>1186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0.2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1178</v>
      </c>
      <c r="AU24" s="467" t="s">
        <v>1187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0.2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1179</v>
      </c>
      <c r="AU25" s="474" t="s">
        <v>1188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79" t="s">
        <v>523</v>
      </c>
      <c r="J26" s="580"/>
      <c r="K26" s="580"/>
      <c r="L26" s="581"/>
      <c r="M26" s="271"/>
      <c r="N26" s="585" t="s">
        <v>524</v>
      </c>
      <c r="O26" s="585"/>
      <c r="P26" s="585"/>
      <c r="Q26" s="585"/>
      <c r="R26" s="585"/>
      <c r="S26" s="586"/>
      <c r="T26" s="584" t="s">
        <v>525</v>
      </c>
      <c r="U26" s="584"/>
      <c r="V26" s="270" t="s">
        <v>530</v>
      </c>
      <c r="W26" s="582" t="s">
        <v>529</v>
      </c>
      <c r="X26" s="582"/>
      <c r="Y26" s="582"/>
      <c r="Z26" s="583"/>
      <c r="AA26" s="587" t="s">
        <v>526</v>
      </c>
      <c r="AB26" s="588"/>
      <c r="AC26" s="588"/>
      <c r="AD26" s="588"/>
      <c r="AE26" s="588"/>
      <c r="AF26" s="589"/>
      <c r="AG26" s="269" t="s">
        <v>527</v>
      </c>
      <c r="AH26" s="201"/>
      <c r="AI26" s="201"/>
      <c r="AX26" s="576" t="s">
        <v>531</v>
      </c>
      <c r="AY26" s="577"/>
      <c r="AZ26" s="577"/>
      <c r="BA26" s="577"/>
      <c r="BB26" s="577"/>
      <c r="BC26" s="577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" workbookViewId="0"/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1515</v>
      </c>
      <c r="J5" s="286" t="s">
        <v>1516</v>
      </c>
      <c r="K5" s="286" t="s">
        <v>1243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1525</v>
      </c>
      <c r="J6" s="286" t="s">
        <v>1526</v>
      </c>
      <c r="K6" s="286" t="s">
        <v>1243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1509</v>
      </c>
      <c r="J11" s="286" t="s">
        <v>1510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1491</v>
      </c>
      <c r="J12" s="286" t="s">
        <v>1490</v>
      </c>
      <c r="K12" s="286" t="s">
        <v>1498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1527</v>
      </c>
      <c r="J14" s="292" t="s">
        <v>1534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1528</v>
      </c>
      <c r="J17" s="286" t="s">
        <v>1529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1517</v>
      </c>
      <c r="J20" s="286" t="s">
        <v>1518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1530</v>
      </c>
      <c r="J22" s="292" t="s">
        <v>1531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1482</v>
      </c>
      <c r="J23" s="286" t="s">
        <v>1489</v>
      </c>
      <c r="K23" s="286" t="s">
        <v>1496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1513</v>
      </c>
      <c r="J25" s="292" t="s">
        <v>1514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1511</v>
      </c>
      <c r="J26" s="286" t="s">
        <v>1512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1532</v>
      </c>
      <c r="J27" s="286" t="s">
        <v>1533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1492</v>
      </c>
      <c r="J29" s="286" t="s">
        <v>1493</v>
      </c>
      <c r="K29" s="286" t="s">
        <v>1506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1519</v>
      </c>
      <c r="J33" s="286" t="s">
        <v>1520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1521</v>
      </c>
      <c r="J34" s="286" t="s">
        <v>1522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1494</v>
      </c>
      <c r="J37" s="286" t="s">
        <v>1495</v>
      </c>
      <c r="K37" s="286" t="s">
        <v>1505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1535</v>
      </c>
      <c r="J41" s="286" t="s">
        <v>1536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1539</v>
      </c>
      <c r="J44" s="286" t="s">
        <v>1540</v>
      </c>
      <c r="K44" s="286" t="s">
        <v>1541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1483</v>
      </c>
      <c r="J45" s="286" t="s">
        <v>1484</v>
      </c>
      <c r="K45" s="286" t="s">
        <v>1499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1487</v>
      </c>
      <c r="J46" s="286" t="s">
        <v>1488</v>
      </c>
      <c r="K46" s="286" t="s">
        <v>1504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1485</v>
      </c>
      <c r="J47" s="286" t="s">
        <v>1486</v>
      </c>
      <c r="K47" s="286" t="s">
        <v>1497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6"/>
  <sheetViews>
    <sheetView tabSelected="1" topLeftCell="A46" workbookViewId="0">
      <pane xSplit="2" topLeftCell="C1" activePane="topRight" state="frozen"/>
      <selection activeCell="A22" sqref="A22"/>
      <selection pane="topRight" activeCell="AA25" sqref="AA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0"/>
      <c r="F3" s="590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0"/>
      <c r="F21" s="590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>
      <c r="A25" s="341" t="s">
        <v>4</v>
      </c>
      <c r="B25" s="342" t="s">
        <v>1560</v>
      </c>
      <c r="C25" s="343" t="s">
        <v>774</v>
      </c>
      <c r="D25" s="596">
        <v>60</v>
      </c>
      <c r="E25" s="597">
        <v>2</v>
      </c>
      <c r="F25" s="597">
        <v>0</v>
      </c>
      <c r="G25" s="345">
        <v>20</v>
      </c>
      <c r="H25" s="345">
        <v>0</v>
      </c>
      <c r="I25" s="597">
        <v>75</v>
      </c>
      <c r="J25" s="598">
        <v>0.22499999999999998</v>
      </c>
      <c r="K25" s="597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99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>
      <c r="A26" s="353" t="s">
        <v>4</v>
      </c>
      <c r="B26" s="354" t="s">
        <v>1452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1261</v>
      </c>
      <c r="AB26" s="368" t="s">
        <v>1548</v>
      </c>
      <c r="AC26" s="368" t="s">
        <v>1553</v>
      </c>
      <c r="AD26" s="364"/>
      <c r="AE26" s="365"/>
    </row>
    <row r="27" spans="1:31">
      <c r="A27" s="341" t="s">
        <v>4</v>
      </c>
      <c r="B27" s="342" t="s">
        <v>1026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1253</v>
      </c>
      <c r="AB27" s="352" t="s">
        <v>1270</v>
      </c>
      <c r="AC27" s="352" t="s">
        <v>1280</v>
      </c>
      <c r="AD27" s="352" t="s">
        <v>1288</v>
      </c>
      <c r="AE27" s="352" t="s">
        <v>1296</v>
      </c>
    </row>
    <row r="28" spans="1:31" s="27" customFormat="1">
      <c r="A28" s="341" t="s">
        <v>4</v>
      </c>
      <c r="B28" s="342" t="s">
        <v>1463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41" t="s">
        <v>4</v>
      </c>
      <c r="B29" s="342" t="s">
        <v>1464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>
      <c r="A30" s="353" t="s">
        <v>4</v>
      </c>
      <c r="B30" s="354" t="s">
        <v>992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>
      <c r="A31" s="353" t="s">
        <v>4</v>
      </c>
      <c r="B31" s="354" t="s">
        <v>993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>
      <c r="A32" s="341" t="s">
        <v>4</v>
      </c>
      <c r="B32" s="342" t="s">
        <v>1027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>
      <c r="A33" s="341" t="s">
        <v>4</v>
      </c>
      <c r="B33" s="342" t="s">
        <v>1019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1192</v>
      </c>
      <c r="AB33" s="352" t="s">
        <v>1267</v>
      </c>
      <c r="AC33" s="352" t="s">
        <v>1277</v>
      </c>
      <c r="AD33" s="352" t="s">
        <v>1286</v>
      </c>
      <c r="AE33" s="372" t="s">
        <v>1294</v>
      </c>
    </row>
    <row r="34" spans="1:31" s="27" customFormat="1">
      <c r="A34" s="353" t="s">
        <v>4</v>
      </c>
      <c r="B34" s="354" t="s">
        <v>994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>
      <c r="A35" s="353" t="s">
        <v>4</v>
      </c>
      <c r="B35" s="354" t="s">
        <v>995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>
      <c r="A36" s="353" t="s">
        <v>4</v>
      </c>
      <c r="B36" s="354" t="s">
        <v>996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>
      <c r="A37" s="353" t="s">
        <v>4</v>
      </c>
      <c r="B37" s="354" t="s">
        <v>997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>
      <c r="A38" s="341" t="s">
        <v>4</v>
      </c>
      <c r="B38" s="342" t="s">
        <v>1028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1198</v>
      </c>
      <c r="AB38" s="352" t="s">
        <v>698</v>
      </c>
      <c r="AC38" s="352" t="s">
        <v>1553</v>
      </c>
      <c r="AD38" s="370"/>
      <c r="AE38" s="373"/>
    </row>
    <row r="39" spans="1:31">
      <c r="A39" s="353" t="s">
        <v>4</v>
      </c>
      <c r="B39" s="354" t="s">
        <v>1029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>
      <c r="A40" s="353" t="s">
        <v>4</v>
      </c>
      <c r="B40" s="354" t="s">
        <v>1043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1199</v>
      </c>
      <c r="AB40" s="368" t="s">
        <v>698</v>
      </c>
      <c r="AC40" s="368" t="s">
        <v>1554</v>
      </c>
      <c r="AD40" s="368" t="s">
        <v>744</v>
      </c>
      <c r="AE40" s="368" t="s">
        <v>743</v>
      </c>
    </row>
    <row r="41" spans="1:31" s="27" customFormat="1">
      <c r="A41" s="353" t="s">
        <v>4</v>
      </c>
      <c r="B41" s="374" t="s">
        <v>998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1200</v>
      </c>
      <c r="AB41" s="368" t="s">
        <v>684</v>
      </c>
      <c r="AC41" s="368" t="s">
        <v>709</v>
      </c>
      <c r="AD41" s="364"/>
      <c r="AE41" s="369"/>
    </row>
    <row r="42" spans="1:31">
      <c r="A42" s="341" t="s">
        <v>4</v>
      </c>
      <c r="B42" s="342" t="s">
        <v>1030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1254</v>
      </c>
      <c r="AB42" s="352" t="s">
        <v>1275</v>
      </c>
      <c r="AC42" s="352" t="s">
        <v>755</v>
      </c>
      <c r="AD42" s="370"/>
      <c r="AE42" s="371"/>
    </row>
    <row r="43" spans="1:31">
      <c r="A43" s="341" t="s">
        <v>4</v>
      </c>
      <c r="B43" s="342" t="s">
        <v>999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1255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1000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1256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1001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1257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>
      <c r="A46" s="341" t="s">
        <v>4</v>
      </c>
      <c r="B46" s="342" t="s">
        <v>1002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1258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1003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1259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>
      <c r="A48" s="341" t="s">
        <v>4</v>
      </c>
      <c r="B48" s="342" t="s">
        <v>1426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1542</v>
      </c>
      <c r="AB48" s="368" t="s">
        <v>1549</v>
      </c>
      <c r="AC48" s="368" t="s">
        <v>1554</v>
      </c>
      <c r="AD48" s="364"/>
      <c r="AE48" s="369"/>
    </row>
    <row r="49" spans="1:31" s="27" customFormat="1">
      <c r="A49" s="353" t="s">
        <v>4</v>
      </c>
      <c r="B49" s="354" t="s">
        <v>1427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1543</v>
      </c>
      <c r="AB49" s="368" t="s">
        <v>1549</v>
      </c>
      <c r="AC49" s="368" t="s">
        <v>1554</v>
      </c>
      <c r="AD49" s="364"/>
      <c r="AE49" s="369"/>
    </row>
    <row r="50" spans="1:31" s="27" customFormat="1">
      <c r="A50" s="353" t="s">
        <v>4</v>
      </c>
      <c r="B50" s="354" t="s">
        <v>1044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1045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1046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>
      <c r="A53" s="353" t="s">
        <v>4</v>
      </c>
      <c r="B53" s="354" t="s">
        <v>1421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1546</v>
      </c>
      <c r="AB53" s="368" t="s">
        <v>1549</v>
      </c>
      <c r="AC53" s="368" t="s">
        <v>730</v>
      </c>
      <c r="AD53" s="364"/>
      <c r="AE53" s="369"/>
    </row>
    <row r="54" spans="1:31">
      <c r="A54" s="341" t="s">
        <v>4</v>
      </c>
      <c r="B54" s="342" t="s">
        <v>1004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>
      <c r="A55" s="353" t="s">
        <v>4</v>
      </c>
      <c r="B55" s="354" t="s">
        <v>1022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1197</v>
      </c>
      <c r="AB55" s="368" t="s">
        <v>1549</v>
      </c>
      <c r="AC55" s="368" t="s">
        <v>730</v>
      </c>
      <c r="AD55" s="368" t="s">
        <v>725</v>
      </c>
      <c r="AE55" s="368" t="s">
        <v>735</v>
      </c>
    </row>
    <row r="56" spans="1:31" s="27" customFormat="1">
      <c r="A56" s="353" t="s">
        <v>4</v>
      </c>
      <c r="B56" s="354" t="s">
        <v>1005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1006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1201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54" t="s">
        <v>1007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1202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>
      <c r="A59" s="353" t="s">
        <v>4</v>
      </c>
      <c r="B59" s="342" t="s">
        <v>1118</v>
      </c>
      <c r="C59" s="355" t="s">
        <v>1117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1204</v>
      </c>
      <c r="AB59" s="352" t="s">
        <v>1550</v>
      </c>
      <c r="AC59" s="352" t="s">
        <v>1555</v>
      </c>
      <c r="AD59" s="352" t="s">
        <v>1556</v>
      </c>
      <c r="AE59" s="372" t="s">
        <v>1558</v>
      </c>
    </row>
    <row r="60" spans="1:31" s="27" customFormat="1">
      <c r="A60" s="353" t="s">
        <v>4</v>
      </c>
      <c r="B60" s="342" t="s">
        <v>1559</v>
      </c>
      <c r="C60" s="355" t="s">
        <v>1117</v>
      </c>
      <c r="D60" s="593">
        <v>90</v>
      </c>
      <c r="E60" s="594">
        <v>4</v>
      </c>
      <c r="F60" s="594">
        <v>0</v>
      </c>
      <c r="G60" s="357">
        <v>60</v>
      </c>
      <c r="H60" s="357">
        <v>10</v>
      </c>
      <c r="I60" s="594">
        <v>83</v>
      </c>
      <c r="J60" s="595">
        <v>0.22499999999999998</v>
      </c>
      <c r="K60" s="594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99" t="s">
        <v>1204</v>
      </c>
      <c r="AB60" s="370" t="s">
        <v>1550</v>
      </c>
      <c r="AC60" s="370" t="s">
        <v>1555</v>
      </c>
      <c r="AD60" s="370" t="s">
        <v>1556</v>
      </c>
      <c r="AE60" s="600" t="s">
        <v>1558</v>
      </c>
    </row>
    <row r="61" spans="1:31" s="27" customFormat="1">
      <c r="A61" s="341" t="s">
        <v>4</v>
      </c>
      <c r="B61" s="342" t="s">
        <v>1050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>
      <c r="A62" s="341" t="s">
        <v>4</v>
      </c>
      <c r="B62" s="342" t="s">
        <v>1242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1265</v>
      </c>
      <c r="AB62" s="352" t="s">
        <v>688</v>
      </c>
      <c r="AC62" s="352" t="s">
        <v>763</v>
      </c>
      <c r="AD62" s="370"/>
      <c r="AE62" s="373"/>
    </row>
    <row r="63" spans="1:31">
      <c r="A63" s="353" t="s">
        <v>4</v>
      </c>
      <c r="B63" s="354" t="s">
        <v>1008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1203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>
      <c r="A64" s="353" t="s">
        <v>4</v>
      </c>
      <c r="B64" s="354" t="s">
        <v>1031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>
      <c r="A65" s="341" t="s">
        <v>4</v>
      </c>
      <c r="B65" s="342" t="s">
        <v>1018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1191</v>
      </c>
      <c r="AB65" s="352" t="s">
        <v>1268</v>
      </c>
      <c r="AC65" s="352" t="s">
        <v>1278</v>
      </c>
      <c r="AD65" s="352" t="s">
        <v>1287</v>
      </c>
      <c r="AE65" s="372" t="s">
        <v>1295</v>
      </c>
    </row>
    <row r="66" spans="1:31" s="27" customFormat="1">
      <c r="A66" s="353" t="s">
        <v>4</v>
      </c>
      <c r="B66" s="354" t="s">
        <v>1009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1262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>
      <c r="A67" s="341" t="s">
        <v>4</v>
      </c>
      <c r="B67" s="342" t="s">
        <v>1032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1194</v>
      </c>
      <c r="AB67" s="352" t="s">
        <v>1271</v>
      </c>
      <c r="AC67" s="352" t="s">
        <v>1281</v>
      </c>
      <c r="AD67" s="352" t="s">
        <v>1289</v>
      </c>
      <c r="AE67" s="352" t="s">
        <v>1297</v>
      </c>
    </row>
    <row r="68" spans="1:31" s="27" customFormat="1">
      <c r="A68" s="353" t="s">
        <v>4</v>
      </c>
      <c r="B68" s="354" t="s">
        <v>1010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>
      <c r="A69" s="353" t="s">
        <v>4</v>
      </c>
      <c r="B69" s="354" t="s">
        <v>1012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1205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>
      <c r="A70" s="353" t="s">
        <v>4</v>
      </c>
      <c r="B70" s="354" t="s">
        <v>1011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8" customFormat="1">
      <c r="A71" s="353" t="s">
        <v>4</v>
      </c>
      <c r="B71" s="374" t="s">
        <v>1013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516">
        <v>0.25</v>
      </c>
      <c r="X71" s="516">
        <v>0.25</v>
      </c>
      <c r="Y71" s="516">
        <v>0</v>
      </c>
      <c r="Z71" s="380">
        <v>0</v>
      </c>
      <c r="AA71" s="363" t="s">
        <v>1190</v>
      </c>
      <c r="AB71" s="368" t="s">
        <v>696</v>
      </c>
      <c r="AC71" s="368" t="s">
        <v>716</v>
      </c>
      <c r="AD71" s="368"/>
      <c r="AE71" s="517"/>
    </row>
    <row r="72" spans="1:31" s="518" customFormat="1">
      <c r="A72" s="353" t="s">
        <v>4</v>
      </c>
      <c r="B72" s="374" t="s">
        <v>1014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516">
        <v>0.25</v>
      </c>
      <c r="X72" s="516">
        <v>0.25</v>
      </c>
      <c r="Y72" s="516">
        <v>0</v>
      </c>
      <c r="Z72" s="380">
        <v>0</v>
      </c>
      <c r="AA72" s="363" t="s">
        <v>565</v>
      </c>
      <c r="AB72" s="368" t="s">
        <v>696</v>
      </c>
      <c r="AC72" s="368" t="s">
        <v>716</v>
      </c>
      <c r="AD72" s="368"/>
      <c r="AE72" s="517"/>
    </row>
    <row r="73" spans="1:31">
      <c r="A73" s="353" t="s">
        <v>4</v>
      </c>
      <c r="B73" s="354" t="s">
        <v>1306</v>
      </c>
      <c r="C73" s="355" t="s">
        <v>356</v>
      </c>
      <c r="D73" s="356">
        <v>40</v>
      </c>
      <c r="E73" s="357">
        <v>2</v>
      </c>
      <c r="F73" s="357">
        <v>0</v>
      </c>
      <c r="G73" s="357">
        <v>6</v>
      </c>
      <c r="H73" s="357">
        <v>0</v>
      </c>
      <c r="I73" s="357">
        <v>50</v>
      </c>
      <c r="J73" s="358">
        <v>0.15</v>
      </c>
      <c r="K73" s="357">
        <v>0</v>
      </c>
      <c r="L73" s="359" t="b">
        <v>1</v>
      </c>
      <c r="M73" s="360">
        <v>5</v>
      </c>
      <c r="N73" s="360">
        <v>5</v>
      </c>
      <c r="O73" s="383">
        <v>0</v>
      </c>
      <c r="P73" s="348">
        <f>entityDefinitions[[#This Row],['[edibleFromTier']]]</f>
        <v>0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7</v>
      </c>
      <c r="V73" s="359">
        <v>0</v>
      </c>
      <c r="W73" s="387">
        <v>0.05</v>
      </c>
      <c r="X73" s="361">
        <v>0.05</v>
      </c>
      <c r="Y73" s="361">
        <v>0</v>
      </c>
      <c r="Z73" s="362">
        <v>0</v>
      </c>
      <c r="AA73" s="381" t="s">
        <v>1544</v>
      </c>
      <c r="AB73" s="364" t="s">
        <v>682</v>
      </c>
      <c r="AC73" s="370" t="s">
        <v>755</v>
      </c>
      <c r="AD73" s="370"/>
      <c r="AE73" s="373"/>
    </row>
    <row r="74" spans="1:31" s="27" customFormat="1">
      <c r="A74" s="353" t="s">
        <v>4</v>
      </c>
      <c r="B74" s="354" t="s">
        <v>1047</v>
      </c>
      <c r="C74" s="355" t="s">
        <v>356</v>
      </c>
      <c r="D74" s="356">
        <v>30</v>
      </c>
      <c r="E74" s="357">
        <v>4</v>
      </c>
      <c r="F74" s="357">
        <v>0</v>
      </c>
      <c r="G74" s="357">
        <v>5</v>
      </c>
      <c r="H74" s="357">
        <v>0</v>
      </c>
      <c r="I74" s="357">
        <v>28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1</v>
      </c>
      <c r="P74" s="360">
        <v>1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1</v>
      </c>
      <c r="V74" s="359">
        <v>0</v>
      </c>
      <c r="W74" s="361">
        <v>0.05</v>
      </c>
      <c r="X74" s="361">
        <v>0.05</v>
      </c>
      <c r="Y74" s="361">
        <v>1</v>
      </c>
      <c r="Z74" s="362">
        <v>0</v>
      </c>
      <c r="AA74" s="367" t="s">
        <v>564</v>
      </c>
      <c r="AB74" s="368" t="s">
        <v>697</v>
      </c>
      <c r="AC74" s="368" t="s">
        <v>721</v>
      </c>
      <c r="AD74" s="368" t="s">
        <v>744</v>
      </c>
      <c r="AE74" s="368" t="s">
        <v>743</v>
      </c>
    </row>
    <row r="75" spans="1:31" s="27" customFormat="1">
      <c r="A75" s="353" t="s">
        <v>4</v>
      </c>
      <c r="B75" s="354" t="s">
        <v>1015</v>
      </c>
      <c r="C75" s="355" t="s">
        <v>356</v>
      </c>
      <c r="D75" s="356">
        <v>60</v>
      </c>
      <c r="E75" s="357">
        <v>9</v>
      </c>
      <c r="F75" s="357">
        <v>0</v>
      </c>
      <c r="G75" s="357">
        <v>8</v>
      </c>
      <c r="H75" s="357">
        <v>0</v>
      </c>
      <c r="I75" s="357">
        <v>35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2</v>
      </c>
      <c r="P75" s="360">
        <f>entityDefinitions[[#This Row],['[edibleFromTier']]]</f>
        <v>2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4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81" t="s">
        <v>1263</v>
      </c>
      <c r="AB75" s="364" t="s">
        <v>690</v>
      </c>
      <c r="AC75" s="364" t="s">
        <v>723</v>
      </c>
      <c r="AD75" s="364"/>
      <c r="AE75" s="365"/>
    </row>
    <row r="76" spans="1:31" s="27" customFormat="1">
      <c r="A76" s="353" t="s">
        <v>4</v>
      </c>
      <c r="B76" s="354" t="s">
        <v>1465</v>
      </c>
      <c r="C76" s="355" t="s">
        <v>356</v>
      </c>
      <c r="D76" s="356">
        <v>60</v>
      </c>
      <c r="E76" s="357">
        <v>9</v>
      </c>
      <c r="F76" s="357">
        <v>0</v>
      </c>
      <c r="G76" s="357">
        <v>20</v>
      </c>
      <c r="H76" s="357">
        <v>0</v>
      </c>
      <c r="I76" s="357">
        <v>35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2</v>
      </c>
      <c r="P76" s="360">
        <f>entityDefinitions[[#This Row],['[edibleFromTier']]]</f>
        <v>2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7</v>
      </c>
      <c r="V76" s="359">
        <v>0</v>
      </c>
      <c r="W76" s="361">
        <v>0.1</v>
      </c>
      <c r="X76" s="361">
        <v>0.1</v>
      </c>
      <c r="Y76" s="361">
        <v>0</v>
      </c>
      <c r="Z76" s="362">
        <v>0</v>
      </c>
      <c r="AA76" s="367" t="s">
        <v>1545</v>
      </c>
      <c r="AB76" s="368" t="s">
        <v>1551</v>
      </c>
      <c r="AC76" s="368" t="s">
        <v>730</v>
      </c>
      <c r="AD76" s="368" t="s">
        <v>1557</v>
      </c>
      <c r="AE76" s="368" t="s">
        <v>1557</v>
      </c>
    </row>
    <row r="77" spans="1:31" s="27" customFormat="1">
      <c r="A77" s="353" t="s">
        <v>4</v>
      </c>
      <c r="B77" s="354" t="s">
        <v>1033</v>
      </c>
      <c r="C77" s="355" t="s">
        <v>356</v>
      </c>
      <c r="D77" s="356">
        <v>20</v>
      </c>
      <c r="E77" s="357">
        <v>2</v>
      </c>
      <c r="F77" s="357">
        <v>0</v>
      </c>
      <c r="G77" s="357">
        <v>2</v>
      </c>
      <c r="H77" s="357">
        <v>0</v>
      </c>
      <c r="I77" s="357">
        <v>25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0</v>
      </c>
      <c r="P77" s="360">
        <f>entityDefinitions[[#This Row],['[edibleFromTier']]]</f>
        <v>0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2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1260</v>
      </c>
      <c r="AB77" s="368" t="s">
        <v>1274</v>
      </c>
      <c r="AC77" s="368" t="s">
        <v>1284</v>
      </c>
      <c r="AD77" s="364"/>
      <c r="AE77" s="365"/>
    </row>
    <row r="78" spans="1:31" s="27" customFormat="1">
      <c r="A78" s="341" t="s">
        <v>4</v>
      </c>
      <c r="B78" s="342" t="s">
        <v>1036</v>
      </c>
      <c r="C78" s="343" t="s">
        <v>357</v>
      </c>
      <c r="D78" s="344">
        <v>60</v>
      </c>
      <c r="E78" s="345">
        <v>2</v>
      </c>
      <c r="F78" s="345">
        <v>0</v>
      </c>
      <c r="G78" s="345">
        <v>15</v>
      </c>
      <c r="H78" s="345">
        <v>0</v>
      </c>
      <c r="I78" s="345">
        <v>75</v>
      </c>
      <c r="J78" s="346">
        <v>0.22499999999999998</v>
      </c>
      <c r="K78" s="345">
        <v>0</v>
      </c>
      <c r="L78" s="347" t="b">
        <v>1</v>
      </c>
      <c r="M78" s="348">
        <v>5</v>
      </c>
      <c r="N78" s="348">
        <v>0</v>
      </c>
      <c r="O78" s="347">
        <v>1</v>
      </c>
      <c r="P78" s="348">
        <v>0</v>
      </c>
      <c r="Q78" s="347" t="b">
        <v>1</v>
      </c>
      <c r="R78" s="347" t="b">
        <v>1</v>
      </c>
      <c r="S78" s="347" t="b">
        <v>0</v>
      </c>
      <c r="T78" s="347">
        <v>80</v>
      </c>
      <c r="U78" s="347">
        <v>7</v>
      </c>
      <c r="V78" s="347">
        <v>0</v>
      </c>
      <c r="W78" s="349">
        <v>0.25</v>
      </c>
      <c r="X78" s="349">
        <v>0.25</v>
      </c>
      <c r="Y78" s="349">
        <v>0</v>
      </c>
      <c r="Z78" s="350">
        <v>0</v>
      </c>
      <c r="AA78" s="351" t="s">
        <v>571</v>
      </c>
      <c r="AB78" s="352" t="s">
        <v>702</v>
      </c>
      <c r="AC78" s="352" t="s">
        <v>758</v>
      </c>
      <c r="AD78" s="370"/>
      <c r="AE78" s="373"/>
    </row>
    <row r="79" spans="1:31" s="27" customFormat="1">
      <c r="A79" s="353" t="s">
        <v>4</v>
      </c>
      <c r="B79" s="354" t="s">
        <v>1048</v>
      </c>
      <c r="C79" s="355" t="s">
        <v>356</v>
      </c>
      <c r="D79" s="356">
        <v>90</v>
      </c>
      <c r="E79" s="357">
        <v>4</v>
      </c>
      <c r="F79" s="357">
        <v>0</v>
      </c>
      <c r="G79" s="357">
        <v>30</v>
      </c>
      <c r="H79" s="357">
        <v>0</v>
      </c>
      <c r="I79" s="357">
        <v>83</v>
      </c>
      <c r="J79" s="358">
        <v>0.22499999999999998</v>
      </c>
      <c r="K79" s="357">
        <v>0</v>
      </c>
      <c r="L79" s="359" t="b">
        <v>1</v>
      </c>
      <c r="M79" s="360">
        <v>5</v>
      </c>
      <c r="N79" s="360">
        <v>5</v>
      </c>
      <c r="O79" s="359">
        <v>1</v>
      </c>
      <c r="P79" s="360">
        <v>1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0.05</v>
      </c>
      <c r="X79" s="361">
        <v>0.05</v>
      </c>
      <c r="Y79" s="361">
        <v>1</v>
      </c>
      <c r="Z79" s="362">
        <v>0</v>
      </c>
      <c r="AA79" s="363" t="s">
        <v>1264</v>
      </c>
      <c r="AB79" s="368" t="s">
        <v>1551</v>
      </c>
      <c r="AC79" s="368" t="s">
        <v>1555</v>
      </c>
      <c r="AD79" s="368" t="s">
        <v>744</v>
      </c>
      <c r="AE79" s="368" t="s">
        <v>743</v>
      </c>
    </row>
    <row r="80" spans="1:31" s="27" customFormat="1">
      <c r="A80" s="353" t="s">
        <v>4</v>
      </c>
      <c r="B80" s="354" t="s">
        <v>1034</v>
      </c>
      <c r="C80" s="355" t="s">
        <v>356</v>
      </c>
      <c r="D80" s="356">
        <v>60</v>
      </c>
      <c r="E80" s="357">
        <v>2</v>
      </c>
      <c r="F80" s="357">
        <v>0</v>
      </c>
      <c r="G80" s="357">
        <v>7</v>
      </c>
      <c r="H80" s="357">
        <v>0</v>
      </c>
      <c r="I80" s="357">
        <v>75</v>
      </c>
      <c r="J80" s="358">
        <v>0.22499999999999998</v>
      </c>
      <c r="K80" s="357">
        <v>0</v>
      </c>
      <c r="L80" s="359" t="b">
        <v>1</v>
      </c>
      <c r="M80" s="360">
        <v>5</v>
      </c>
      <c r="N80" s="360">
        <v>0</v>
      </c>
      <c r="O80" s="359">
        <v>1</v>
      </c>
      <c r="P80" s="360">
        <v>0</v>
      </c>
      <c r="Q80" s="347" t="b">
        <v>1</v>
      </c>
      <c r="R80" s="359" t="b">
        <v>1</v>
      </c>
      <c r="S80" s="359" t="b">
        <v>0</v>
      </c>
      <c r="T80" s="359">
        <v>20</v>
      </c>
      <c r="U80" s="359">
        <v>5</v>
      </c>
      <c r="V80" s="359">
        <v>0</v>
      </c>
      <c r="W80" s="361">
        <v>0.1</v>
      </c>
      <c r="X80" s="361">
        <v>0.1</v>
      </c>
      <c r="Y80" s="361">
        <v>0</v>
      </c>
      <c r="Z80" s="362">
        <v>0</v>
      </c>
      <c r="AA80" s="367" t="s">
        <v>515</v>
      </c>
      <c r="AB80" s="368" t="s">
        <v>690</v>
      </c>
      <c r="AC80" s="368" t="s">
        <v>723</v>
      </c>
      <c r="AD80" s="364"/>
      <c r="AE80" s="365"/>
    </row>
    <row r="81" spans="1:31">
      <c r="A81" s="341" t="s">
        <v>4</v>
      </c>
      <c r="B81" s="342" t="s">
        <v>1035</v>
      </c>
      <c r="C81" s="343" t="s">
        <v>357</v>
      </c>
      <c r="D81" s="344">
        <v>180</v>
      </c>
      <c r="E81" s="345">
        <v>9</v>
      </c>
      <c r="F81" s="345">
        <v>0</v>
      </c>
      <c r="G81" s="345">
        <v>30</v>
      </c>
      <c r="H81" s="345">
        <v>0</v>
      </c>
      <c r="I81" s="345">
        <v>105</v>
      </c>
      <c r="J81" s="346">
        <v>0.22499999999999998</v>
      </c>
      <c r="K81" s="345">
        <v>0</v>
      </c>
      <c r="L81" s="347" t="b">
        <v>1</v>
      </c>
      <c r="M81" s="348">
        <v>5</v>
      </c>
      <c r="N81" s="348">
        <v>2</v>
      </c>
      <c r="O81" s="347">
        <v>3</v>
      </c>
      <c r="P81" s="348">
        <v>2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366" t="s">
        <v>1206</v>
      </c>
      <c r="AB81" s="352" t="s">
        <v>1272</v>
      </c>
      <c r="AC81" s="352" t="s">
        <v>1282</v>
      </c>
      <c r="AD81" s="370"/>
      <c r="AE81" s="370"/>
    </row>
    <row r="82" spans="1:31">
      <c r="A82" s="341" t="s">
        <v>4</v>
      </c>
      <c r="B82" s="342" t="s">
        <v>1037</v>
      </c>
      <c r="C82" s="343" t="s">
        <v>357</v>
      </c>
      <c r="D82" s="344">
        <v>60</v>
      </c>
      <c r="E82" s="345">
        <v>4</v>
      </c>
      <c r="F82" s="345">
        <v>0</v>
      </c>
      <c r="G82" s="345">
        <v>50</v>
      </c>
      <c r="H82" s="345">
        <v>0</v>
      </c>
      <c r="I82" s="345">
        <v>55</v>
      </c>
      <c r="J82" s="346">
        <v>0.15</v>
      </c>
      <c r="K82" s="345">
        <v>0</v>
      </c>
      <c r="L82" s="347" t="b">
        <v>1</v>
      </c>
      <c r="M82" s="348">
        <v>5</v>
      </c>
      <c r="N82" s="348">
        <v>2</v>
      </c>
      <c r="O82" s="347">
        <v>3</v>
      </c>
      <c r="P82" s="348">
        <v>1</v>
      </c>
      <c r="Q82" s="347" t="b">
        <v>1</v>
      </c>
      <c r="R82" s="347" t="b">
        <v>1</v>
      </c>
      <c r="S82" s="347" t="b">
        <v>0</v>
      </c>
      <c r="T82" s="347">
        <v>85</v>
      </c>
      <c r="U82" s="347">
        <v>9</v>
      </c>
      <c r="V82" s="347">
        <v>0</v>
      </c>
      <c r="W82" s="349">
        <v>0.25</v>
      </c>
      <c r="X82" s="349">
        <v>0.25</v>
      </c>
      <c r="Y82" s="349">
        <v>0.75</v>
      </c>
      <c r="Z82" s="350">
        <v>0</v>
      </c>
      <c r="AA82" s="351" t="s">
        <v>572</v>
      </c>
      <c r="AB82" s="352" t="s">
        <v>701</v>
      </c>
      <c r="AC82" s="352" t="s">
        <v>759</v>
      </c>
      <c r="AD82" s="352" t="s">
        <v>745</v>
      </c>
      <c r="AE82" s="352" t="s">
        <v>746</v>
      </c>
    </row>
    <row r="83" spans="1:31">
      <c r="A83" s="341" t="s">
        <v>4</v>
      </c>
      <c r="B83" s="342" t="s">
        <v>1466</v>
      </c>
      <c r="C83" s="343" t="s">
        <v>357</v>
      </c>
      <c r="D83" s="344">
        <v>60</v>
      </c>
      <c r="E83" s="345">
        <v>4</v>
      </c>
      <c r="F83" s="345">
        <v>0</v>
      </c>
      <c r="G83" s="345">
        <v>50</v>
      </c>
      <c r="H83" s="345">
        <v>0</v>
      </c>
      <c r="I83" s="345">
        <v>55</v>
      </c>
      <c r="J83" s="346">
        <v>0.15</v>
      </c>
      <c r="K83" s="345">
        <v>0</v>
      </c>
      <c r="L83" s="347" t="b">
        <v>1</v>
      </c>
      <c r="M83" s="348">
        <v>5</v>
      </c>
      <c r="N83" s="348">
        <v>1</v>
      </c>
      <c r="O83" s="347">
        <v>2</v>
      </c>
      <c r="P83" s="348">
        <v>1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1547</v>
      </c>
      <c r="AB83" s="352" t="s">
        <v>1552</v>
      </c>
      <c r="AC83" s="352" t="s">
        <v>1555</v>
      </c>
      <c r="AD83" s="352" t="s">
        <v>745</v>
      </c>
      <c r="AE83" s="352" t="s">
        <v>746</v>
      </c>
    </row>
    <row r="84" spans="1:31">
      <c r="A84" s="341" t="s">
        <v>4</v>
      </c>
      <c r="B84" s="342" t="s">
        <v>1020</v>
      </c>
      <c r="C84" s="343" t="s">
        <v>774</v>
      </c>
      <c r="D84" s="344">
        <v>60</v>
      </c>
      <c r="E84" s="345">
        <v>2</v>
      </c>
      <c r="F84" s="345">
        <v>0</v>
      </c>
      <c r="G84" s="345">
        <v>10</v>
      </c>
      <c r="H84" s="345">
        <v>0</v>
      </c>
      <c r="I84" s="345">
        <v>75</v>
      </c>
      <c r="J84" s="346">
        <v>0.22499999999999998</v>
      </c>
      <c r="K84" s="345">
        <v>0</v>
      </c>
      <c r="L84" s="347" t="b">
        <v>1</v>
      </c>
      <c r="M84" s="348">
        <v>0</v>
      </c>
      <c r="N84" s="348">
        <v>5</v>
      </c>
      <c r="O84" s="347">
        <v>1</v>
      </c>
      <c r="P84" s="348">
        <v>0</v>
      </c>
      <c r="Q84" s="347" t="b">
        <v>1</v>
      </c>
      <c r="R84" s="347" t="b">
        <v>0</v>
      </c>
      <c r="S84" s="347" t="b">
        <v>1</v>
      </c>
      <c r="T84" s="347">
        <v>50</v>
      </c>
      <c r="U84" s="347">
        <v>6</v>
      </c>
      <c r="V84" s="347">
        <v>0</v>
      </c>
      <c r="W84" s="349">
        <v>0.25</v>
      </c>
      <c r="X84" s="349">
        <v>0.25</v>
      </c>
      <c r="Y84" s="349">
        <v>0.8</v>
      </c>
      <c r="Z84" s="350">
        <v>0</v>
      </c>
      <c r="AA84" s="366" t="s">
        <v>1196</v>
      </c>
      <c r="AB84" s="352" t="s">
        <v>1266</v>
      </c>
      <c r="AC84" s="352" t="s">
        <v>1276</v>
      </c>
      <c r="AD84" s="352" t="s">
        <v>1285</v>
      </c>
      <c r="AE84" s="352" t="s">
        <v>1293</v>
      </c>
    </row>
    <row r="85" spans="1:31">
      <c r="A85" s="353" t="s">
        <v>4</v>
      </c>
      <c r="B85" s="354" t="s">
        <v>1038</v>
      </c>
      <c r="C85" s="355" t="s">
        <v>356</v>
      </c>
      <c r="D85" s="356">
        <v>120</v>
      </c>
      <c r="E85" s="357">
        <v>9</v>
      </c>
      <c r="F85" s="357">
        <v>0</v>
      </c>
      <c r="G85" s="357">
        <v>20</v>
      </c>
      <c r="H85" s="357">
        <v>0</v>
      </c>
      <c r="I85" s="357">
        <v>70</v>
      </c>
      <c r="J85" s="358">
        <v>0.15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</v>
      </c>
      <c r="X85" s="361">
        <v>0</v>
      </c>
      <c r="Y85" s="361">
        <v>1</v>
      </c>
      <c r="Z85" s="362">
        <v>0</v>
      </c>
      <c r="AA85" s="367" t="s">
        <v>568</v>
      </c>
      <c r="AB85" s="368" t="s">
        <v>692</v>
      </c>
      <c r="AC85" s="368" t="s">
        <v>761</v>
      </c>
      <c r="AD85" s="368" t="s">
        <v>747</v>
      </c>
      <c r="AE85" s="368" t="s">
        <v>728</v>
      </c>
    </row>
    <row r="86" spans="1:31">
      <c r="A86" s="353" t="s">
        <v>4</v>
      </c>
      <c r="B86" s="354" t="s">
        <v>1039</v>
      </c>
      <c r="C86" s="355" t="s">
        <v>356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567</v>
      </c>
      <c r="AB86" s="368" t="s">
        <v>693</v>
      </c>
      <c r="AC86" s="368" t="s">
        <v>760</v>
      </c>
      <c r="AD86" s="368" t="s">
        <v>747</v>
      </c>
      <c r="AE86" s="382" t="s">
        <v>729</v>
      </c>
    </row>
    <row r="87" spans="1:31">
      <c r="A87" s="353" t="s">
        <v>4</v>
      </c>
      <c r="B87" s="354" t="s">
        <v>1040</v>
      </c>
      <c r="C87" s="355" t="s">
        <v>356</v>
      </c>
      <c r="D87" s="356">
        <v>20</v>
      </c>
      <c r="E87" s="357">
        <v>2</v>
      </c>
      <c r="F87" s="357">
        <v>0</v>
      </c>
      <c r="G87" s="357">
        <v>4</v>
      </c>
      <c r="H87" s="357">
        <v>0</v>
      </c>
      <c r="I87" s="357">
        <v>25</v>
      </c>
      <c r="J87" s="358">
        <v>7.4999999999999997E-2</v>
      </c>
      <c r="K87" s="357">
        <v>0</v>
      </c>
      <c r="L87" s="359" t="b">
        <v>1</v>
      </c>
      <c r="M87" s="360">
        <v>5</v>
      </c>
      <c r="N87" s="360">
        <v>5</v>
      </c>
      <c r="O87" s="359">
        <v>0</v>
      </c>
      <c r="P87" s="360">
        <f>entityDefinitions[[#This Row],['[edibleFromTier']]]</f>
        <v>0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3</v>
      </c>
      <c r="V87" s="359">
        <v>0</v>
      </c>
      <c r="W87" s="361">
        <v>0</v>
      </c>
      <c r="X87" s="361">
        <v>0</v>
      </c>
      <c r="Y87" s="361">
        <v>0</v>
      </c>
      <c r="Z87" s="362">
        <v>0</v>
      </c>
      <c r="AA87" s="367" t="s">
        <v>566</v>
      </c>
      <c r="AB87" s="368" t="s">
        <v>706</v>
      </c>
      <c r="AC87" s="368" t="s">
        <v>722</v>
      </c>
      <c r="AD87" s="364"/>
      <c r="AE87" s="369"/>
    </row>
    <row r="88" spans="1:31">
      <c r="A88" s="353" t="s">
        <v>4</v>
      </c>
      <c r="B88" s="354" t="s">
        <v>1016</v>
      </c>
      <c r="C88" s="355" t="s">
        <v>356</v>
      </c>
      <c r="D88" s="356">
        <v>20</v>
      </c>
      <c r="E88" s="357">
        <v>2</v>
      </c>
      <c r="F88" s="357">
        <v>0</v>
      </c>
      <c r="G88" s="357">
        <v>3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1</v>
      </c>
      <c r="V88" s="359">
        <v>0</v>
      </c>
      <c r="W88" s="361">
        <v>0.05</v>
      </c>
      <c r="X88" s="361">
        <v>0.05</v>
      </c>
      <c r="Y88" s="361">
        <v>0</v>
      </c>
      <c r="Z88" s="362">
        <v>0</v>
      </c>
      <c r="AA88" s="367" t="s">
        <v>574</v>
      </c>
      <c r="AB88" s="368" t="s">
        <v>691</v>
      </c>
      <c r="AC88" s="368" t="s">
        <v>762</v>
      </c>
      <c r="AD88" s="364"/>
      <c r="AE88" s="369"/>
    </row>
    <row r="89" spans="1:31" s="27" customFormat="1">
      <c r="A89" s="353" t="s">
        <v>4</v>
      </c>
      <c r="B89" s="354" t="s">
        <v>1023</v>
      </c>
      <c r="C89" s="355" t="s">
        <v>788</v>
      </c>
      <c r="D89" s="356">
        <v>810</v>
      </c>
      <c r="E89" s="357">
        <v>4</v>
      </c>
      <c r="F89" s="357">
        <v>0</v>
      </c>
      <c r="G89" s="357">
        <v>150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2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0</v>
      </c>
      <c r="V89" s="359">
        <v>0</v>
      </c>
      <c r="W89" s="361">
        <v>0.1</v>
      </c>
      <c r="X89" s="361">
        <v>0.1</v>
      </c>
      <c r="Y89" s="361">
        <v>1</v>
      </c>
      <c r="Z89" s="362">
        <v>0</v>
      </c>
      <c r="AA89" s="363" t="s">
        <v>1193</v>
      </c>
      <c r="AB89" s="368" t="s">
        <v>1273</v>
      </c>
      <c r="AC89" s="368" t="s">
        <v>1283</v>
      </c>
      <c r="AD89" s="368" t="s">
        <v>1292</v>
      </c>
      <c r="AE89" s="382" t="s">
        <v>1298</v>
      </c>
    </row>
    <row r="90" spans="1:31" s="27" customFormat="1">
      <c r="A90" s="353" t="s">
        <v>4</v>
      </c>
      <c r="B90" s="354" t="s">
        <v>1561</v>
      </c>
      <c r="C90" s="355" t="s">
        <v>774</v>
      </c>
      <c r="D90" s="593">
        <v>810</v>
      </c>
      <c r="E90" s="594">
        <v>4</v>
      </c>
      <c r="F90" s="594">
        <v>0</v>
      </c>
      <c r="G90" s="357">
        <v>150</v>
      </c>
      <c r="H90" s="357">
        <v>0</v>
      </c>
      <c r="I90" s="594">
        <v>83</v>
      </c>
      <c r="J90" s="595">
        <v>0.22499999999999998</v>
      </c>
      <c r="K90" s="594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2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0</v>
      </c>
      <c r="V90" s="359">
        <v>0</v>
      </c>
      <c r="W90" s="361">
        <v>0.1</v>
      </c>
      <c r="X90" s="361">
        <v>0.1</v>
      </c>
      <c r="Y90" s="361">
        <v>1</v>
      </c>
      <c r="Z90" s="362">
        <v>0</v>
      </c>
      <c r="AA90" s="381" t="s">
        <v>1193</v>
      </c>
      <c r="AB90" s="364" t="s">
        <v>1273</v>
      </c>
      <c r="AC90" s="364" t="s">
        <v>1283</v>
      </c>
      <c r="AD90" s="364" t="s">
        <v>1292</v>
      </c>
      <c r="AE90" s="386" t="s">
        <v>1298</v>
      </c>
    </row>
    <row r="91" spans="1:31">
      <c r="A91" s="341" t="s">
        <v>4</v>
      </c>
      <c r="B91" s="342" t="s">
        <v>1041</v>
      </c>
      <c r="C91" s="343" t="s">
        <v>357</v>
      </c>
      <c r="D91" s="344">
        <v>40</v>
      </c>
      <c r="E91" s="345">
        <v>2</v>
      </c>
      <c r="F91" s="345">
        <v>0</v>
      </c>
      <c r="G91" s="345">
        <v>15</v>
      </c>
      <c r="H91" s="345">
        <v>0</v>
      </c>
      <c r="I91" s="345">
        <v>50</v>
      </c>
      <c r="J91" s="346">
        <v>0.15</v>
      </c>
      <c r="K91" s="345">
        <v>0</v>
      </c>
      <c r="L91" s="347" t="b">
        <v>1</v>
      </c>
      <c r="M91" s="348">
        <v>5</v>
      </c>
      <c r="N91" s="348">
        <v>0</v>
      </c>
      <c r="O91" s="347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35</v>
      </c>
      <c r="U91" s="347">
        <v>7</v>
      </c>
      <c r="V91" s="347">
        <v>0</v>
      </c>
      <c r="W91" s="349">
        <v>0.25</v>
      </c>
      <c r="X91" s="349">
        <v>0.25</v>
      </c>
      <c r="Y91" s="349">
        <v>0</v>
      </c>
      <c r="Z91" s="350">
        <v>0</v>
      </c>
      <c r="AA91" s="351" t="s">
        <v>519</v>
      </c>
      <c r="AB91" s="352" t="s">
        <v>703</v>
      </c>
      <c r="AC91" s="352" t="s">
        <v>766</v>
      </c>
      <c r="AD91" s="370"/>
      <c r="AE91" s="371"/>
    </row>
    <row r="92" spans="1:31">
      <c r="A92" s="341" t="s">
        <v>4</v>
      </c>
      <c r="B92" s="342" t="s">
        <v>1042</v>
      </c>
      <c r="C92" s="343" t="s">
        <v>357</v>
      </c>
      <c r="D92" s="344">
        <v>40</v>
      </c>
      <c r="E92" s="345">
        <v>2</v>
      </c>
      <c r="F92" s="345">
        <v>0</v>
      </c>
      <c r="G92" s="345">
        <v>15</v>
      </c>
      <c r="H92" s="345">
        <v>0</v>
      </c>
      <c r="I92" s="345">
        <v>50</v>
      </c>
      <c r="J92" s="346">
        <v>0.15</v>
      </c>
      <c r="K92" s="345">
        <v>0</v>
      </c>
      <c r="L92" s="347" t="b">
        <v>1</v>
      </c>
      <c r="M92" s="348">
        <v>5</v>
      </c>
      <c r="N92" s="348">
        <v>0</v>
      </c>
      <c r="O92" s="347">
        <v>1</v>
      </c>
      <c r="P92" s="348">
        <v>0</v>
      </c>
      <c r="Q92" s="347" t="b">
        <v>1</v>
      </c>
      <c r="R92" s="347" t="b">
        <v>1</v>
      </c>
      <c r="S92" s="347" t="b">
        <v>0</v>
      </c>
      <c r="T92" s="347">
        <v>75</v>
      </c>
      <c r="U92" s="347">
        <v>7</v>
      </c>
      <c r="V92" s="347">
        <v>0</v>
      </c>
      <c r="W92" s="349">
        <v>0.25</v>
      </c>
      <c r="X92" s="349">
        <v>0.25</v>
      </c>
      <c r="Y92" s="349">
        <v>0</v>
      </c>
      <c r="Z92" s="350">
        <v>0</v>
      </c>
      <c r="AA92" s="351" t="s">
        <v>519</v>
      </c>
      <c r="AB92" s="352" t="s">
        <v>704</v>
      </c>
      <c r="AC92" s="352" t="s">
        <v>767</v>
      </c>
      <c r="AD92" s="370"/>
      <c r="AE92" s="371"/>
    </row>
    <row r="93" spans="1:31" s="5" customFormat="1" ht="15.75" thickBot="1">
      <c r="A93" s="353" t="s">
        <v>4</v>
      </c>
      <c r="B93" s="354" t="s">
        <v>1017</v>
      </c>
      <c r="C93" s="355" t="s">
        <v>788</v>
      </c>
      <c r="D93" s="356">
        <v>60</v>
      </c>
      <c r="E93" s="357">
        <v>4</v>
      </c>
      <c r="F93" s="357">
        <v>0</v>
      </c>
      <c r="G93" s="357">
        <v>20</v>
      </c>
      <c r="H93" s="357">
        <v>0</v>
      </c>
      <c r="I93" s="357">
        <v>55</v>
      </c>
      <c r="J93" s="358">
        <v>0.15</v>
      </c>
      <c r="K93" s="357">
        <v>0</v>
      </c>
      <c r="L93" s="359" t="b">
        <v>1</v>
      </c>
      <c r="M93" s="360">
        <v>5</v>
      </c>
      <c r="N93" s="360">
        <v>5</v>
      </c>
      <c r="O93" s="359">
        <v>1</v>
      </c>
      <c r="P93" s="360">
        <v>1</v>
      </c>
      <c r="Q93" s="347" t="b">
        <v>1</v>
      </c>
      <c r="R93" s="359" t="b">
        <v>0</v>
      </c>
      <c r="S93" s="359" t="b">
        <v>0</v>
      </c>
      <c r="T93" s="359">
        <v>1</v>
      </c>
      <c r="U93" s="359">
        <v>6</v>
      </c>
      <c r="V93" s="388">
        <v>0</v>
      </c>
      <c r="W93" s="361">
        <v>0</v>
      </c>
      <c r="X93" s="361">
        <v>0</v>
      </c>
      <c r="Y93" s="361">
        <v>0.6</v>
      </c>
      <c r="Z93" s="362">
        <v>0</v>
      </c>
      <c r="AA93" s="367" t="s">
        <v>520</v>
      </c>
      <c r="AB93" s="368" t="s">
        <v>705</v>
      </c>
      <c r="AC93" s="368" t="s">
        <v>768</v>
      </c>
      <c r="AD93" s="368" t="s">
        <v>748</v>
      </c>
      <c r="AE93" s="382" t="s">
        <v>749</v>
      </c>
    </row>
    <row r="94" spans="1:31">
      <c r="A94" s="389" t="s">
        <v>4</v>
      </c>
      <c r="B94" s="390" t="s">
        <v>1021</v>
      </c>
      <c r="C94" s="391" t="s">
        <v>774</v>
      </c>
      <c r="D94" s="344">
        <v>60</v>
      </c>
      <c r="E94" s="392">
        <v>2</v>
      </c>
      <c r="F94" s="392">
        <v>0</v>
      </c>
      <c r="G94" s="392">
        <v>8</v>
      </c>
      <c r="H94" s="392">
        <v>0</v>
      </c>
      <c r="I94" s="392">
        <v>75</v>
      </c>
      <c r="J94" s="346">
        <v>0.22499999999999998</v>
      </c>
      <c r="K94" s="392">
        <v>0</v>
      </c>
      <c r="L94" s="393" t="b">
        <v>1</v>
      </c>
      <c r="M94" s="348">
        <v>5</v>
      </c>
      <c r="N94" s="348">
        <v>0</v>
      </c>
      <c r="O94" s="393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25</v>
      </c>
      <c r="U94" s="347">
        <v>7</v>
      </c>
      <c r="V94" s="347">
        <v>0</v>
      </c>
      <c r="W94" s="394">
        <v>0.25</v>
      </c>
      <c r="X94" s="394">
        <v>0.25</v>
      </c>
      <c r="Y94" s="394">
        <v>0.8</v>
      </c>
      <c r="Z94" s="395">
        <v>0</v>
      </c>
      <c r="AA94" s="396" t="s">
        <v>1195</v>
      </c>
      <c r="AB94" s="397" t="s">
        <v>1269</v>
      </c>
      <c r="AC94" s="397" t="s">
        <v>1279</v>
      </c>
      <c r="AD94" s="398"/>
      <c r="AE94" s="399"/>
    </row>
    <row r="95" spans="1:31" ht="15.75" thickBot="1">
      <c r="A95" s="400"/>
      <c r="B95" s="401"/>
      <c r="C95" s="355"/>
      <c r="D95" s="402">
        <v>60</v>
      </c>
      <c r="E95" s="357">
        <v>2</v>
      </c>
      <c r="F95" s="357"/>
      <c r="G95" s="357"/>
      <c r="H95" s="357"/>
      <c r="I95" s="357">
        <v>75</v>
      </c>
      <c r="J95" s="403">
        <v>0.22499999999999998</v>
      </c>
      <c r="K95" s="357"/>
      <c r="L95" s="359"/>
      <c r="M95" s="404"/>
      <c r="N95" s="404"/>
      <c r="O95" s="383"/>
      <c r="P95" s="404"/>
      <c r="Q95" s="405"/>
      <c r="R95" s="406"/>
      <c r="S95" s="406"/>
      <c r="T95" s="407"/>
      <c r="U95" s="385"/>
      <c r="V95" s="408"/>
      <c r="W95" s="409"/>
      <c r="X95" s="410"/>
      <c r="Y95" s="410"/>
      <c r="Z95" s="411"/>
      <c r="AA95" s="412"/>
      <c r="AB95" s="413"/>
      <c r="AC95" s="414"/>
      <c r="AD95" s="414"/>
      <c r="AE95" s="415"/>
    </row>
    <row r="96" spans="1:31" ht="23.25">
      <c r="A96" s="12" t="s">
        <v>557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31">
      <c r="A97" s="203"/>
      <c r="B97" s="203"/>
      <c r="C97" s="205"/>
      <c r="D97" s="203"/>
      <c r="E97" s="203"/>
      <c r="F97" s="590"/>
      <c r="G97" s="590"/>
      <c r="H97" s="161" t="s">
        <v>375</v>
      </c>
      <c r="I97" s="161"/>
      <c r="J97" s="203"/>
      <c r="K97" s="5"/>
      <c r="L97" s="5"/>
      <c r="M97" s="5" t="s">
        <v>407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61"/>
      <c r="AB97" s="161"/>
      <c r="AC97" s="161"/>
      <c r="AD97" s="161"/>
      <c r="AE97" s="5"/>
    </row>
    <row r="98" spans="1:31" ht="145.5">
      <c r="A98" s="141" t="s">
        <v>561</v>
      </c>
      <c r="B98" s="141" t="s">
        <v>5</v>
      </c>
      <c r="C98" s="141" t="s">
        <v>362</v>
      </c>
      <c r="D98" s="152" t="s">
        <v>1225</v>
      </c>
      <c r="E98" s="152" t="s">
        <v>1212</v>
      </c>
      <c r="F98" s="152" t="s">
        <v>558</v>
      </c>
      <c r="G98" s="152" t="s">
        <v>489</v>
      </c>
      <c r="H98" s="152" t="s">
        <v>376</v>
      </c>
      <c r="I98" s="152" t="s">
        <v>379</v>
      </c>
      <c r="J98" s="152" t="s">
        <v>638</v>
      </c>
      <c r="K98" s="152" t="s">
        <v>637</v>
      </c>
      <c r="L98" s="152" t="s">
        <v>363</v>
      </c>
      <c r="M98" s="147" t="s">
        <v>38</v>
      </c>
      <c r="N98" s="147" t="s">
        <v>404</v>
      </c>
      <c r="O98" s="147" t="s">
        <v>406</v>
      </c>
    </row>
    <row r="99" spans="1:31">
      <c r="A99" s="245" t="s">
        <v>4</v>
      </c>
      <c r="B99" s="178" t="s">
        <v>1213</v>
      </c>
      <c r="C99" s="178" t="s">
        <v>355</v>
      </c>
      <c r="D99" s="246" t="s">
        <v>1226</v>
      </c>
      <c r="E99" s="246">
        <v>3</v>
      </c>
      <c r="F99" s="314">
        <v>0</v>
      </c>
      <c r="G99" s="314">
        <v>0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1214</v>
      </c>
      <c r="C100" s="178" t="s">
        <v>355</v>
      </c>
      <c r="D100" s="246" t="s">
        <v>311</v>
      </c>
      <c r="E100" s="246">
        <v>3</v>
      </c>
      <c r="F100" s="314">
        <v>0</v>
      </c>
      <c r="G100" s="314">
        <v>1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1215</v>
      </c>
      <c r="C101" s="178" t="s">
        <v>361</v>
      </c>
      <c r="D101" s="246" t="s">
        <v>1226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1216</v>
      </c>
      <c r="C102" s="178" t="s">
        <v>361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>
      <c r="A103" s="245" t="s">
        <v>4</v>
      </c>
      <c r="B103" s="178" t="s">
        <v>1217</v>
      </c>
      <c r="C103" s="178" t="s">
        <v>358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>
      <c r="A104" s="245" t="s">
        <v>4</v>
      </c>
      <c r="B104" s="178" t="s">
        <v>1218</v>
      </c>
      <c r="C104" s="178" t="s">
        <v>358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1219</v>
      </c>
      <c r="C105" s="178" t="s">
        <v>358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 s="204" customFormat="1">
      <c r="A106" s="245" t="s">
        <v>4</v>
      </c>
      <c r="B106" s="178" t="s">
        <v>1220</v>
      </c>
      <c r="C106" s="178" t="s">
        <v>360</v>
      </c>
      <c r="D106" s="246" t="s">
        <v>1226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</row>
    <row r="107" spans="1:31">
      <c r="A107" s="245" t="s">
        <v>4</v>
      </c>
      <c r="B107" s="178" t="s">
        <v>1221</v>
      </c>
      <c r="C107" s="178" t="s">
        <v>360</v>
      </c>
      <c r="D107" s="246" t="s">
        <v>311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>
      <c r="A108" s="245" t="s">
        <v>4</v>
      </c>
      <c r="B108" s="178" t="s">
        <v>1222</v>
      </c>
      <c r="C108" s="178" t="s">
        <v>360</v>
      </c>
      <c r="D108" s="246" t="s">
        <v>1227</v>
      </c>
      <c r="E108" s="246">
        <v>3</v>
      </c>
      <c r="F108" s="314">
        <v>0</v>
      </c>
      <c r="G108" s="314">
        <v>2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</row>
    <row r="109" spans="1:31">
      <c r="A109" s="223"/>
      <c r="B109" s="223"/>
      <c r="C109" s="223"/>
      <c r="D109" s="224"/>
      <c r="E109" s="225"/>
      <c r="F109" s="225"/>
      <c r="G109" s="225"/>
      <c r="H109" s="225"/>
      <c r="I109" s="225"/>
      <c r="J109" s="226"/>
      <c r="K109" s="226"/>
      <c r="L109" s="226"/>
      <c r="M109" s="225"/>
    </row>
    <row r="110" spans="1:31"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</row>
    <row r="111" spans="1:31" ht="15.75" thickBot="1"/>
    <row r="112" spans="1:31" ht="23.25">
      <c r="A112" s="12" t="s">
        <v>444</v>
      </c>
      <c r="B112" s="12"/>
      <c r="C112" s="12"/>
      <c r="D112" s="12"/>
      <c r="E112" s="204"/>
      <c r="F112" s="204"/>
      <c r="G112" s="204"/>
      <c r="H112" s="204"/>
      <c r="I112" s="204"/>
      <c r="J112" s="204"/>
      <c r="K112" s="204"/>
      <c r="L112" s="204"/>
    </row>
    <row r="114" spans="1:9" ht="159.75">
      <c r="A114" s="141" t="s">
        <v>445</v>
      </c>
      <c r="B114" s="142" t="s">
        <v>5</v>
      </c>
      <c r="C114" s="142" t="s">
        <v>190</v>
      </c>
      <c r="D114" s="145" t="s">
        <v>25</v>
      </c>
      <c r="E114" s="145" t="s">
        <v>220</v>
      </c>
      <c r="F114" s="145" t="s">
        <v>336</v>
      </c>
      <c r="G114" s="145" t="s">
        <v>400</v>
      </c>
      <c r="H114" s="145" t="s">
        <v>450</v>
      </c>
    </row>
    <row r="115" spans="1:9">
      <c r="A115" s="208" t="s">
        <v>4</v>
      </c>
      <c r="B115" s="183" t="s">
        <v>446</v>
      </c>
      <c r="C115" s="183" t="s">
        <v>187</v>
      </c>
      <c r="D115" s="190">
        <v>42</v>
      </c>
      <c r="E115" s="190">
        <v>8</v>
      </c>
      <c r="F115" s="190">
        <v>1.3</v>
      </c>
      <c r="G115" s="190">
        <v>2</v>
      </c>
      <c r="H115" s="190">
        <v>0.25</v>
      </c>
    </row>
    <row r="116" spans="1:9">
      <c r="A116" s="208" t="s">
        <v>4</v>
      </c>
      <c r="B116" s="183" t="s">
        <v>447</v>
      </c>
      <c r="C116" s="183" t="s">
        <v>188</v>
      </c>
      <c r="D116" s="190">
        <v>92</v>
      </c>
      <c r="E116" s="190">
        <v>10</v>
      </c>
      <c r="F116" s="190">
        <v>1.1000000000000001</v>
      </c>
      <c r="G116" s="190">
        <v>2</v>
      </c>
      <c r="H116" s="190">
        <v>0.3</v>
      </c>
    </row>
    <row r="117" spans="1:9">
      <c r="A117" s="208" t="s">
        <v>4</v>
      </c>
      <c r="B117" s="183" t="s">
        <v>448</v>
      </c>
      <c r="C117" s="183" t="s">
        <v>189</v>
      </c>
      <c r="D117" s="190">
        <v>235</v>
      </c>
      <c r="E117" s="190">
        <v>12</v>
      </c>
      <c r="F117" s="190">
        <v>0.9</v>
      </c>
      <c r="G117" s="190">
        <v>2</v>
      </c>
      <c r="H117" s="190">
        <v>0.32500000000000001</v>
      </c>
    </row>
    <row r="118" spans="1:9">
      <c r="A118" s="208" t="s">
        <v>4</v>
      </c>
      <c r="B118" s="183" t="s">
        <v>449</v>
      </c>
      <c r="C118" s="183" t="s">
        <v>210</v>
      </c>
      <c r="D118" s="190">
        <v>686</v>
      </c>
      <c r="E118" s="190">
        <v>14</v>
      </c>
      <c r="F118" s="190">
        <v>0.7</v>
      </c>
      <c r="G118" s="190">
        <v>2</v>
      </c>
      <c r="H118" s="190">
        <v>0.35</v>
      </c>
    </row>
    <row r="119" spans="1:9" ht="409.6">
      <c r="A119" s="208" t="s">
        <v>4</v>
      </c>
      <c r="B119" s="183" t="s">
        <v>469</v>
      </c>
      <c r="C119" s="183" t="s">
        <v>211</v>
      </c>
      <c r="D119" s="190">
        <v>1040</v>
      </c>
      <c r="E119" s="190">
        <v>14</v>
      </c>
      <c r="F119" s="190">
        <v>0.5</v>
      </c>
      <c r="G119" s="190">
        <v>2</v>
      </c>
      <c r="H119" s="190">
        <v>0.35</v>
      </c>
    </row>
    <row r="122" spans="1:9">
      <c r="D122" s="275">
        <v>42</v>
      </c>
      <c r="F122" s="275">
        <v>1.3</v>
      </c>
      <c r="G122" s="67">
        <f>D115*F115</f>
        <v>54.6</v>
      </c>
      <c r="I122" s="67">
        <f>D122*F122</f>
        <v>54.6</v>
      </c>
    </row>
    <row r="123" spans="1:9">
      <c r="D123" s="275">
        <v>92</v>
      </c>
      <c r="F123" s="275">
        <v>1.1000000000000001</v>
      </c>
      <c r="G123" s="67">
        <f>D116*F116</f>
        <v>101.2</v>
      </c>
      <c r="I123" s="67">
        <f t="shared" ref="I123:I126" si="0">D123*F123</f>
        <v>101.2</v>
      </c>
    </row>
    <row r="124" spans="1:9">
      <c r="D124" s="275">
        <v>235</v>
      </c>
      <c r="F124" s="275">
        <v>0.9</v>
      </c>
      <c r="G124" s="67">
        <f>D117*F117</f>
        <v>211.5</v>
      </c>
      <c r="I124" s="67">
        <f t="shared" si="0"/>
        <v>211.5</v>
      </c>
    </row>
    <row r="125" spans="1:9">
      <c r="D125" s="275">
        <v>686</v>
      </c>
      <c r="F125" s="275">
        <v>0.7</v>
      </c>
      <c r="G125" s="67">
        <f>D118*F118</f>
        <v>480.2</v>
      </c>
      <c r="I125" s="67">
        <f t="shared" si="0"/>
        <v>480.2</v>
      </c>
    </row>
    <row r="126" spans="1:9">
      <c r="D126" s="275">
        <v>1040</v>
      </c>
      <c r="F126" s="275">
        <v>0.5</v>
      </c>
      <c r="G126" s="67">
        <f>D119*F119</f>
        <v>520</v>
      </c>
      <c r="I126" s="67">
        <f t="shared" si="0"/>
        <v>520</v>
      </c>
    </row>
  </sheetData>
  <mergeCells count="3">
    <mergeCell ref="E21:F21"/>
    <mergeCell ref="E3:F3"/>
    <mergeCell ref="F97:G97"/>
  </mergeCells>
  <conditionalFormatting sqref="M94:P9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5 M23:P24 M49:P59 M30:P47 M77:P82 M84:P89 M61:P70 M26:P27 M91:P9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:P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:P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:P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9:O108 J109:L109 AA23:AE95"/>
    <dataValidation type="list" allowBlank="1" showInputMessage="1" showErrorMessage="1" sqref="C99:C109 C23:C95">
      <formula1>INDIRECT("entityCategoryDefinitions['[sku']]")</formula1>
    </dataValidation>
    <dataValidation type="decimal" allowBlank="1" showInputMessage="1" prompt="probability [0..1]" sqref="M109 H109:I109 H99:L108 W23:Z95">
      <formula1>0</formula1>
      <formula2>1</formula2>
    </dataValidation>
    <dataValidation type="decimal" allowBlank="1" sqref="D99:G109 M23:N95 P23:V95">
      <formula1>1</formula1>
      <formula2>10</formula2>
    </dataValidation>
    <dataValidation type="decimal" operator="greaterThanOrEqual" showInputMessage="1" showErrorMessage="1" sqref="H41:I42 G41 G23:I40 G43:I94">
      <formula1>0</formula1>
    </dataValidation>
    <dataValidation operator="greaterThanOrEqual" showInputMessage="1" showErrorMessage="1" sqref="G42"/>
    <dataValidation type="list" sqref="L23:L95">
      <formula1>"true,false"</formula1>
    </dataValidation>
    <dataValidation type="whole" operator="greaterThanOrEqual" showInputMessage="1" showErrorMessage="1" sqref="D23:F95">
      <formula1>0</formula1>
    </dataValidation>
    <dataValidation type="decimal" showInputMessage="1" showErrorMessage="1" prompt="probability [0..1]" sqref="J23:K95">
      <formula1>0</formula1>
      <formula2>1</formula2>
    </dataValidation>
    <dataValidation type="list" sqref="O23:O9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1524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0" t="s">
        <v>306</v>
      </c>
      <c r="K3" s="590"/>
      <c r="M3" s="590"/>
      <c r="N3" s="590"/>
      <c r="O3" s="590"/>
      <c r="P3" s="590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1" t="s">
        <v>1508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0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0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0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0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0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0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0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0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0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0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0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0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0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0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0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1"/>
      <c r="G22" s="591"/>
      <c r="H22" s="591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2" t="s">
        <v>313</v>
      </c>
      <c r="H34" s="592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1508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0"/>
      <c r="G3" s="590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1508</v>
      </c>
      <c r="R4" s="142" t="s">
        <v>628</v>
      </c>
    </row>
    <row r="5" spans="1:18" s="67" customFormat="1">
      <c r="B5" s="522" t="s">
        <v>4</v>
      </c>
      <c r="C5" s="523" t="s">
        <v>456</v>
      </c>
      <c r="D5" s="523" t="s">
        <v>423</v>
      </c>
      <c r="E5" s="524"/>
      <c r="F5" s="525">
        <v>0</v>
      </c>
      <c r="G5" s="526">
        <v>0</v>
      </c>
      <c r="H5" s="526">
        <v>0</v>
      </c>
      <c r="I5" s="526">
        <v>0</v>
      </c>
      <c r="J5" s="527" t="s">
        <v>576</v>
      </c>
      <c r="K5" s="527" t="s">
        <v>456</v>
      </c>
      <c r="L5" s="527"/>
      <c r="M5" s="527"/>
      <c r="N5" s="528"/>
      <c r="O5" s="529" t="str">
        <f t="shared" ref="O5:O44" si="0">UPPER(CONCATENATE("TID_","SKIN",SUBSTITUTE(C5,"dragon",""),"_NAME"))</f>
        <v>TID_SKIN_BABY_0_NAME</v>
      </c>
      <c r="P5" s="530" t="str">
        <f t="shared" ref="P5:P44" si="1">UPPER(CONCATENATE("TID_",C5,"_DESC"))</f>
        <v>TID_DRAGON_BABY_0_DESC</v>
      </c>
      <c r="Q5" s="531" t="s">
        <v>935</v>
      </c>
      <c r="R5" s="315">
        <v>1</v>
      </c>
    </row>
    <row r="6" spans="1:18" s="67" customFormat="1" ht="15.75" thickBot="1">
      <c r="B6" s="532" t="s">
        <v>4</v>
      </c>
      <c r="C6" s="315" t="s">
        <v>577</v>
      </c>
      <c r="D6" s="315" t="s">
        <v>423</v>
      </c>
      <c r="E6" s="533" t="s">
        <v>817</v>
      </c>
      <c r="F6" s="534">
        <v>1</v>
      </c>
      <c r="G6" s="535">
        <v>390</v>
      </c>
      <c r="H6" s="535">
        <v>0</v>
      </c>
      <c r="I6" s="535">
        <v>3</v>
      </c>
      <c r="J6" s="536" t="s">
        <v>578</v>
      </c>
      <c r="K6" s="536" t="s">
        <v>577</v>
      </c>
      <c r="L6" s="536"/>
      <c r="M6" s="536"/>
      <c r="N6" s="536" t="s">
        <v>1071</v>
      </c>
      <c r="O6" s="537" t="str">
        <f t="shared" si="0"/>
        <v>TID_SKIN_BABY_1_NAME</v>
      </c>
      <c r="P6" s="531" t="str">
        <f t="shared" si="1"/>
        <v>TID_DRAGON_BABY_1_DESC</v>
      </c>
      <c r="Q6" s="531" t="s">
        <v>935</v>
      </c>
      <c r="R6" s="315">
        <v>2</v>
      </c>
    </row>
    <row r="7" spans="1:18" s="67" customFormat="1">
      <c r="B7" s="522" t="s">
        <v>4</v>
      </c>
      <c r="C7" s="523" t="s">
        <v>455</v>
      </c>
      <c r="D7" s="523" t="s">
        <v>415</v>
      </c>
      <c r="E7" s="524"/>
      <c r="F7" s="525">
        <v>0</v>
      </c>
      <c r="G7" s="526">
        <v>0</v>
      </c>
      <c r="H7" s="526">
        <v>0</v>
      </c>
      <c r="I7" s="526">
        <v>0</v>
      </c>
      <c r="J7" s="527" t="s">
        <v>576</v>
      </c>
      <c r="K7" s="527" t="s">
        <v>455</v>
      </c>
      <c r="L7" s="527"/>
      <c r="M7" s="527"/>
      <c r="N7" s="528"/>
      <c r="O7" s="529" t="str">
        <f t="shared" si="0"/>
        <v>TID_SKIN_CROCODILE_0_NAME</v>
      </c>
      <c r="P7" s="530" t="str">
        <f t="shared" si="1"/>
        <v>TID_DRAGON_CROCODILE_0_DESC</v>
      </c>
      <c r="Q7" s="531" t="s">
        <v>935</v>
      </c>
      <c r="R7" s="315">
        <v>3</v>
      </c>
    </row>
    <row r="8" spans="1:18" s="67" customFormat="1">
      <c r="B8" s="538" t="s">
        <v>4</v>
      </c>
      <c r="C8" s="539" t="s">
        <v>457</v>
      </c>
      <c r="D8" s="539" t="s">
        <v>415</v>
      </c>
      <c r="E8" s="540" t="s">
        <v>821</v>
      </c>
      <c r="F8" s="541">
        <v>1</v>
      </c>
      <c r="G8" s="542">
        <v>900</v>
      </c>
      <c r="H8" s="542">
        <v>0</v>
      </c>
      <c r="I8" s="542">
        <v>3</v>
      </c>
      <c r="J8" s="543" t="s">
        <v>578</v>
      </c>
      <c r="K8" s="543" t="s">
        <v>457</v>
      </c>
      <c r="L8" s="543"/>
      <c r="M8" s="543"/>
      <c r="N8" s="536" t="s">
        <v>1507</v>
      </c>
      <c r="O8" s="544" t="str">
        <f t="shared" si="0"/>
        <v>TID_SKIN_CROCODILE_1_NAME</v>
      </c>
      <c r="P8" s="545" t="str">
        <f t="shared" si="1"/>
        <v>TID_DRAGON_CROCODILE_1_DESC</v>
      </c>
      <c r="Q8" s="531" t="s">
        <v>935</v>
      </c>
      <c r="R8" s="315">
        <v>4</v>
      </c>
    </row>
    <row r="9" spans="1:18" s="67" customFormat="1" ht="15.75" thickBot="1">
      <c r="B9" s="532" t="s">
        <v>4</v>
      </c>
      <c r="C9" s="315" t="s">
        <v>458</v>
      </c>
      <c r="D9" s="315" t="s">
        <v>415</v>
      </c>
      <c r="E9" s="533" t="s">
        <v>909</v>
      </c>
      <c r="F9" s="534">
        <v>2</v>
      </c>
      <c r="G9" s="535">
        <v>0</v>
      </c>
      <c r="H9" s="535">
        <v>12</v>
      </c>
      <c r="I9" s="535">
        <v>6</v>
      </c>
      <c r="J9" s="536" t="s">
        <v>580</v>
      </c>
      <c r="K9" s="536" t="s">
        <v>458</v>
      </c>
      <c r="L9" s="536"/>
      <c r="M9" s="536"/>
      <c r="N9" s="546" t="s">
        <v>1440</v>
      </c>
      <c r="O9" s="537" t="str">
        <f t="shared" si="0"/>
        <v>TID_SKIN_CROCODILE_2_NAME</v>
      </c>
      <c r="P9" s="531" t="str">
        <f t="shared" si="1"/>
        <v>TID_DRAGON_CROCODILE_2_DESC</v>
      </c>
      <c r="Q9" s="531" t="s">
        <v>935</v>
      </c>
      <c r="R9" s="315">
        <v>5</v>
      </c>
    </row>
    <row r="10" spans="1:18" s="67" customFormat="1">
      <c r="B10" s="522" t="s">
        <v>4</v>
      </c>
      <c r="C10" s="523" t="s">
        <v>462</v>
      </c>
      <c r="D10" s="523" t="s">
        <v>418</v>
      </c>
      <c r="E10" s="524"/>
      <c r="F10" s="525">
        <v>0</v>
      </c>
      <c r="G10" s="526">
        <v>0</v>
      </c>
      <c r="H10" s="526">
        <v>0</v>
      </c>
      <c r="I10" s="526">
        <v>0</v>
      </c>
      <c r="J10" s="527" t="s">
        <v>576</v>
      </c>
      <c r="K10" s="527" t="s">
        <v>462</v>
      </c>
      <c r="L10" s="527"/>
      <c r="M10" s="527"/>
      <c r="N10" s="536"/>
      <c r="O10" s="529" t="str">
        <f t="shared" si="0"/>
        <v>TID_SKIN_REPTILE_0_NAME</v>
      </c>
      <c r="P10" s="530" t="str">
        <f t="shared" si="1"/>
        <v>TID_DRAGON_REPTILE_0_DESC</v>
      </c>
      <c r="Q10" s="531" t="s">
        <v>935</v>
      </c>
      <c r="R10" s="315">
        <v>6</v>
      </c>
    </row>
    <row r="11" spans="1:18" s="67" customFormat="1">
      <c r="B11" s="538" t="s">
        <v>4</v>
      </c>
      <c r="C11" s="539" t="s">
        <v>541</v>
      </c>
      <c r="D11" s="539" t="s">
        <v>418</v>
      </c>
      <c r="E11" s="482" t="s">
        <v>791</v>
      </c>
      <c r="F11" s="541">
        <v>1</v>
      </c>
      <c r="G11" s="542">
        <v>3150</v>
      </c>
      <c r="H11" s="542">
        <v>0</v>
      </c>
      <c r="I11" s="542">
        <v>4</v>
      </c>
      <c r="J11" s="543" t="s">
        <v>578</v>
      </c>
      <c r="K11" s="543" t="s">
        <v>541</v>
      </c>
      <c r="L11" s="543"/>
      <c r="M11" s="543"/>
      <c r="N11" s="536" t="s">
        <v>1308</v>
      </c>
      <c r="O11" s="544" t="str">
        <f t="shared" si="0"/>
        <v>TID_SKIN_REPTILE_1_NAME</v>
      </c>
      <c r="P11" s="545" t="str">
        <f t="shared" si="1"/>
        <v>TID_DRAGON_REPTILE_1_DESC</v>
      </c>
      <c r="Q11" s="531" t="s">
        <v>935</v>
      </c>
      <c r="R11" s="315">
        <v>7</v>
      </c>
    </row>
    <row r="12" spans="1:18" s="67" customFormat="1" ht="15.75" thickBot="1">
      <c r="B12" s="547" t="s">
        <v>4</v>
      </c>
      <c r="C12" s="316" t="s">
        <v>542</v>
      </c>
      <c r="D12" s="316" t="s">
        <v>418</v>
      </c>
      <c r="E12" s="548" t="s">
        <v>792</v>
      </c>
      <c r="F12" s="549">
        <v>2</v>
      </c>
      <c r="G12" s="550"/>
      <c r="H12" s="550">
        <v>20</v>
      </c>
      <c r="I12" s="550">
        <v>8</v>
      </c>
      <c r="J12" s="551" t="s">
        <v>580</v>
      </c>
      <c r="K12" s="551" t="s">
        <v>542</v>
      </c>
      <c r="L12" s="551"/>
      <c r="M12" s="551"/>
      <c r="N12" s="551" t="s">
        <v>1310</v>
      </c>
      <c r="O12" s="552" t="str">
        <f t="shared" si="0"/>
        <v>TID_SKIN_REPTILE_2_NAME</v>
      </c>
      <c r="P12" s="553" t="str">
        <f t="shared" si="1"/>
        <v>TID_DRAGON_REPTILE_2_DESC</v>
      </c>
      <c r="Q12" s="531" t="s">
        <v>935</v>
      </c>
      <c r="R12" s="316">
        <v>8</v>
      </c>
    </row>
    <row r="13" spans="1:18" s="67" customFormat="1">
      <c r="B13" s="538" t="s">
        <v>4</v>
      </c>
      <c r="C13" s="539" t="s">
        <v>459</v>
      </c>
      <c r="D13" s="539" t="s">
        <v>414</v>
      </c>
      <c r="E13" s="540"/>
      <c r="F13" s="541">
        <v>0</v>
      </c>
      <c r="G13" s="542">
        <v>0</v>
      </c>
      <c r="H13" s="542">
        <v>0</v>
      </c>
      <c r="I13" s="542">
        <v>0</v>
      </c>
      <c r="J13" s="543" t="s">
        <v>576</v>
      </c>
      <c r="K13" s="543" t="s">
        <v>459</v>
      </c>
      <c r="L13" s="543"/>
      <c r="M13" s="543"/>
      <c r="N13" s="536"/>
      <c r="O13" s="544" t="str">
        <f t="shared" si="0"/>
        <v>TID_SKIN_FAT_0_NAME</v>
      </c>
      <c r="P13" s="545" t="str">
        <f t="shared" si="1"/>
        <v>TID_DRAGON_FAT_0_DESC</v>
      </c>
      <c r="Q13" s="531" t="s">
        <v>935</v>
      </c>
      <c r="R13" s="315">
        <v>10</v>
      </c>
    </row>
    <row r="14" spans="1:18" s="67" customFormat="1">
      <c r="B14" s="538" t="s">
        <v>4</v>
      </c>
      <c r="C14" s="539" t="s">
        <v>536</v>
      </c>
      <c r="D14" s="539" t="s">
        <v>414</v>
      </c>
      <c r="E14" s="533" t="s">
        <v>829</v>
      </c>
      <c r="F14" s="541">
        <v>1</v>
      </c>
      <c r="G14" s="542">
        <v>4800</v>
      </c>
      <c r="H14" s="542">
        <v>0</v>
      </c>
      <c r="I14" s="542">
        <v>3</v>
      </c>
      <c r="J14" s="543" t="s">
        <v>578</v>
      </c>
      <c r="K14" s="543" t="s">
        <v>536</v>
      </c>
      <c r="L14" s="543"/>
      <c r="M14" s="543"/>
      <c r="N14" s="536" t="s">
        <v>1500</v>
      </c>
      <c r="O14" s="544" t="str">
        <f t="shared" si="0"/>
        <v>TID_SKIN_FAT_1_NAME</v>
      </c>
      <c r="P14" s="545" t="str">
        <f t="shared" si="1"/>
        <v>TID_DRAGON_FAT_1_DESC</v>
      </c>
      <c r="Q14" s="531" t="s">
        <v>935</v>
      </c>
      <c r="R14" s="315">
        <v>11</v>
      </c>
    </row>
    <row r="15" spans="1:18" s="67" customFormat="1">
      <c r="B15" s="532" t="s">
        <v>4</v>
      </c>
      <c r="C15" s="315" t="s">
        <v>579</v>
      </c>
      <c r="D15" s="315" t="s">
        <v>414</v>
      </c>
      <c r="E15" s="533" t="s">
        <v>792</v>
      </c>
      <c r="F15" s="534">
        <v>2</v>
      </c>
      <c r="G15" s="535">
        <v>6400</v>
      </c>
      <c r="H15" s="535"/>
      <c r="I15" s="535">
        <v>6</v>
      </c>
      <c r="J15" s="536" t="s">
        <v>580</v>
      </c>
      <c r="K15" s="536" t="s">
        <v>579</v>
      </c>
      <c r="L15" s="536"/>
      <c r="M15" s="536"/>
      <c r="N15" s="536" t="s">
        <v>1538</v>
      </c>
      <c r="O15" s="537" t="str">
        <f t="shared" si="0"/>
        <v>TID_SKIN_FAT_2_NAME</v>
      </c>
      <c r="P15" s="531" t="str">
        <f t="shared" si="1"/>
        <v>TID_DRAGON_FAT_2_DESC</v>
      </c>
      <c r="Q15" s="531" t="s">
        <v>935</v>
      </c>
      <c r="R15" s="315">
        <v>12</v>
      </c>
    </row>
    <row r="16" spans="1:18" s="67" customFormat="1" ht="15.75" thickBot="1">
      <c r="B16" s="532" t="s">
        <v>4</v>
      </c>
      <c r="C16" s="315" t="s">
        <v>1307</v>
      </c>
      <c r="D16" s="315" t="s">
        <v>414</v>
      </c>
      <c r="E16" s="533" t="s">
        <v>300</v>
      </c>
      <c r="F16" s="534">
        <v>3</v>
      </c>
      <c r="G16" s="535">
        <v>0</v>
      </c>
      <c r="H16" s="535">
        <v>30</v>
      </c>
      <c r="I16" s="535">
        <v>6</v>
      </c>
      <c r="J16" s="536" t="s">
        <v>582</v>
      </c>
      <c r="K16" s="536" t="s">
        <v>1307</v>
      </c>
      <c r="L16" s="536"/>
      <c r="M16" s="536"/>
      <c r="N16" s="536" t="s">
        <v>1537</v>
      </c>
      <c r="O16" s="537" t="str">
        <f t="shared" si="0"/>
        <v>TID_SKIN_FAT_3_NAME</v>
      </c>
      <c r="P16" s="531" t="str">
        <f t="shared" si="1"/>
        <v>TID_DRAGON_FAT_3_DESC</v>
      </c>
      <c r="Q16" s="531" t="s">
        <v>935</v>
      </c>
      <c r="R16" s="315">
        <v>12</v>
      </c>
    </row>
    <row r="17" spans="2:18" s="67" customFormat="1">
      <c r="B17" s="522" t="s">
        <v>4</v>
      </c>
      <c r="C17" s="523" t="s">
        <v>460</v>
      </c>
      <c r="D17" s="523" t="s">
        <v>416</v>
      </c>
      <c r="E17" s="524"/>
      <c r="F17" s="525">
        <v>0</v>
      </c>
      <c r="G17" s="526">
        <v>0</v>
      </c>
      <c r="H17" s="526">
        <v>0</v>
      </c>
      <c r="I17" s="526">
        <v>0</v>
      </c>
      <c r="J17" s="527" t="s">
        <v>576</v>
      </c>
      <c r="K17" s="527" t="s">
        <v>460</v>
      </c>
      <c r="L17" s="527"/>
      <c r="M17" s="527"/>
      <c r="N17" s="528"/>
      <c r="O17" s="529" t="str">
        <f t="shared" si="0"/>
        <v>TID_SKIN_BUG_0_NAME</v>
      </c>
      <c r="P17" s="530" t="str">
        <f t="shared" si="1"/>
        <v>TID_DRAGON_BUG_0_DESC</v>
      </c>
      <c r="Q17" s="531" t="s">
        <v>935</v>
      </c>
      <c r="R17" s="315">
        <v>13</v>
      </c>
    </row>
    <row r="18" spans="2:18" s="67" customFormat="1">
      <c r="B18" s="538" t="s">
        <v>4</v>
      </c>
      <c r="C18" s="539" t="s">
        <v>537</v>
      </c>
      <c r="D18" s="539" t="s">
        <v>416</v>
      </c>
      <c r="E18" s="540" t="s">
        <v>790</v>
      </c>
      <c r="F18" s="541">
        <v>1</v>
      </c>
      <c r="G18" s="542">
        <v>9500</v>
      </c>
      <c r="H18" s="542">
        <v>0</v>
      </c>
      <c r="I18" s="542">
        <v>3</v>
      </c>
      <c r="J18" s="543" t="s">
        <v>578</v>
      </c>
      <c r="K18" s="543" t="s">
        <v>537</v>
      </c>
      <c r="L18" s="543"/>
      <c r="M18" s="543"/>
      <c r="N18" s="536"/>
      <c r="O18" s="544" t="str">
        <f t="shared" si="0"/>
        <v>TID_SKIN_BUG_1_NAME</v>
      </c>
      <c r="P18" s="545" t="str">
        <f t="shared" si="1"/>
        <v>TID_DRAGON_BUG_1_DESC</v>
      </c>
      <c r="Q18" s="531" t="s">
        <v>935</v>
      </c>
      <c r="R18" s="315">
        <v>14</v>
      </c>
    </row>
    <row r="19" spans="2:18" s="67" customFormat="1">
      <c r="B19" s="538" t="s">
        <v>4</v>
      </c>
      <c r="C19" s="539" t="s">
        <v>538</v>
      </c>
      <c r="D19" s="539" t="s">
        <v>416</v>
      </c>
      <c r="E19" s="540" t="s">
        <v>324</v>
      </c>
      <c r="F19" s="541">
        <v>2</v>
      </c>
      <c r="G19" s="542">
        <v>13000</v>
      </c>
      <c r="H19" s="542">
        <v>0</v>
      </c>
      <c r="I19" s="542">
        <v>6</v>
      </c>
      <c r="J19" s="543" t="s">
        <v>580</v>
      </c>
      <c r="K19" s="543" t="s">
        <v>538</v>
      </c>
      <c r="L19" s="543"/>
      <c r="M19" s="543"/>
      <c r="N19" s="536"/>
      <c r="O19" s="544" t="str">
        <f t="shared" si="0"/>
        <v>TID_SKIN_BUG_2_NAME</v>
      </c>
      <c r="P19" s="545" t="str">
        <f t="shared" si="1"/>
        <v>TID_DRAGON_BUG_2_DESC</v>
      </c>
      <c r="Q19" s="531" t="s">
        <v>935</v>
      </c>
      <c r="R19" s="315">
        <v>15</v>
      </c>
    </row>
    <row r="20" spans="2:18" s="67" customFormat="1" ht="15.75" thickBot="1">
      <c r="B20" s="532" t="s">
        <v>4</v>
      </c>
      <c r="C20" s="315" t="s">
        <v>581</v>
      </c>
      <c r="D20" s="315" t="s">
        <v>416</v>
      </c>
      <c r="E20" s="482" t="s">
        <v>791</v>
      </c>
      <c r="F20" s="534">
        <v>3</v>
      </c>
      <c r="G20" s="535">
        <v>0</v>
      </c>
      <c r="H20" s="535">
        <v>40</v>
      </c>
      <c r="I20" s="535">
        <v>9</v>
      </c>
      <c r="J20" s="536" t="s">
        <v>582</v>
      </c>
      <c r="K20" s="536" t="s">
        <v>581</v>
      </c>
      <c r="L20" s="536"/>
      <c r="M20" s="536"/>
      <c r="N20" s="536"/>
      <c r="O20" s="537" t="str">
        <f t="shared" si="0"/>
        <v>TID_SKIN_BUG_3_NAME</v>
      </c>
      <c r="P20" s="531" t="str">
        <f t="shared" si="1"/>
        <v>TID_DRAGON_BUG_3_DESC</v>
      </c>
      <c r="Q20" s="531" t="s">
        <v>935</v>
      </c>
      <c r="R20" s="315">
        <v>16</v>
      </c>
    </row>
    <row r="21" spans="2:18" s="67" customFormat="1">
      <c r="B21" s="522" t="s">
        <v>4</v>
      </c>
      <c r="C21" s="523" t="s">
        <v>461</v>
      </c>
      <c r="D21" s="523" t="s">
        <v>417</v>
      </c>
      <c r="E21" s="524"/>
      <c r="F21" s="525">
        <v>0</v>
      </c>
      <c r="G21" s="526">
        <v>0</v>
      </c>
      <c r="H21" s="526">
        <v>0</v>
      </c>
      <c r="I21" s="526">
        <v>0</v>
      </c>
      <c r="J21" s="527" t="s">
        <v>576</v>
      </c>
      <c r="K21" s="527" t="s">
        <v>461</v>
      </c>
      <c r="L21" s="527"/>
      <c r="M21" s="527"/>
      <c r="N21" s="528" t="s">
        <v>1077</v>
      </c>
      <c r="O21" s="529" t="str">
        <f t="shared" si="0"/>
        <v>TID_SKIN_CHINESE_0_NAME</v>
      </c>
      <c r="P21" s="530" t="str">
        <f t="shared" si="1"/>
        <v>TID_DRAGON_CHINESE_0_DESC</v>
      </c>
      <c r="Q21" s="531" t="s">
        <v>935</v>
      </c>
      <c r="R21" s="315">
        <v>17</v>
      </c>
    </row>
    <row r="22" spans="2:18" s="67" customFormat="1">
      <c r="B22" s="538" t="s">
        <v>4</v>
      </c>
      <c r="C22" s="539" t="s">
        <v>539</v>
      </c>
      <c r="D22" s="539" t="s">
        <v>417</v>
      </c>
      <c r="E22" s="540" t="s">
        <v>829</v>
      </c>
      <c r="F22" s="541">
        <v>1</v>
      </c>
      <c r="G22" s="542">
        <v>17000</v>
      </c>
      <c r="H22" s="542">
        <v>0</v>
      </c>
      <c r="I22" s="542">
        <v>4</v>
      </c>
      <c r="J22" s="543" t="s">
        <v>578</v>
      </c>
      <c r="K22" s="543" t="s">
        <v>539</v>
      </c>
      <c r="L22" s="543"/>
      <c r="M22" s="543"/>
      <c r="N22" s="536" t="s">
        <v>1078</v>
      </c>
      <c r="O22" s="544" t="str">
        <f t="shared" si="0"/>
        <v>TID_SKIN_CHINESE_1_NAME</v>
      </c>
      <c r="P22" s="545" t="str">
        <f t="shared" si="1"/>
        <v>TID_DRAGON_CHINESE_1_DESC</v>
      </c>
      <c r="Q22" s="531" t="s">
        <v>935</v>
      </c>
      <c r="R22" s="315">
        <v>18</v>
      </c>
    </row>
    <row r="23" spans="2:18" s="67" customFormat="1">
      <c r="B23" s="538" t="s">
        <v>4</v>
      </c>
      <c r="C23" s="539" t="s">
        <v>540</v>
      </c>
      <c r="D23" s="539" t="s">
        <v>417</v>
      </c>
      <c r="E23" s="540" t="s">
        <v>790</v>
      </c>
      <c r="F23" s="541">
        <v>2</v>
      </c>
      <c r="G23" s="542">
        <v>20000</v>
      </c>
      <c r="H23" s="542">
        <v>0</v>
      </c>
      <c r="I23" s="542">
        <v>8</v>
      </c>
      <c r="J23" s="543" t="s">
        <v>580</v>
      </c>
      <c r="K23" s="543" t="s">
        <v>540</v>
      </c>
      <c r="L23" s="543"/>
      <c r="M23" s="543"/>
      <c r="N23" s="536" t="s">
        <v>1309</v>
      </c>
      <c r="O23" s="544" t="str">
        <f t="shared" si="0"/>
        <v>TID_SKIN_CHINESE_2_NAME</v>
      </c>
      <c r="P23" s="545" t="str">
        <f t="shared" si="1"/>
        <v>TID_DRAGON_CHINESE_2_DESC</v>
      </c>
      <c r="Q23" s="531" t="s">
        <v>935</v>
      </c>
      <c r="R23" s="315">
        <v>19</v>
      </c>
    </row>
    <row r="24" spans="2:18" s="67" customFormat="1" ht="15.75" thickBot="1">
      <c r="B24" s="532" t="s">
        <v>4</v>
      </c>
      <c r="C24" s="315" t="s">
        <v>583</v>
      </c>
      <c r="D24" s="315" t="s">
        <v>417</v>
      </c>
      <c r="E24" s="533" t="s">
        <v>792</v>
      </c>
      <c r="F24" s="534">
        <v>3</v>
      </c>
      <c r="G24" s="535">
        <v>0</v>
      </c>
      <c r="H24" s="535">
        <v>80</v>
      </c>
      <c r="I24" s="535">
        <v>12</v>
      </c>
      <c r="J24" s="536" t="s">
        <v>582</v>
      </c>
      <c r="K24" s="536" t="s">
        <v>583</v>
      </c>
      <c r="L24" s="536"/>
      <c r="M24" s="536"/>
      <c r="N24" s="536" t="s">
        <v>1241</v>
      </c>
      <c r="O24" s="537" t="str">
        <f t="shared" si="0"/>
        <v>TID_SKIN_CHINESE_3_NAME</v>
      </c>
      <c r="P24" s="531" t="str">
        <f t="shared" si="1"/>
        <v>TID_DRAGON_CHINESE_3_DESC</v>
      </c>
      <c r="Q24" s="531" t="s">
        <v>935</v>
      </c>
      <c r="R24" s="315">
        <v>20</v>
      </c>
    </row>
    <row r="25" spans="2:18" s="67" customFormat="1">
      <c r="B25" s="522" t="s">
        <v>4</v>
      </c>
      <c r="C25" s="523" t="s">
        <v>463</v>
      </c>
      <c r="D25" s="523" t="s">
        <v>419</v>
      </c>
      <c r="E25" s="524"/>
      <c r="F25" s="525">
        <v>0</v>
      </c>
      <c r="G25" s="526">
        <v>0</v>
      </c>
      <c r="H25" s="526">
        <v>0</v>
      </c>
      <c r="I25" s="526">
        <v>0</v>
      </c>
      <c r="J25" s="527" t="s">
        <v>576</v>
      </c>
      <c r="K25" s="527" t="s">
        <v>463</v>
      </c>
      <c r="L25" s="527"/>
      <c r="M25" s="527"/>
      <c r="N25" s="528"/>
      <c r="O25" s="529" t="str">
        <f t="shared" si="0"/>
        <v>TID_SKIN_CLASSIC_0_NAME</v>
      </c>
      <c r="P25" s="530" t="str">
        <f t="shared" si="1"/>
        <v>TID_DRAGON_CLASSIC_0_DESC</v>
      </c>
      <c r="Q25" s="531" t="s">
        <v>935</v>
      </c>
      <c r="R25" s="315">
        <v>21</v>
      </c>
    </row>
    <row r="26" spans="2:18" s="67" customFormat="1">
      <c r="B26" s="538" t="s">
        <v>4</v>
      </c>
      <c r="C26" s="539" t="s">
        <v>543</v>
      </c>
      <c r="D26" s="539" t="s">
        <v>419</v>
      </c>
      <c r="E26" s="540" t="s">
        <v>820</v>
      </c>
      <c r="F26" s="541">
        <v>1</v>
      </c>
      <c r="G26" s="542">
        <v>20000</v>
      </c>
      <c r="H26" s="542">
        <v>0</v>
      </c>
      <c r="I26" s="542">
        <v>3</v>
      </c>
      <c r="J26" s="543" t="s">
        <v>578</v>
      </c>
      <c r="K26" s="543" t="s">
        <v>543</v>
      </c>
      <c r="L26" s="543"/>
      <c r="M26" s="543"/>
      <c r="N26" s="536" t="s">
        <v>1420</v>
      </c>
      <c r="O26" s="544" t="str">
        <f t="shared" si="0"/>
        <v>TID_SKIN_CLASSIC_1_NAME</v>
      </c>
      <c r="P26" s="545" t="str">
        <f t="shared" si="1"/>
        <v>TID_DRAGON_CLASSIC_1_DESC</v>
      </c>
      <c r="Q26" s="531" t="s">
        <v>935</v>
      </c>
      <c r="R26" s="315">
        <v>22</v>
      </c>
    </row>
    <row r="27" spans="2:18" s="67" customFormat="1">
      <c r="B27" s="538" t="s">
        <v>4</v>
      </c>
      <c r="C27" s="539" t="s">
        <v>544</v>
      </c>
      <c r="D27" s="539" t="s">
        <v>419</v>
      </c>
      <c r="E27" s="540" t="s">
        <v>790</v>
      </c>
      <c r="F27" s="541">
        <v>2</v>
      </c>
      <c r="G27" s="542">
        <v>25000</v>
      </c>
      <c r="H27" s="542">
        <v>0</v>
      </c>
      <c r="I27" s="542">
        <v>6</v>
      </c>
      <c r="J27" s="543" t="s">
        <v>580</v>
      </c>
      <c r="K27" s="543" t="s">
        <v>544</v>
      </c>
      <c r="L27" s="543"/>
      <c r="M27" s="543"/>
      <c r="N27" s="536" t="s">
        <v>1312</v>
      </c>
      <c r="O27" s="544" t="str">
        <f t="shared" si="0"/>
        <v>TID_SKIN_CLASSIC_2_NAME</v>
      </c>
      <c r="P27" s="545" t="str">
        <f t="shared" si="1"/>
        <v>TID_DRAGON_CLASSIC_2_DESC</v>
      </c>
      <c r="Q27" s="531" t="s">
        <v>935</v>
      </c>
      <c r="R27" s="315">
        <v>23</v>
      </c>
    </row>
    <row r="28" spans="2:18" s="67" customFormat="1">
      <c r="B28" s="538" t="s">
        <v>4</v>
      </c>
      <c r="C28" s="539" t="s">
        <v>545</v>
      </c>
      <c r="D28" s="539" t="s">
        <v>419</v>
      </c>
      <c r="E28" s="540" t="s">
        <v>324</v>
      </c>
      <c r="F28" s="541">
        <v>3</v>
      </c>
      <c r="G28" s="542">
        <v>30000</v>
      </c>
      <c r="H28" s="542">
        <v>0</v>
      </c>
      <c r="I28" s="542">
        <v>9</v>
      </c>
      <c r="J28" s="536" t="s">
        <v>582</v>
      </c>
      <c r="K28" s="536" t="s">
        <v>545</v>
      </c>
      <c r="L28" s="536"/>
      <c r="M28" s="536"/>
      <c r="N28" s="536" t="s">
        <v>1311</v>
      </c>
      <c r="O28" s="544" t="str">
        <f t="shared" si="0"/>
        <v>TID_SKIN_CLASSIC_3_NAME</v>
      </c>
      <c r="P28" s="545" t="str">
        <f t="shared" si="1"/>
        <v>TID_DRAGON_CLASSIC_3_DESC</v>
      </c>
      <c r="Q28" s="531" t="s">
        <v>935</v>
      </c>
      <c r="R28" s="315">
        <v>24</v>
      </c>
    </row>
    <row r="29" spans="2:18" s="67" customFormat="1" ht="15.75" thickBot="1">
      <c r="B29" s="532" t="s">
        <v>4</v>
      </c>
      <c r="C29" s="315" t="s">
        <v>584</v>
      </c>
      <c r="D29" s="315" t="s">
        <v>419</v>
      </c>
      <c r="E29" s="533" t="s">
        <v>824</v>
      </c>
      <c r="F29" s="534">
        <v>4</v>
      </c>
      <c r="G29" s="535">
        <v>0</v>
      </c>
      <c r="H29" s="535">
        <v>110</v>
      </c>
      <c r="I29" s="535">
        <v>12</v>
      </c>
      <c r="J29" s="536" t="s">
        <v>585</v>
      </c>
      <c r="K29" s="536" t="s">
        <v>584</v>
      </c>
      <c r="L29" s="536"/>
      <c r="M29" s="536"/>
      <c r="N29" s="536"/>
      <c r="O29" s="537" t="str">
        <f t="shared" si="0"/>
        <v>TID_SKIN_CLASSIC_4_NAME</v>
      </c>
      <c r="P29" s="531" t="str">
        <f t="shared" si="1"/>
        <v>TID_DRAGON_CLASSIC_4_DESC</v>
      </c>
      <c r="Q29" s="531" t="s">
        <v>935</v>
      </c>
      <c r="R29" s="315">
        <v>25</v>
      </c>
    </row>
    <row r="30" spans="2:18" s="67" customFormat="1">
      <c r="B30" s="522" t="s">
        <v>4</v>
      </c>
      <c r="C30" s="523" t="s">
        <v>464</v>
      </c>
      <c r="D30" s="523" t="s">
        <v>420</v>
      </c>
      <c r="E30" s="524"/>
      <c r="F30" s="525">
        <v>0</v>
      </c>
      <c r="G30" s="526">
        <v>0</v>
      </c>
      <c r="H30" s="526">
        <v>0</v>
      </c>
      <c r="I30" s="526">
        <v>0</v>
      </c>
      <c r="J30" s="527" t="s">
        <v>576</v>
      </c>
      <c r="K30" s="527" t="s">
        <v>464</v>
      </c>
      <c r="L30" s="527"/>
      <c r="M30" s="527"/>
      <c r="N30" s="528"/>
      <c r="O30" s="529" t="str">
        <f t="shared" si="0"/>
        <v>TID_SKIN_DEVIL_0_NAME</v>
      </c>
      <c r="P30" s="530" t="str">
        <f t="shared" si="1"/>
        <v>TID_DRAGON_DEVIL_0_DESC</v>
      </c>
      <c r="Q30" s="531" t="s">
        <v>935</v>
      </c>
      <c r="R30" s="315">
        <v>26</v>
      </c>
    </row>
    <row r="31" spans="2:18" s="67" customFormat="1">
      <c r="B31" s="538" t="s">
        <v>4</v>
      </c>
      <c r="C31" s="539" t="s">
        <v>546</v>
      </c>
      <c r="D31" s="539" t="s">
        <v>420</v>
      </c>
      <c r="E31" s="540" t="s">
        <v>817</v>
      </c>
      <c r="F31" s="541">
        <v>1</v>
      </c>
      <c r="G31" s="542">
        <v>32000</v>
      </c>
      <c r="H31" s="542">
        <v>0</v>
      </c>
      <c r="I31" s="542">
        <v>4</v>
      </c>
      <c r="J31" s="543" t="s">
        <v>578</v>
      </c>
      <c r="K31" s="543" t="s">
        <v>546</v>
      </c>
      <c r="L31" s="543"/>
      <c r="M31" s="543"/>
      <c r="N31" s="536"/>
      <c r="O31" s="544" t="str">
        <f t="shared" si="0"/>
        <v>TID_SKIN_DEVIL_1_NAME</v>
      </c>
      <c r="P31" s="545" t="str">
        <f t="shared" si="1"/>
        <v>TID_DRAGON_DEVIL_1_DESC</v>
      </c>
      <c r="Q31" s="531" t="s">
        <v>935</v>
      </c>
      <c r="R31" s="315">
        <v>27</v>
      </c>
    </row>
    <row r="32" spans="2:18" s="67" customFormat="1">
      <c r="B32" s="538" t="s">
        <v>4</v>
      </c>
      <c r="C32" s="539" t="s">
        <v>547</v>
      </c>
      <c r="D32" s="539" t="s">
        <v>420</v>
      </c>
      <c r="E32" s="540" t="s">
        <v>820</v>
      </c>
      <c r="F32" s="541">
        <v>2</v>
      </c>
      <c r="G32" s="542">
        <v>40000</v>
      </c>
      <c r="H32" s="542">
        <v>0</v>
      </c>
      <c r="I32" s="542">
        <v>8</v>
      </c>
      <c r="J32" s="543" t="s">
        <v>580</v>
      </c>
      <c r="K32" s="543" t="s">
        <v>547</v>
      </c>
      <c r="L32" s="543"/>
      <c r="M32" s="543"/>
      <c r="N32" s="536"/>
      <c r="O32" s="544" t="str">
        <f t="shared" si="0"/>
        <v>TID_SKIN_DEVIL_2_NAME</v>
      </c>
      <c r="P32" s="545" t="str">
        <f t="shared" si="1"/>
        <v>TID_DRAGON_DEVIL_2_DESC</v>
      </c>
      <c r="Q32" s="531" t="s">
        <v>935</v>
      </c>
      <c r="R32" s="315">
        <v>28</v>
      </c>
    </row>
    <row r="33" spans="2:18" s="67" customFormat="1">
      <c r="B33" s="538" t="s">
        <v>4</v>
      </c>
      <c r="C33" s="539" t="s">
        <v>548</v>
      </c>
      <c r="D33" s="539" t="s">
        <v>420</v>
      </c>
      <c r="E33" s="533" t="s">
        <v>300</v>
      </c>
      <c r="F33" s="541">
        <v>3</v>
      </c>
      <c r="G33" s="542">
        <v>48000</v>
      </c>
      <c r="H33" s="542">
        <v>0</v>
      </c>
      <c r="I33" s="542">
        <v>12</v>
      </c>
      <c r="J33" s="536" t="s">
        <v>582</v>
      </c>
      <c r="K33" s="536" t="s">
        <v>548</v>
      </c>
      <c r="L33" s="536"/>
      <c r="M33" s="536"/>
      <c r="N33" s="536"/>
      <c r="O33" s="544" t="str">
        <f t="shared" si="0"/>
        <v>TID_SKIN_DEVIL_3_NAME</v>
      </c>
      <c r="P33" s="545" t="str">
        <f t="shared" si="1"/>
        <v>TID_DRAGON_DEVIL_3_DESC</v>
      </c>
      <c r="Q33" s="531" t="s">
        <v>935</v>
      </c>
      <c r="R33" s="315">
        <v>29</v>
      </c>
    </row>
    <row r="34" spans="2:18" s="67" customFormat="1" ht="15.75" thickBot="1">
      <c r="B34" s="532" t="s">
        <v>4</v>
      </c>
      <c r="C34" s="315" t="s">
        <v>586</v>
      </c>
      <c r="D34" s="315" t="s">
        <v>420</v>
      </c>
      <c r="E34" s="533" t="s">
        <v>909</v>
      </c>
      <c r="F34" s="534">
        <v>4</v>
      </c>
      <c r="G34" s="535">
        <v>0</v>
      </c>
      <c r="H34" s="535">
        <v>160</v>
      </c>
      <c r="I34" s="535">
        <v>16</v>
      </c>
      <c r="J34" s="536" t="s">
        <v>585</v>
      </c>
      <c r="K34" s="536" t="s">
        <v>586</v>
      </c>
      <c r="L34" s="536"/>
      <c r="M34" s="536"/>
      <c r="N34" s="536"/>
      <c r="O34" s="537" t="str">
        <f t="shared" si="0"/>
        <v>TID_SKIN_DEVIL_4_NAME</v>
      </c>
      <c r="P34" s="531" t="str">
        <f t="shared" si="1"/>
        <v>TID_DRAGON_DEVIL_4_DESC</v>
      </c>
      <c r="Q34" s="531" t="s">
        <v>935</v>
      </c>
      <c r="R34" s="315">
        <v>30</v>
      </c>
    </row>
    <row r="35" spans="2:18" s="67" customFormat="1">
      <c r="B35" s="522" t="s">
        <v>4</v>
      </c>
      <c r="C35" s="523" t="s">
        <v>465</v>
      </c>
      <c r="D35" s="523" t="s">
        <v>421</v>
      </c>
      <c r="E35" s="524"/>
      <c r="F35" s="525">
        <v>0</v>
      </c>
      <c r="G35" s="526">
        <v>0</v>
      </c>
      <c r="H35" s="526">
        <v>0</v>
      </c>
      <c r="I35" s="526">
        <v>0</v>
      </c>
      <c r="J35" s="527" t="s">
        <v>576</v>
      </c>
      <c r="K35" s="527" t="s">
        <v>465</v>
      </c>
      <c r="L35" s="527"/>
      <c r="M35" s="527"/>
      <c r="N35" s="528"/>
      <c r="O35" s="529" t="str">
        <f t="shared" si="0"/>
        <v>TID_SKIN_BALROG_0_NAME</v>
      </c>
      <c r="P35" s="530" t="str">
        <f t="shared" si="1"/>
        <v>TID_DRAGON_BALROG_0_DESC</v>
      </c>
      <c r="Q35" s="531" t="s">
        <v>935</v>
      </c>
      <c r="R35" s="315">
        <v>31</v>
      </c>
    </row>
    <row r="36" spans="2:18" s="67" customFormat="1">
      <c r="B36" s="538" t="s">
        <v>4</v>
      </c>
      <c r="C36" s="539" t="s">
        <v>549</v>
      </c>
      <c r="D36" s="539" t="s">
        <v>421</v>
      </c>
      <c r="E36" s="540" t="s">
        <v>829</v>
      </c>
      <c r="F36" s="541">
        <v>1</v>
      </c>
      <c r="G36" s="542">
        <v>47000</v>
      </c>
      <c r="H36" s="542">
        <v>0</v>
      </c>
      <c r="I36" s="542">
        <v>4</v>
      </c>
      <c r="J36" s="543" t="s">
        <v>578</v>
      </c>
      <c r="K36" s="543" t="s">
        <v>549</v>
      </c>
      <c r="L36" s="543"/>
      <c r="M36" s="543"/>
      <c r="N36" s="536"/>
      <c r="O36" s="544" t="str">
        <f t="shared" si="0"/>
        <v>TID_SKIN_BALROG_1_NAME</v>
      </c>
      <c r="P36" s="545" t="str">
        <f t="shared" si="1"/>
        <v>TID_DRAGON_BALROG_1_DESC</v>
      </c>
      <c r="Q36" s="531" t="s">
        <v>935</v>
      </c>
      <c r="R36" s="315">
        <v>32</v>
      </c>
    </row>
    <row r="37" spans="2:18" s="67" customFormat="1">
      <c r="B37" s="538" t="s">
        <v>4</v>
      </c>
      <c r="C37" s="539" t="s">
        <v>551</v>
      </c>
      <c r="D37" s="539" t="s">
        <v>421</v>
      </c>
      <c r="E37" s="540" t="s">
        <v>820</v>
      </c>
      <c r="F37" s="541">
        <v>2</v>
      </c>
      <c r="G37" s="542">
        <v>60000</v>
      </c>
      <c r="H37" s="542">
        <v>0</v>
      </c>
      <c r="I37" s="542">
        <v>8</v>
      </c>
      <c r="J37" s="543" t="s">
        <v>580</v>
      </c>
      <c r="K37" s="543" t="s">
        <v>551</v>
      </c>
      <c r="L37" s="543"/>
      <c r="M37" s="543"/>
      <c r="N37" s="536"/>
      <c r="O37" s="544" t="str">
        <f t="shared" si="0"/>
        <v>TID_SKIN_BALROG_2_NAME</v>
      </c>
      <c r="P37" s="545" t="str">
        <f t="shared" si="1"/>
        <v>TID_DRAGON_BALROG_2_DESC</v>
      </c>
      <c r="Q37" s="531" t="s">
        <v>935</v>
      </c>
      <c r="R37" s="315">
        <v>33</v>
      </c>
    </row>
    <row r="38" spans="2:18" s="67" customFormat="1">
      <c r="B38" s="538" t="s">
        <v>4</v>
      </c>
      <c r="C38" s="539" t="s">
        <v>550</v>
      </c>
      <c r="D38" s="539" t="s">
        <v>421</v>
      </c>
      <c r="E38" s="540" t="s">
        <v>825</v>
      </c>
      <c r="F38" s="541">
        <v>3</v>
      </c>
      <c r="G38" s="542">
        <v>70000</v>
      </c>
      <c r="H38" s="542">
        <v>0</v>
      </c>
      <c r="I38" s="542">
        <v>12</v>
      </c>
      <c r="J38" s="536" t="s">
        <v>582</v>
      </c>
      <c r="K38" s="536" t="s">
        <v>550</v>
      </c>
      <c r="L38" s="536"/>
      <c r="M38" s="536"/>
      <c r="N38" s="536"/>
      <c r="O38" s="544" t="str">
        <f t="shared" si="0"/>
        <v>TID_SKIN_BALROG_3_NAME</v>
      </c>
      <c r="P38" s="545" t="str">
        <f t="shared" si="1"/>
        <v>TID_DRAGON_BALROG_3_DESC</v>
      </c>
      <c r="Q38" s="531" t="s">
        <v>935</v>
      </c>
      <c r="R38" s="315">
        <v>34</v>
      </c>
    </row>
    <row r="39" spans="2:18" s="67" customFormat="1" ht="15.75" thickBot="1">
      <c r="B39" s="532" t="s">
        <v>4</v>
      </c>
      <c r="C39" s="315" t="s">
        <v>587</v>
      </c>
      <c r="D39" s="315" t="s">
        <v>421</v>
      </c>
      <c r="E39" s="533" t="s">
        <v>300</v>
      </c>
      <c r="F39" s="534">
        <v>4</v>
      </c>
      <c r="G39" s="535">
        <v>0</v>
      </c>
      <c r="H39" s="535">
        <v>160</v>
      </c>
      <c r="I39" s="535">
        <v>16</v>
      </c>
      <c r="J39" s="536" t="s">
        <v>585</v>
      </c>
      <c r="K39" s="536" t="s">
        <v>587</v>
      </c>
      <c r="L39" s="536"/>
      <c r="M39" s="536"/>
      <c r="N39" s="536"/>
      <c r="O39" s="537" t="str">
        <f t="shared" si="0"/>
        <v>TID_SKIN_BALROG_4_NAME</v>
      </c>
      <c r="P39" s="531" t="str">
        <f t="shared" si="1"/>
        <v>TID_DRAGON_BALROG_4_DESC</v>
      </c>
      <c r="Q39" s="531" t="s">
        <v>935</v>
      </c>
      <c r="R39" s="315">
        <v>35</v>
      </c>
    </row>
    <row r="40" spans="2:18" s="67" customFormat="1">
      <c r="B40" s="522" t="s">
        <v>4</v>
      </c>
      <c r="C40" s="523" t="s">
        <v>466</v>
      </c>
      <c r="D40" s="523" t="s">
        <v>422</v>
      </c>
      <c r="E40" s="524"/>
      <c r="F40" s="525">
        <v>0</v>
      </c>
      <c r="G40" s="526">
        <v>0</v>
      </c>
      <c r="H40" s="526">
        <v>0</v>
      </c>
      <c r="I40" s="526">
        <v>0</v>
      </c>
      <c r="J40" s="527" t="s">
        <v>576</v>
      </c>
      <c r="K40" s="527" t="s">
        <v>466</v>
      </c>
      <c r="L40" s="527"/>
      <c r="M40" s="527"/>
      <c r="N40" s="528"/>
      <c r="O40" s="529" t="str">
        <f t="shared" si="0"/>
        <v>TID_SKIN_TITAN_0_NAME</v>
      </c>
      <c r="P40" s="530" t="str">
        <f t="shared" si="1"/>
        <v>TID_DRAGON_TITAN_0_DESC</v>
      </c>
      <c r="Q40" s="531" t="s">
        <v>935</v>
      </c>
      <c r="R40" s="315">
        <v>36</v>
      </c>
    </row>
    <row r="41" spans="2:18" s="67" customFormat="1">
      <c r="B41" s="538" t="s">
        <v>4</v>
      </c>
      <c r="C41" s="539" t="s">
        <v>552</v>
      </c>
      <c r="D41" s="539" t="s">
        <v>422</v>
      </c>
      <c r="E41" s="540" t="s">
        <v>825</v>
      </c>
      <c r="F41" s="541">
        <v>1</v>
      </c>
      <c r="G41" s="542">
        <v>70000</v>
      </c>
      <c r="H41" s="542">
        <v>0</v>
      </c>
      <c r="I41" s="542">
        <v>4</v>
      </c>
      <c r="J41" s="543" t="s">
        <v>578</v>
      </c>
      <c r="K41" s="543" t="s">
        <v>552</v>
      </c>
      <c r="L41" s="543"/>
      <c r="M41" s="543"/>
      <c r="N41" s="536"/>
      <c r="O41" s="544" t="str">
        <f t="shared" si="0"/>
        <v>TID_SKIN_TITAN_1_NAME</v>
      </c>
      <c r="P41" s="545" t="str">
        <f t="shared" si="1"/>
        <v>TID_DRAGON_TITAN_1_DESC</v>
      </c>
      <c r="Q41" s="531" t="s">
        <v>935</v>
      </c>
      <c r="R41" s="315">
        <v>37</v>
      </c>
    </row>
    <row r="42" spans="2:18" s="67" customFormat="1">
      <c r="B42" s="538" t="s">
        <v>4</v>
      </c>
      <c r="C42" s="539" t="s">
        <v>553</v>
      </c>
      <c r="D42" s="539" t="s">
        <v>422</v>
      </c>
      <c r="E42" s="533" t="s">
        <v>909</v>
      </c>
      <c r="F42" s="541">
        <v>2</v>
      </c>
      <c r="G42" s="542">
        <v>85000</v>
      </c>
      <c r="H42" s="542">
        <v>0</v>
      </c>
      <c r="I42" s="542">
        <v>8</v>
      </c>
      <c r="J42" s="543" t="s">
        <v>580</v>
      </c>
      <c r="K42" s="543" t="s">
        <v>553</v>
      </c>
      <c r="L42" s="543"/>
      <c r="M42" s="543"/>
      <c r="N42" s="536"/>
      <c r="O42" s="544" t="str">
        <f t="shared" si="0"/>
        <v>TID_SKIN_TITAN_2_NAME</v>
      </c>
      <c r="P42" s="545" t="str">
        <f t="shared" si="1"/>
        <v>TID_DRAGON_TITAN_2_DESC</v>
      </c>
      <c r="Q42" s="531" t="s">
        <v>935</v>
      </c>
      <c r="R42" s="315">
        <v>38</v>
      </c>
    </row>
    <row r="43" spans="2:18" s="67" customFormat="1">
      <c r="B43" s="538" t="s">
        <v>4</v>
      </c>
      <c r="C43" s="539" t="s">
        <v>554</v>
      </c>
      <c r="D43" s="539" t="s">
        <v>422</v>
      </c>
      <c r="E43" s="533" t="s">
        <v>791</v>
      </c>
      <c r="F43" s="541">
        <v>3</v>
      </c>
      <c r="G43" s="542">
        <v>100000</v>
      </c>
      <c r="H43" s="542">
        <v>0</v>
      </c>
      <c r="I43" s="542">
        <v>12</v>
      </c>
      <c r="J43" s="536" t="s">
        <v>582</v>
      </c>
      <c r="K43" s="536" t="s">
        <v>554</v>
      </c>
      <c r="L43" s="536"/>
      <c r="M43" s="536"/>
      <c r="N43" s="536"/>
      <c r="O43" s="544" t="str">
        <f t="shared" si="0"/>
        <v>TID_SKIN_TITAN_3_NAME</v>
      </c>
      <c r="P43" s="545" t="str">
        <f t="shared" si="1"/>
        <v>TID_DRAGON_TITAN_3_DESC</v>
      </c>
      <c r="Q43" s="531" t="s">
        <v>935</v>
      </c>
      <c r="R43" s="315">
        <v>39</v>
      </c>
    </row>
    <row r="44" spans="2:18" s="67" customFormat="1">
      <c r="B44" s="538" t="s">
        <v>4</v>
      </c>
      <c r="C44" s="539" t="s">
        <v>588</v>
      </c>
      <c r="D44" s="539" t="s">
        <v>422</v>
      </c>
      <c r="E44" s="533" t="s">
        <v>824</v>
      </c>
      <c r="F44" s="541">
        <v>4</v>
      </c>
      <c r="G44" s="542">
        <v>0</v>
      </c>
      <c r="H44" s="542">
        <v>220</v>
      </c>
      <c r="I44" s="542">
        <v>16</v>
      </c>
      <c r="J44" s="536" t="s">
        <v>585</v>
      </c>
      <c r="K44" s="536" t="s">
        <v>588</v>
      </c>
      <c r="L44" s="536"/>
      <c r="M44" s="536"/>
      <c r="N44" s="536"/>
      <c r="O44" s="544" t="str">
        <f t="shared" si="0"/>
        <v>TID_SKIN_TITAN_4_NAME</v>
      </c>
      <c r="P44" s="545" t="str">
        <f t="shared" si="1"/>
        <v>TID_DRAGON_TITAN_4_DESC</v>
      </c>
      <c r="Q44" s="531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1" zoomScale="85" zoomScaleNormal="85" workbookViewId="0">
      <selection activeCell="F13" sqref="F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899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900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900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1303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901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901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900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902</v>
      </c>
      <c r="F13" s="482" t="s">
        <v>902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903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1302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1299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904</v>
      </c>
      <c r="F16" s="482" t="s">
        <v>904</v>
      </c>
      <c r="G16" s="483">
        <v>1</v>
      </c>
      <c r="H16" s="483"/>
      <c r="I16" s="490" t="s">
        <v>906</v>
      </c>
      <c r="J16" s="490" t="s">
        <v>1299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903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903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1302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900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908</v>
      </c>
      <c r="F23" s="482" t="s">
        <v>908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1299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909</v>
      </c>
      <c r="F24" s="482" t="s">
        <v>909</v>
      </c>
      <c r="G24" s="483">
        <v>5</v>
      </c>
      <c r="H24" s="483"/>
      <c r="I24" s="490" t="s">
        <v>953</v>
      </c>
      <c r="J24" s="319" t="s">
        <v>1303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1299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900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1303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1304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907</v>
      </c>
      <c r="F29" s="501" t="s">
        <v>907</v>
      </c>
      <c r="G29" s="496">
        <v>100</v>
      </c>
      <c r="H29" s="496"/>
      <c r="I29" s="490" t="s">
        <v>936</v>
      </c>
      <c r="J29" s="490" t="s">
        <v>901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981</v>
      </c>
      <c r="F30" s="482" t="s">
        <v>981</v>
      </c>
      <c r="G30" s="496">
        <v>0</v>
      </c>
      <c r="H30" s="496"/>
      <c r="I30" s="490" t="s">
        <v>982</v>
      </c>
      <c r="J30" s="490" t="s">
        <v>1299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1251</v>
      </c>
      <c r="F31" s="482" t="s">
        <v>1251</v>
      </c>
      <c r="G31" s="483">
        <v>0</v>
      </c>
      <c r="H31" s="483"/>
      <c r="I31" s="490" t="s">
        <v>1502</v>
      </c>
      <c r="J31" s="319" t="s">
        <v>1299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1348</v>
      </c>
      <c r="F32" s="482" t="s">
        <v>1348</v>
      </c>
      <c r="G32" s="483" t="s">
        <v>1049</v>
      </c>
      <c r="H32" s="483"/>
      <c r="I32" s="490" t="s">
        <v>982</v>
      </c>
      <c r="J32" s="319" t="s">
        <v>900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1478</v>
      </c>
      <c r="F33" s="504" t="s">
        <v>1357</v>
      </c>
      <c r="G33" s="327" t="s">
        <v>1354</v>
      </c>
      <c r="H33" s="327">
        <v>10</v>
      </c>
      <c r="I33" s="505" t="s">
        <v>1481</v>
      </c>
      <c r="J33" s="506" t="s">
        <v>901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1350</v>
      </c>
      <c r="F34" s="504" t="s">
        <v>1357</v>
      </c>
      <c r="G34" s="327" t="s">
        <v>1138</v>
      </c>
      <c r="H34" s="327">
        <v>10</v>
      </c>
      <c r="I34" s="490" t="s">
        <v>1481</v>
      </c>
      <c r="J34" s="319" t="s">
        <v>901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1351</v>
      </c>
      <c r="F35" s="504" t="s">
        <v>1357</v>
      </c>
      <c r="G35" s="327" t="s">
        <v>1355</v>
      </c>
      <c r="H35" s="327">
        <v>10</v>
      </c>
      <c r="I35" s="490" t="s">
        <v>1481</v>
      </c>
      <c r="J35" s="319" t="s">
        <v>901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1352</v>
      </c>
      <c r="F36" s="504" t="s">
        <v>1357</v>
      </c>
      <c r="G36" s="483" t="s">
        <v>1356</v>
      </c>
      <c r="H36" s="327">
        <v>10</v>
      </c>
      <c r="I36" s="490" t="s">
        <v>1481</v>
      </c>
      <c r="J36" s="319" t="s">
        <v>901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1349</v>
      </c>
      <c r="F37" s="482" t="s">
        <v>1425</v>
      </c>
      <c r="G37" s="483"/>
      <c r="H37" s="483"/>
      <c r="I37" s="490" t="s">
        <v>1501</v>
      </c>
      <c r="J37" s="319" t="s">
        <v>900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1353</v>
      </c>
      <c r="F38" s="482" t="s">
        <v>1353</v>
      </c>
      <c r="G38" s="483"/>
      <c r="H38" s="483"/>
      <c r="I38" s="490" t="s">
        <v>1503</v>
      </c>
      <c r="J38" s="319" t="s">
        <v>900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1418</v>
      </c>
      <c r="F39" s="482" t="s">
        <v>1418</v>
      </c>
      <c r="G39" s="483"/>
      <c r="H39" s="483"/>
      <c r="I39" s="490" t="s">
        <v>982</v>
      </c>
      <c r="J39" s="490" t="s">
        <v>1299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1470</v>
      </c>
      <c r="F40" s="482" t="s">
        <v>1470</v>
      </c>
      <c r="G40" s="483">
        <v>100</v>
      </c>
      <c r="H40" s="483"/>
      <c r="I40" s="490" t="s">
        <v>1471</v>
      </c>
      <c r="J40" s="490" t="s">
        <v>1304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1472</v>
      </c>
      <c r="F41" s="482" t="s">
        <v>1472</v>
      </c>
      <c r="G41" s="483"/>
      <c r="H41" s="483"/>
      <c r="I41" s="490" t="s">
        <v>1471</v>
      </c>
      <c r="J41" s="490" t="s">
        <v>1304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1476</v>
      </c>
      <c r="F42" s="482" t="s">
        <v>1474</v>
      </c>
      <c r="G42" s="483"/>
      <c r="H42" s="483"/>
      <c r="I42" s="490" t="s">
        <v>982</v>
      </c>
      <c r="J42" s="490" t="s">
        <v>1299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1475</v>
      </c>
      <c r="F43" s="482" t="s">
        <v>1474</v>
      </c>
      <c r="G43" s="483"/>
      <c r="H43" s="483"/>
      <c r="I43" s="490" t="s">
        <v>982</v>
      </c>
      <c r="J43" s="490" t="s">
        <v>1299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1477</v>
      </c>
      <c r="F44" s="482" t="s">
        <v>1474</v>
      </c>
      <c r="G44" s="483"/>
      <c r="H44" s="483"/>
      <c r="I44" s="490" t="s">
        <v>982</v>
      </c>
      <c r="J44" s="490" t="s">
        <v>1299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1479</v>
      </c>
      <c r="F45" s="492" t="s">
        <v>1480</v>
      </c>
      <c r="G45" s="493" t="s">
        <v>1138</v>
      </c>
      <c r="H45" s="493">
        <v>10</v>
      </c>
      <c r="I45" s="511" t="str">
        <f>CONCATENATE("icon_",powerUpsDefinitions[[#This Row],['[sku']]])</f>
        <v>icon_lower_damage_dragon</v>
      </c>
      <c r="J45" s="511" t="s">
        <v>900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1508</v>
      </c>
    </row>
    <row r="6" spans="2:25">
      <c r="B6" s="432" t="s">
        <v>4</v>
      </c>
      <c r="C6" s="554" t="s">
        <v>957</v>
      </c>
      <c r="D6" s="554" t="s">
        <v>962</v>
      </c>
      <c r="E6" s="555">
        <v>0</v>
      </c>
      <c r="F6" s="435">
        <v>0.99</v>
      </c>
      <c r="G6" s="357">
        <v>0</v>
      </c>
      <c r="H6" s="556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6">
        <f>shopPacksDefinitions[[#This Row],['[amount']]]/shopPacksDefinitions[[#This Row],['[priceDollars']]]</f>
        <v>10.1010101010101</v>
      </c>
      <c r="L6" s="359" t="b">
        <v>0</v>
      </c>
      <c r="M6" s="445" t="s">
        <v>1079</v>
      </c>
      <c r="N6" s="557"/>
      <c r="O6" s="519" t="s">
        <v>986</v>
      </c>
      <c r="P6" s="557"/>
      <c r="Q6" s="519" t="s">
        <v>986</v>
      </c>
      <c r="R6" s="558" t="s">
        <v>935</v>
      </c>
    </row>
    <row r="7" spans="2:25">
      <c r="B7" s="432" t="s">
        <v>4</v>
      </c>
      <c r="C7" s="554" t="s">
        <v>960</v>
      </c>
      <c r="D7" s="559" t="s">
        <v>962</v>
      </c>
      <c r="E7" s="555">
        <v>1</v>
      </c>
      <c r="F7" s="435">
        <v>4.99</v>
      </c>
      <c r="G7" s="357">
        <v>0</v>
      </c>
      <c r="H7" s="556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6">
        <f>shopPacksDefinitions[[#This Row],['[amount']]]/shopPacksDefinitions[[#This Row],['[priceDollars']]]</f>
        <v>10.020040080160321</v>
      </c>
      <c r="L7" s="359" t="b">
        <v>0</v>
      </c>
      <c r="M7" s="445" t="s">
        <v>1080</v>
      </c>
      <c r="N7" s="557"/>
      <c r="O7" s="519" t="s">
        <v>987</v>
      </c>
      <c r="P7" s="557"/>
      <c r="Q7" s="519" t="s">
        <v>987</v>
      </c>
      <c r="R7" s="558" t="s">
        <v>935</v>
      </c>
    </row>
    <row r="8" spans="2:25">
      <c r="B8" s="432" t="s">
        <v>4</v>
      </c>
      <c r="C8" s="554" t="s">
        <v>961</v>
      </c>
      <c r="D8" s="559" t="s">
        <v>962</v>
      </c>
      <c r="E8" s="555">
        <v>2</v>
      </c>
      <c r="F8" s="435">
        <v>9.99</v>
      </c>
      <c r="G8" s="357">
        <v>0</v>
      </c>
      <c r="H8" s="556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6">
        <f>shopPacksDefinitions[[#This Row],['[amount']]]/shopPacksDefinitions[[#This Row],['[priceDollars']]]</f>
        <v>11.011011011011011</v>
      </c>
      <c r="L8" s="359" t="b">
        <v>0</v>
      </c>
      <c r="M8" s="445" t="s">
        <v>1081</v>
      </c>
      <c r="N8" s="364"/>
      <c r="O8" s="519" t="s">
        <v>988</v>
      </c>
      <c r="P8" s="364"/>
      <c r="Q8" s="368" t="s">
        <v>988</v>
      </c>
      <c r="R8" s="558" t="s">
        <v>935</v>
      </c>
    </row>
    <row r="9" spans="2:25">
      <c r="B9" s="456" t="s">
        <v>4</v>
      </c>
      <c r="C9" s="560" t="s">
        <v>964</v>
      </c>
      <c r="D9" s="559" t="s">
        <v>962</v>
      </c>
      <c r="E9" s="555">
        <v>3</v>
      </c>
      <c r="F9" s="435">
        <v>19.989999999999998</v>
      </c>
      <c r="G9" s="459">
        <v>0</v>
      </c>
      <c r="H9" s="556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6">
        <f>shopPacksDefinitions[[#This Row],['[amount']]]/shopPacksDefinitions[[#This Row],['[priceDollars']]]</f>
        <v>12.506253126563283</v>
      </c>
      <c r="L9" s="561" t="b">
        <v>0</v>
      </c>
      <c r="M9" s="445" t="s">
        <v>1082</v>
      </c>
      <c r="N9" s="562"/>
      <c r="O9" s="519" t="s">
        <v>989</v>
      </c>
      <c r="P9" s="562"/>
      <c r="Q9" s="563" t="s">
        <v>989</v>
      </c>
      <c r="R9" s="558" t="s">
        <v>935</v>
      </c>
    </row>
    <row r="10" spans="2:25">
      <c r="B10" s="456" t="s">
        <v>4</v>
      </c>
      <c r="C10" s="560" t="s">
        <v>970</v>
      </c>
      <c r="D10" s="559" t="s">
        <v>962</v>
      </c>
      <c r="E10" s="555">
        <v>4</v>
      </c>
      <c r="F10" s="458">
        <v>39.99</v>
      </c>
      <c r="G10" s="459">
        <v>0</v>
      </c>
      <c r="H10" s="556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6">
        <f>shopPacksDefinitions[[#This Row],['[amount']]]/shopPacksDefinitions[[#This Row],['[priceDollars']]]</f>
        <v>14.003500875218805</v>
      </c>
      <c r="L10" s="561" t="b">
        <v>0</v>
      </c>
      <c r="M10" s="445" t="s">
        <v>1083</v>
      </c>
      <c r="N10" s="562"/>
      <c r="O10" s="519" t="s">
        <v>990</v>
      </c>
      <c r="P10" s="562"/>
      <c r="Q10" s="563" t="s">
        <v>990</v>
      </c>
      <c r="R10" s="558" t="s">
        <v>935</v>
      </c>
    </row>
    <row r="11" spans="2:25" ht="15.75" thickBot="1">
      <c r="B11" s="456" t="s">
        <v>4</v>
      </c>
      <c r="C11" s="560" t="s">
        <v>971</v>
      </c>
      <c r="D11" s="559" t="s">
        <v>962</v>
      </c>
      <c r="E11" s="564">
        <v>5</v>
      </c>
      <c r="F11" s="458">
        <v>79.989999999999995</v>
      </c>
      <c r="G11" s="459">
        <v>0</v>
      </c>
      <c r="H11" s="556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6">
        <f>shopPacksDefinitions[[#This Row],['[amount']]]/shopPacksDefinitions[[#This Row],['[priceDollars']]]</f>
        <v>15.001875234404302</v>
      </c>
      <c r="L11" s="561" t="b">
        <v>1</v>
      </c>
      <c r="M11" s="445" t="s">
        <v>1084</v>
      </c>
      <c r="N11" s="562"/>
      <c r="O11" s="519" t="s">
        <v>991</v>
      </c>
      <c r="P11" s="562"/>
      <c r="Q11" s="563" t="s">
        <v>991</v>
      </c>
      <c r="R11" s="558" t="s">
        <v>935</v>
      </c>
    </row>
    <row r="12" spans="2:25" ht="15.75" thickBot="1">
      <c r="B12" s="565" t="s">
        <v>4</v>
      </c>
      <c r="C12" s="566" t="s">
        <v>973</v>
      </c>
      <c r="D12" s="567" t="s">
        <v>969</v>
      </c>
      <c r="E12" s="568">
        <v>0</v>
      </c>
      <c r="F12" s="569">
        <v>0</v>
      </c>
      <c r="G12" s="570">
        <v>5</v>
      </c>
      <c r="H12" s="571">
        <f>ROUND(shopPacksDefinitions[[#This Row],['[priceHC']]],0)*$H$4</f>
        <v>1000</v>
      </c>
      <c r="I12" s="572">
        <v>0</v>
      </c>
      <c r="J12" s="572">
        <f>ROUND(shopPacksDefinitions[[#This Row],[Base Amount
(only for the maths)]]+shopPacksDefinitions[[#This Row],[Base Amount
(only for the maths)]]*shopPacksDefinitions[[#This Row],['[bonusAmount']]],0)</f>
        <v>1000</v>
      </c>
      <c r="K12" s="571">
        <f>shopPacksDefinitions[[#This Row],['[amount']]]/shopPacksDefinitions[[#This Row],['[priceHC']]]</f>
        <v>200</v>
      </c>
      <c r="L12" s="573" t="b">
        <v>0</v>
      </c>
      <c r="M12" s="574" t="s">
        <v>1085</v>
      </c>
      <c r="N12" s="575"/>
      <c r="O12" s="575"/>
      <c r="P12" s="575"/>
      <c r="Q12" s="575"/>
      <c r="R12" s="558" t="s">
        <v>935</v>
      </c>
    </row>
    <row r="13" spans="2:25" ht="15.75" thickBot="1">
      <c r="B13" s="432" t="s">
        <v>4</v>
      </c>
      <c r="C13" s="554" t="s">
        <v>965</v>
      </c>
      <c r="D13" s="559" t="s">
        <v>969</v>
      </c>
      <c r="E13" s="555">
        <v>1</v>
      </c>
      <c r="F13" s="435">
        <v>0</v>
      </c>
      <c r="G13" s="357">
        <v>20</v>
      </c>
      <c r="H13" s="556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6">
        <f>shopPacksDefinitions[[#This Row],['[amount']]]/shopPacksDefinitions[[#This Row],['[priceHC']]]</f>
        <v>220</v>
      </c>
      <c r="L13" s="359" t="b">
        <v>0</v>
      </c>
      <c r="M13" s="574" t="s">
        <v>1086</v>
      </c>
      <c r="N13" s="364"/>
      <c r="O13" s="364"/>
      <c r="P13" s="364"/>
      <c r="Q13" s="364"/>
      <c r="R13" s="558" t="s">
        <v>935</v>
      </c>
    </row>
    <row r="14" spans="2:25" ht="15.75" thickBot="1">
      <c r="B14" s="432" t="s">
        <v>4</v>
      </c>
      <c r="C14" s="554" t="s">
        <v>966</v>
      </c>
      <c r="D14" s="559" t="s">
        <v>969</v>
      </c>
      <c r="E14" s="555">
        <v>2</v>
      </c>
      <c r="F14" s="435">
        <v>0</v>
      </c>
      <c r="G14" s="357">
        <v>50</v>
      </c>
      <c r="H14" s="556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6">
        <f>shopPacksDefinitions[[#This Row],['[amount']]]/shopPacksDefinitions[[#This Row],['[priceHC']]]</f>
        <v>240</v>
      </c>
      <c r="L14" s="359" t="b">
        <v>0</v>
      </c>
      <c r="M14" s="574" t="s">
        <v>1087</v>
      </c>
      <c r="N14" s="364"/>
      <c r="O14" s="364"/>
      <c r="P14" s="364"/>
      <c r="Q14" s="364"/>
      <c r="R14" s="558" t="s">
        <v>935</v>
      </c>
    </row>
    <row r="15" spans="2:25" ht="15.75" thickBot="1">
      <c r="B15" s="432" t="s">
        <v>4</v>
      </c>
      <c r="C15" s="554" t="s">
        <v>967</v>
      </c>
      <c r="D15" s="559" t="s">
        <v>969</v>
      </c>
      <c r="E15" s="555">
        <v>3</v>
      </c>
      <c r="F15" s="435">
        <v>0</v>
      </c>
      <c r="G15" s="357">
        <v>250</v>
      </c>
      <c r="H15" s="556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6">
        <f>shopPacksDefinitions[[#This Row],['[amount']]]/shopPacksDefinitions[[#This Row],['[priceHC']]]</f>
        <v>280</v>
      </c>
      <c r="L15" s="359" t="b">
        <v>0</v>
      </c>
      <c r="M15" s="574" t="s">
        <v>1088</v>
      </c>
      <c r="N15" s="364"/>
      <c r="O15" s="364"/>
      <c r="P15" s="364"/>
      <c r="Q15" s="364"/>
      <c r="R15" s="558" t="s">
        <v>935</v>
      </c>
    </row>
    <row r="16" spans="2:25" ht="15.75" thickBot="1">
      <c r="B16" s="432" t="s">
        <v>4</v>
      </c>
      <c r="C16" s="554" t="s">
        <v>968</v>
      </c>
      <c r="D16" s="559" t="s">
        <v>969</v>
      </c>
      <c r="E16" s="555">
        <v>4</v>
      </c>
      <c r="F16" s="435">
        <v>0</v>
      </c>
      <c r="G16" s="357">
        <v>400</v>
      </c>
      <c r="H16" s="556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6">
        <f>shopPacksDefinitions[[#This Row],['[amount']]]/shopPacksDefinitions[[#This Row],['[priceHC']]]</f>
        <v>300</v>
      </c>
      <c r="L16" s="359" t="b">
        <v>0</v>
      </c>
      <c r="M16" s="574" t="s">
        <v>1089</v>
      </c>
      <c r="N16" s="364"/>
      <c r="O16" s="364"/>
      <c r="P16" s="364"/>
      <c r="Q16" s="364"/>
      <c r="R16" s="558" t="s">
        <v>935</v>
      </c>
    </row>
    <row r="17" spans="2:18">
      <c r="B17" s="432" t="s">
        <v>4</v>
      </c>
      <c r="C17" s="554" t="s">
        <v>972</v>
      </c>
      <c r="D17" s="559" t="s">
        <v>969</v>
      </c>
      <c r="E17" s="555">
        <v>5</v>
      </c>
      <c r="F17" s="435">
        <v>0</v>
      </c>
      <c r="G17" s="357">
        <v>1000</v>
      </c>
      <c r="H17" s="556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6">
        <f>shopPacksDefinitions[[#This Row],['[amount']]]/shopPacksDefinitions[[#This Row],['[priceHC']]]</f>
        <v>340</v>
      </c>
      <c r="L17" s="359" t="b">
        <v>1</v>
      </c>
      <c r="M17" s="574" t="s">
        <v>1090</v>
      </c>
      <c r="N17" s="364"/>
      <c r="O17" s="364"/>
      <c r="P17" s="364"/>
      <c r="Q17" s="364"/>
      <c r="R17" s="558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0"/>
      <c r="G3" s="590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2017-08-07T12:19:20Z</dcterms:modified>
</cp:coreProperties>
</file>