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entities!$B$86:$M$115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30" i="42" l="1"/>
  <c r="J131" i="42"/>
  <c r="J132" i="42"/>
  <c r="J133" i="42"/>
  <c r="J129" i="42"/>
  <c r="H129" i="42"/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3" i="42"/>
  <c r="Q24" i="42"/>
  <c r="Q65" i="42"/>
  <c r="Q66" i="42"/>
  <c r="G7" i="34"/>
  <c r="H7" i="34"/>
  <c r="Q57" i="42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1" i="42"/>
  <c r="Q50" i="42"/>
  <c r="K16" i="44"/>
  <c r="L16" i="44"/>
  <c r="M16" i="44" s="1"/>
  <c r="Q29" i="42"/>
  <c r="I13" i="44"/>
  <c r="K13" i="44"/>
  <c r="L13" i="44"/>
  <c r="M13" i="44" s="1"/>
  <c r="L5" i="45"/>
  <c r="L6" i="45"/>
  <c r="L7" i="45"/>
  <c r="L8" i="45"/>
  <c r="L9" i="45"/>
  <c r="L10" i="45"/>
  <c r="L11" i="45"/>
  <c r="L12" i="45"/>
  <c r="L13" i="45"/>
  <c r="L14" i="45"/>
  <c r="L15" i="45"/>
  <c r="L16" i="45"/>
  <c r="L17" i="45"/>
  <c r="L18" i="45"/>
  <c r="L19" i="45"/>
  <c r="L20" i="45"/>
  <c r="L21" i="45"/>
  <c r="L22" i="45"/>
  <c r="L23" i="45"/>
  <c r="L24" i="45"/>
  <c r="L25" i="45"/>
  <c r="L26" i="45"/>
  <c r="L27" i="45"/>
  <c r="L28" i="45"/>
  <c r="L29" i="45"/>
  <c r="L30" i="45"/>
  <c r="L31" i="45"/>
  <c r="L32" i="45"/>
  <c r="L33" i="45"/>
  <c r="L34" i="45"/>
  <c r="L35" i="45"/>
  <c r="L36" i="45"/>
  <c r="L37" i="45"/>
  <c r="L38" i="45"/>
  <c r="L39" i="45"/>
  <c r="L40" i="45"/>
  <c r="L41" i="45"/>
  <c r="L42" i="45"/>
  <c r="L43" i="45"/>
  <c r="L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30" i="42"/>
  <c r="H131" i="42"/>
  <c r="H132" i="42"/>
  <c r="H133" i="42"/>
  <c r="Q63" i="42"/>
  <c r="Q56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59" i="42"/>
  <c r="Q52" i="42"/>
  <c r="Q47" i="42"/>
  <c r="Q76" i="42"/>
  <c r="Q73" i="42"/>
  <c r="Q74" i="42"/>
  <c r="Q75" i="42"/>
  <c r="Q54" i="42"/>
  <c r="Q49" i="42"/>
  <c r="Q45" i="42"/>
  <c r="Q44" i="42"/>
  <c r="Q37" i="42"/>
  <c r="Q33" i="42"/>
  <c r="Q32" i="42"/>
  <c r="Q31" i="42"/>
  <c r="Q30" i="42"/>
  <c r="Q27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 l="1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<sst xmlns="http://schemas.openxmlformats.org/spreadsheetml/2006/main" count="3306" uniqueCount="1342">
  <si>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</si>
  <si>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</si>
  <si>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</si>
  <si>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</si>
  <si>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</si>
  <si>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</si>
  <si>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</si>
  <si>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</si>
  <si>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</si>
  <si>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</si>
  <si>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</si>
  <si>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</si>
  <si>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</si>
  <si>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</si>
  <si>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</si>
  <si>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</si>
  <si>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</si>
  <si>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</si>
  <si>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</si>
  <si>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</si>
  <si>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</si>
  <si>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</si>
  <si>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</si>
  <si>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</si>
  <si>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</si>
  <si>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</si>
  <si>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</si>
  <si>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</si>
  <si>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</si>
  <si>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</si>
  <si>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</si>
  <si>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</si>
  <si>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</si>
  <si>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</si>
  <si>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</si>
  <si>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</si>
  <si>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</si>
  <si>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</si>
  <si>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</si>
  <si>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</si>
  <si>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</si>
  <si>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</si>
  <si>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</si>
  <si>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</si>
  <si>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</si>
  <si>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</si>
  <si>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</si>
  <si>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</si>
  <si>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</si>
  <si>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</si>
  <si>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</si>
  <si>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</si>
  <si>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</si>
  <si>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</si>
  <si>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</si>
  <si>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</si>
  <si>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</si>
  <si>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</si>
  <si>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</si>
  <si>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</si>
  <si>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</si>
  <si>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</si>
  <si>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</si>
  <si>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</si>
  <si>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</si>
  <si>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</si>
  <si>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</si>
  <si>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</si>
  <si>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</si>
  <si>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</si>
  <si>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</si>
  <si>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</si>
  <si>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</si>
  <si>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</si>
  <si>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</si>
  <si>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</si>
  <si>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</si>
  <si>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</si>
  <si>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</si>
  <si>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</si>
  <si>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</si>
  <si>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</si>
  <si>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</si>
  <si>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</si>
  <si>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</si>
  <si>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</si>
  <si>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</si>
  <si>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</si>
  <si>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</si>
  <si>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</si>
  <si>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</si>
  <si>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</si>
  <si>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</si>
  <si>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</si>
  <si>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</si>
  <si>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</si>
  <si>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</si>
  <si>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</si>
  <si>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</si>
  <si>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</si>
  <si>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</si>
  <si>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</si>
  <si>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</si>
  <si>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</si>
  <si>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</si>
  <si>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</si>
  <si>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</si>
  <si>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</si>
  <si>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</si>
  <si>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</si>
  <si>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</si>
  <si>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</si>
  <si>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</si>
  <si>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</si>
  <si>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</si>
  <si>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</si>
  <si>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</si>
  <si>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</si>
  <si>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</si>
  <si>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</si>
  <si>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</si>
  <si>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</si>
  <si>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</si>
  <si>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</si>
  <si>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</si>
  <si>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</si>
  <si>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</si>
  <si>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</si>
  <si>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</si>
  <si>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</si>
  <si>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</si>
  <si>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</si>
  <si>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</si>
  <si>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</si>
  <si>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</si>
  <si>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</si>
  <si>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</si>
  <si>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</si>
  <si>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</si>
  <si>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</si>
  <si>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</si>
  <si>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</si>
  <si>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</si>
  <si>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</si>
  <si>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</si>
  <si>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</si>
  <si>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</si>
  <si>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</si>
  <si>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</si>
  <si>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</si>
  <si>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</si>
  <si>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</si>
  <si>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</si>
  <si>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</si>
  <si>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</si>
  <si>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</si>
  <si>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</si>
  <si>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</si>
  <si>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</si>
  <si>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</si>
  <si>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</si>
  <si>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</si>
  <si>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</si>
  <si>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</si>
  <si>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</si>
  <si>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</si>
  <si>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</si>
  <si>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</si>
  <si>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</si>
  <si>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</si>
  <si>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</si>
  <si>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</si>
  <si>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</si>
  <si>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</si>
  <si>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</si>
  <si>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</si>
  <si>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</si>
  <si>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</si>
  <si>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</si>
  <si>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</si>
  <si>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</si>
  <si>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</si>
  <si>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</si>
  <si>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</si>
  <si>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</si>
  <si>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</si>
  <si>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</si>
  <si>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</si>
  <si>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</si>
  <si>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</si>
  <si>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</si>
  <si>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</si>
  <si>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</si>
  <si>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</si>
  <si>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</si>
  <si>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</si>
  <si>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</si>
  <si>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</si>
  <si>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</si>
  <si>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</si>
  <si>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</si>
  <si>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</si>
  <si>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</si>
  <si>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</si>
  <si>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</si>
  <si>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</si>
  <si>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</si>
  <si>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</si>
  <si>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</si>
  <si>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</si>
  <si>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</si>
  <si>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</si>
  <si>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</si>
  <si>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</si>
  <si>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</si>
  <si>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</si>
  <si>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</si>
  <si>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</si>
  <si>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</si>
  <si>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</si>
  <si>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</si>
  <si>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</si>
  <si>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</si>
  <si>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</si>
  <si>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</si>
  <si>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</si>
  <si>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</si>
  <si>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</si>
  <si>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</si>
  <si>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</si>
  <si>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</si>
  <si>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</si>
  <si>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</si>
  <si>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</si>
  <si>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</si>
  <si>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</si>
  <si>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</si>
  <si>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</si>
  <si>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</si>
  <si>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</si>
  <si>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</si>
  <si>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</si>
  <si>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</si>
  <si>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</si>
  <si>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</si>
  <si>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</si>
  <si>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</si>
  <si>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</si>
  <si>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</si>
  <si>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</si>
  <si>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</si>
  <si>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</si>
  <si>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</si>
  <si>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</si>
  <si>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</si>
  <si>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</si>
  <si>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</si>
  <si>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</si>
  <si>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</si>
  <si>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</si>
  <si>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</si>
  <si>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</si>
  <si>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</si>
  <si>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</si>
  <si>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</si>
  <si>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</si>
  <si>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</si>
  <si>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</si>
  <si>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</si>
  <si>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</si>
  <si>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</si>
  <si>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</si>
  <si>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</si>
  <si>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</si>
  <si>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</si>
  <si>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</si>
  <si>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</si>
  <si>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</si>
  <si>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</si>
  <si>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</si>
  <si>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</si>
  <si>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</si>
  <si>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</si>
  <si>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</si>
  <si>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</si>
  <si>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</si>
  <si>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</si>
  <si>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</si>
  <si>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</si>
  <si>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</si>
  <si>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</si>
  <si>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</si>
  <si>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</si>
  <si>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</si>
  <si>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</si>
  <si>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</si>
  <si>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</si>
  <si>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</si>
  <si>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</si>
  <si>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</si>
  <si>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</si>
  <si>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</si>
  <si>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</si>
  <si>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</si>
  <si>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</si>
  <si>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</si>
  <si>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</si>
  <si>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</si>
  <si>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</si>
  <si>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</si>
  <si>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</si>
  <si>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</si>
  <si>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</si>
  <si>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</si>
  <si>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mission_13</t>
  </si>
  <si>
    <t>mission_14</t>
  </si>
  <si>
    <t>mission_15</t>
  </si>
  <si>
    <t>mission_16</t>
  </si>
  <si>
    <t>mission_17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</si>
  <si>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</si>
  <si>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</si>
  <si>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</si>
  <si>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</si>
  <si>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</si>
  <si>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</si>
  <si>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</si>
  <si>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</si>
  <si>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</si>
  <si>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</si>
  <si>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Mission 0</t>
  </si>
  <si>
    <t>Mission 1</t>
  </si>
  <si>
    <t>Mission 2</t>
  </si>
  <si>
    <t>Mission 3</t>
  </si>
  <si>
    <t>Mission 5</t>
  </si>
  <si>
    <t>Mission 6</t>
  </si>
  <si>
    <t>Mission 8</t>
  </si>
  <si>
    <t>Mission 10</t>
  </si>
  <si>
    <t>Mission 11</t>
  </si>
  <si>
    <t>Mission 13</t>
  </si>
  <si>
    <t>Mission 14</t>
  </si>
  <si>
    <t>Mission 15</t>
  </si>
  <si>
    <t>Mission 16</t>
  </si>
  <si>
    <t>Mission 17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</si>
  <si>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</si>
  <si>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</si>
  <si>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</si>
  <si>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</si>
  <si>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</si>
  <si>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</si>
  <si>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</si>
  <si>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</si>
  <si>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</si>
  <si>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</si>
  <si>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</si>
  <si>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</si>
  <si>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</si>
  <si>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</si>
  <si>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</si>
  <si>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</si>
  <si>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</si>
  <si>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</si>
  <si>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</si>
  <si>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</si>
  <si>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</si>
  <si>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</si>
  <si>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</si>
  <si>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</si>
  <si>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</si>
  <si>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</si>
  <si>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</si>
  <si>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</si>
  <si>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</si>
  <si>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</si>
  <si>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</si>
  <si>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</si>
  <si>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</si>
  <si>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</si>
  <si>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</si>
  <si>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</si>
  <si>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</si>
  <si>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</si>
  <si>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</si>
  <si>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</si>
  <si>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</si>
  <si>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</si>
  <si>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</si>
  <si>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</si>
  <si>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</si>
  <si>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</si>
  <si>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</si>
  <si>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</si>
  <si>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</si>
  <si>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</si>
  <si>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</si>
  <si>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</si>
  <si>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</si>
  <si>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</si>
  <si>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</si>
  <si>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</si>
  <si>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</si>
  <si>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</si>
  <si>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</si>
  <si>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</si>
  <si>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</si>
  <si>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</si>
  <si>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</si>
  <si>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</si>
  <si>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</si>
  <si>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</si>
  <si>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</si>
  <si>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</si>
  <si>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</si>
  <si>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</si>
  <si>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</si>
  <si>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</si>
  <si>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</si>
  <si>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</si>
  <si>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</si>
  <si>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</si>
  <si>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</si>
  <si>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</si>
  <si>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</si>
  <si>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</si>
  <si>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</si>
  <si>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</si>
  <si>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</si>
  <si>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</si>
  <si>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</si>
  <si>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</si>
  <si>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</si>
  <si>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</si>
  <si>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</si>
  <si>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</si>
  <si>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</si>
  <si>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</si>
  <si>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</si>
  <si>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</si>
  <si>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</si>
  <si>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</si>
  <si>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</si>
  <si>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</si>
  <si>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</si>
  <si>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</si>
  <si>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</si>
  <si>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</si>
  <si>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</si>
  <si>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</si>
  <si>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</si>
  <si>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</si>
  <si>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</si>
  <si>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</si>
  <si>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</si>
  <si>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</si>
  <si>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</si>
  <si>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</si>
  <si>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</si>
  <si>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</si>
  <si>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</si>
  <si>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</si>
  <si>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</si>
  <si>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</si>
  <si>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</si>
  <si>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</si>
  <si>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</si>
  <si>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</si>
  <si>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</si>
  <si>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</si>
  <si>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</si>
  <si>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</si>
  <si>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</si>
  <si>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</si>
  <si>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</si>
  <si>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</si>
  <si>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</si>
  <si>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</si>
  <si>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</si>
  <si>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</si>
  <si>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</si>
  <si>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</si>
  <si>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</si>
  <si>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</si>
  <si>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</si>
  <si>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</si>
  <si>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</si>
  <si>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</si>
  <si>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</si>
  <si>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</si>
  <si>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</si>
  <si>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</si>
  <si>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</si>
  <si>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</si>
  <si>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</si>
  <si>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</si>
  <si>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</si>
  <si>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</si>
  <si>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</si>
  <si>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</si>
  <si>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</si>
  <si>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</si>
  <si>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</si>
  <si>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</si>
  <si>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</si>
  <si>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</si>
  <si>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</si>
  <si>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</si>
  <si>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</si>
  <si>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</si>
  <si>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</si>
  <si>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</si>
  <si>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</si>
  <si>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</si>
  <si>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</si>
  <si>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</si>
  <si>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</si>
  <si>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</si>
  <si>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</si>
  <si>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</si>
  <si>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</si>
  <si>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</si>
  <si>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</si>
  <si>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</si>
  <si>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</si>
  <si>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</si>
  <si>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</si>
  <si>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</si>
  <si>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</si>
  <si>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</si>
  <si>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</si>
  <si>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</si>
  <si>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</si>
  <si>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</si>
  <si>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</si>
  <si>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</si>
  <si>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</si>
  <si>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</si>
  <si>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</si>
  <si>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</si>
  <si>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</si>
  <si>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</si>
  <si>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</si>
  <si>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</si>
  <si>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</si>
  <si>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</si>
  <si>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</si>
  <si>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</si>
  <si>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</si>
  <si>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</si>
  <si>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</si>
  <si>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</si>
  <si>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</si>
  <si>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</si>
  <si>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</si>
  <si>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</si>
  <si>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</si>
  <si>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</si>
  <si>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</si>
  <si>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</si>
  <si>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</si>
  <si>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</si>
  <si>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</si>
  <si>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</si>
  <si>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</si>
  <si>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</si>
  <si>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</si>
  <si>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</si>
  <si>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</si>
  <si>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</si>
  <si>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</si>
  <si>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</si>
  <si>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</si>
  <si>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</si>
  <si>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</si>
  <si>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</si>
  <si>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</si>
  <si>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</si>
  <si>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</si>
  <si>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</si>
  <si>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</si>
  <si>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</si>
  <si>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</si>
  <si>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</si>
  <si>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</si>
  <si>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</si>
  <si>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</si>
  <si>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</si>
  <si>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</si>
  <si>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</si>
  <si>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</si>
  <si>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</si>
  <si>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</si>
  <si>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</si>
  <si>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</si>
  <si>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</si>
  <si>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</si>
  <si>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</si>
  <si>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</si>
  <si>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</si>
  <si>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</si>
  <si>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</si>
  <si>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</si>
  <si>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</si>
  <si>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</si>
  <si>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</si>
  <si>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</si>
  <si>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</si>
  <si>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</si>
  <si>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</si>
  <si>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</si>
  <si>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</si>
  <si>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</si>
  <si>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</si>
  <si>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</si>
  <si>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</si>
  <si>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</si>
  <si>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</si>
  <si>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</si>
  <si>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</si>
  <si>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</si>
  <si>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</si>
  <si>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</si>
  <si>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</si>
  <si>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</si>
  <si>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</si>
  <si>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</si>
  <si>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</si>
  <si>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</si>
  <si>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</si>
  <si>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</si>
  <si>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</si>
  <si>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</si>
  <si>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</si>
  <si>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</si>
  <si>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</si>
  <si>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</si>
  <si>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</si>
  <si>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</si>
  <si>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</si>
  <si>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</si>
  <si>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</si>
  <si>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</si>
  <si>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</si>
  <si>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</si>
  <si>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</si>
  <si>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</si>
  <si>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</si>
  <si>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</si>
  <si>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</si>
  <si>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</si>
  <si>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</si>
  <si>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</si>
  <si>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</si>
  <si>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</si>
  <si>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</si>
  <si>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</si>
  <si>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</si>
  <si>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</si>
  <si>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</si>
  <si>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</si>
  <si>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</si>
  <si>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</si>
  <si>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</si>
  <si>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</si>
  <si>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</si>
  <si>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</si>
  <si>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</si>
  <si>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</si>
  <si>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</si>
  <si>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</si>
  <si>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</si>
  <si>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</si>
  <si>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</si>
  <si>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</si>
  <si>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</si>
  <si>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</si>
  <si>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</si>
  <si>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</si>
  <si>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</si>
  <si>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</si>
  <si>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</si>
  <si>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</si>
  <si>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</si>
  <si>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</si>
  <si>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</si>
  <si>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</si>
  <si>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</si>
  <si>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</si>
  <si>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</si>
  <si>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</si>
  <si>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</si>
  <si>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</si>
  <si>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</si>
  <si>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</si>
  <si>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</si>
  <si>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</si>
  <si>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</si>
  <si>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</si>
  <si>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</si>
  <si>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</si>
  <si>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</si>
  <si>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</si>
  <si>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</si>
  <si>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</si>
  <si>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</si>
  <si>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</si>
  <si>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</si>
  <si>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</si>
  <si>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</si>
  <si>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</si>
  <si>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</si>
  <si>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</si>
  <si>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</si>
  <si>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</si>
  <si>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</si>
  <si>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</si>
  <si>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</si>
  <si>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</si>
  <si>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</si>
  <si>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</si>
  <si>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</si>
  <si>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</si>
  <si>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</si>
  <si>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</si>
  <si>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</si>
  <si>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</si>
  <si>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</si>
  <si>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</si>
  <si>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</si>
  <si>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</si>
  <si>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</si>
  <si>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</si>
  <si>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</si>
  <si>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</si>
  <si>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</si>
  <si>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</si>
  <si>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</si>
  <si>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</si>
  <si>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</si>
  <si>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</si>
  <si>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</si>
  <si>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</si>
  <si>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</si>
  <si>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</si>
  <si>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mission_05</t>
  </si>
  <si>
    <t>burn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</si>
  <si>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</si>
  <si>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</si>
  <si>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</si>
  <si>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</si>
  <si>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</si>
  <si>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</si>
  <si>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</si>
  <si>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</si>
  <si>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</si>
  <si>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</si>
  <si>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</si>
  <si>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</si>
  <si>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</si>
  <si>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</si>
  <si>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</si>
  <si>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</si>
  <si>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</si>
  <si>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</si>
  <si>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</si>
  <si>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</si>
  <si>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UI/Metagame/Missions/icon_archer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</si>
  <si>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</si>
  <si>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</si>
  <si>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</si>
  <si>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</si>
  <si>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</si>
  <si>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</si>
  <si>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</si>
  <si>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</si>
  <si>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</si>
  <si>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</si>
  <si>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</si>
  <si>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</si>
  <si>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</si>
  <si>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</si>
  <si>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</si>
  <si>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</si>
  <si>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</si>
  <si>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</si>
  <si>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</si>
  <si>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</si>
  <si>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</si>
  <si>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</si>
  <si>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</si>
  <si>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</si>
  <si>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</si>
  <si>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</si>
  <si>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</si>
  <si>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</si>
  <si>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</si>
  <si>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</si>
  <si>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</si>
  <si>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</si>
  <si>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</si>
  <si>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</si>
  <si>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</si>
  <si>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</si>
  <si>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</si>
  <si>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</si>
  <si>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</si>
  <si>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</si>
  <si>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</si>
  <si>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</si>
  <si>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</si>
  <si>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</si>
  <si>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</si>
  <si>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</si>
  <si>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</si>
  <si>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</si>
  <si>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</si>
  <si>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</si>
  <si>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</si>
  <si>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</si>
  <si>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</si>
  <si>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</si>
  <si>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</si>
  <si>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</si>
  <si>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</si>
  <si>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</si>
  <si>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</si>
  <si>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</si>
  <si>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</si>
  <si>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</si>
  <si>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</si>
  <si>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</si>
  <si>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</si>
  <si>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</si>
  <si>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</si>
  <si>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</si>
  <si>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</si>
  <si>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</si>
  <si>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</si>
  <si>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</si>
  <si>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</si>
  <si>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</si>
  <si>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</si>
  <si>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</si>
  <si>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</si>
  <si>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</si>
  <si>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</si>
  <si>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</si>
  <si>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</si>
  <si>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</si>
  <si>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</si>
  <si>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</si>
  <si>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</si>
  <si>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</si>
  <si>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</si>
  <si>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</si>
  <si>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</si>
  <si>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</si>
  <si>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</si>
  <si>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</si>
  <si>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</si>
  <si>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</si>
  <si>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</si>
  <si>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</si>
  <si>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</si>
  <si>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</si>
  <si>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</si>
  <si>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</si>
  <si>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</si>
  <si>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</si>
  <si>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</si>
  <si>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</si>
  <si>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</si>
  <si>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</si>
  <si>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</si>
  <si>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</si>
  <si>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</si>
  <si>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</si>
  <si>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</si>
  <si>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</si>
  <si>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</si>
  <si>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</si>
  <si>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</si>
  <si>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</si>
  <si>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</si>
  <si>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</si>
  <si>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</si>
  <si>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</si>
  <si>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</si>
  <si>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</si>
  <si>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</si>
  <si>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</si>
  <si>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</si>
  <si>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</si>
  <si>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</si>
  <si>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</si>
  <si>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</si>
  <si>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</si>
  <si>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</si>
  <si>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</si>
  <si>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</si>
  <si>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</si>
  <si>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</si>
  <si>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</si>
  <si>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</si>
  <si>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</si>
  <si>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</si>
  <si>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</si>
  <si>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</si>
  <si>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</si>
  <si>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</si>
  <si>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</si>
  <si>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</si>
  <si>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</si>
  <si>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</si>
  <si>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</si>
  <si>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</si>
  <si>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</si>
  <si>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</si>
  <si>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</si>
  <si>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</si>
  <si>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</si>
  <si>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</si>
  <si>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</si>
  <si>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</si>
  <si>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</si>
  <si>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</si>
  <si>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</si>
  <si>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</si>
  <si>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</si>
  <si>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</si>
  <si>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</si>
  <si>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</si>
  <si>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</si>
  <si>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</si>
  <si>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</si>
  <si>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</si>
  <si>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</si>
  <si>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</si>
  <si>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</si>
  <si>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</si>
  <si>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</si>
  <si>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</si>
  <si>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</si>
  <si>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</si>
  <si>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</si>
  <si>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</si>
  <si>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</si>
  <si>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</si>
  <si>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</si>
  <si>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</si>
  <si>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</si>
  <si>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</si>
  <si>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</si>
  <si>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</si>
  <si>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</si>
  <si>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</si>
  <si>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</si>
  <si>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</si>
  <si>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</si>
  <si>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</si>
  <si>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</si>
  <si>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</si>
  <si>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</si>
  <si>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</si>
  <si>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</si>
  <si>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</si>
  <si>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</si>
  <si>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</si>
  <si>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</si>
  <si>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</si>
  <si>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</si>
  <si>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</si>
  <si>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</si>
  <si>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</si>
  <si>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</si>
  <si>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</si>
  <si>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</si>
  <si>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</si>
  <si>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</si>
  <si>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</si>
  <si>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</si>
  <si>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</si>
  <si>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</si>
  <si>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</si>
  <si>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</si>
  <si>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</si>
  <si>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</si>
  <si>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</si>
  <si>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</si>
  <si>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</si>
  <si>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</si>
  <si>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</si>
  <si>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</si>
  <si>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</si>
  <si>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</si>
  <si>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</si>
  <si>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</si>
  <si>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</si>
  <si>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</si>
  <si>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</si>
  <si>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</si>
  <si>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</si>
  <si>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</si>
  <si>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</si>
  <si>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</si>
  <si>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</si>
  <si>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</si>
  <si>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</si>
  <si>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</si>
  <si>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</si>
  <si>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</si>
  <si>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</si>
  <si>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</si>
  <si>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</si>
  <si>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</si>
  <si>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</si>
  <si>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</si>
  <si>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</si>
  <si>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</si>
  <si>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</si>
  <si>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</si>
  <si>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</si>
  <si>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</si>
  <si>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</si>
  <si>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</si>
  <si>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</si>
  <si>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</si>
  <si>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</si>
  <si>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</si>
  <si>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</si>
  <si>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</si>
  <si>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</si>
  <si>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</si>
  <si>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</si>
  <si>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</si>
  <si>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</si>
  <si>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</si>
  <si>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</si>
  <si>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</si>
  <si>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</si>
  <si>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</si>
  <si>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</si>
  <si>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</si>
  <si>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</si>
  <si>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</si>
  <si>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</si>
  <si>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</si>
  <si>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</si>
  <si>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</si>
  <si>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</si>
  <si>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</si>
  <si>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</si>
  <si>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</si>
  <si>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</si>
  <si>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</si>
  <si>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</si>
  <si>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</si>
  <si>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</si>
  <si>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</si>
  <si>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</si>
  <si>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</si>
  <si>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</si>
  <si>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</si>
  <si>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</si>
  <si>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</si>
  <si>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</si>
  <si>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</si>
  <si>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</si>
  <si>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</si>
  <si>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</si>
  <si>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</si>
  <si>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</si>
  <si>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</si>
  <si>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</si>
  <si>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</si>
  <si>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</si>
  <si>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</si>
  <si>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</si>
  <si>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</si>
  <si>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</si>
  <si>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</si>
  <si>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</si>
  <si>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</si>
  <si>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</si>
  <si>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</si>
  <si>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</si>
  <si>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</si>
  <si>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</si>
  <si>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</si>
  <si>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</si>
  <si>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</si>
  <si>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</si>
  <si>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</si>
  <si>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</si>
  <si>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</si>
  <si>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</si>
  <si>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</si>
  <si>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</si>
  <si>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</si>
  <si>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</si>
  <si>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</si>
  <si>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</si>
  <si>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</si>
  <si>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</si>
  <si>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</si>
  <si>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</si>
  <si>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</si>
  <si>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</si>
  <si>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</si>
  <si>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</si>
  <si>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</si>
  <si>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</si>
  <si>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</si>
  <si>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</si>
  <si>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</si>
  <si>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</si>
  <si>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</si>
  <si>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</si>
  <si>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</si>
  <si>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</si>
  <si>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</si>
  <si>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</si>
  <si>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</si>
  <si>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</si>
  <si>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</si>
  <si>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</si>
  <si>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</si>
  <si>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</si>
  <si>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</si>
  <si>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</si>
  <si>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</si>
  <si>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</si>
  <si>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</si>
  <si>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</si>
  <si>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</si>
  <si>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</si>
  <si>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</si>
  <si>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</si>
  <si>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</si>
  <si>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</si>
  <si>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</si>
  <si>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</si>
  <si>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</si>
  <si>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</si>
  <si>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</si>
  <si>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</si>
  <si>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</si>
  <si>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</si>
  <si>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</si>
  <si>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</si>
  <si>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</si>
  <si>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</si>
  <si>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</si>
  <si>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</si>
  <si>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</si>
  <si>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</si>
  <si>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</si>
  <si>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</si>
  <si>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</si>
  <si>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</si>
  <si>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</si>
  <si>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</si>
  <si>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</si>
  <si>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</si>
  <si>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</si>
  <si>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</si>
  <si>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</si>
  <si>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</si>
  <si>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</si>
  <si>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</si>
  <si>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</si>
  <si>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</si>
  <si>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</si>
  <si>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</si>
  <si>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</si>
  <si>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</si>
  <si>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</si>
  <si>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</si>
  <si>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</si>
  <si>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</si>
  <si>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</si>
  <si>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</si>
  <si>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</si>
  <si>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</si>
  <si>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</si>
  <si>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</si>
  <si>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</si>
  <si>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</si>
  <si>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</si>
  <si>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</si>
  <si>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</si>
  <si>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</si>
  <si>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</si>
  <si>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</si>
  <si>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</si>
  <si>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</si>
  <si>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</si>
  <si>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</si>
  <si>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</si>
  <si>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</si>
  <si>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</si>
  <si>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</si>
  <si>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</si>
  <si>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</si>
  <si>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</si>
  <si>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</si>
  <si>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</si>
  <si>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</si>
  <si>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</si>
  <si>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</si>
  <si>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</si>
  <si>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</si>
  <si>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</si>
  <si>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</si>
  <si>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</si>
  <si>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</si>
  <si>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</si>
  <si>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</si>
  <si>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</si>
  <si>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</si>
  <si>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</si>
  <si>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</si>
  <si>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</si>
  <si>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</si>
  <si>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</si>
  <si>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</si>
  <si>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</si>
  <si>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</si>
  <si>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</si>
  <si>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</si>
  <si>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</si>
  <si>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</si>
  <si>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</si>
  <si>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</si>
  <si>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</si>
  <si>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</si>
  <si>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</si>
  <si>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</si>
  <si>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</si>
  <si>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</si>
  <si>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</si>
  <si>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</si>
  <si>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</si>
  <si>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</si>
  <si>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</si>
  <si>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</si>
  <si>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</si>
  <si>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</si>
  <si>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</si>
  <si>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</si>
  <si>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</si>
  <si>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</si>
  <si>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</si>
  <si>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</si>
  <si>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</si>
  <si>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</si>
  <si>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</si>
  <si>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</si>
  <si>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</si>
  <si>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</si>
  <si>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</si>
  <si>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</si>
  <si>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</si>
  <si>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</si>
  <si>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</si>
  <si>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</si>
  <si>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</si>
  <si>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</si>
  <si>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</si>
  <si>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</si>
  <si>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</si>
  <si>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</si>
  <si>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</si>
  <si>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</si>
  <si>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</si>
  <si>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</si>
  <si>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</si>
  <si>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</si>
  <si>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</si>
  <si>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Archer01;Archer02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</si>
  <si>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</si>
  <si>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</si>
  <si>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</si>
  <si>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</si>
  <si>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</si>
  <si>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</si>
  <si>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</si>
  <si>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</si>
  <si>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</si>
  <si>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</si>
  <si>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</si>
  <si>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</si>
  <si>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</si>
  <si>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</si>
  <si>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</si>
  <si>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</si>
  <si>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</si>
  <si>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</si>
  <si>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</si>
  <si>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</si>
  <si>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</si>
  <si>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</si>
  <si>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PF_PetFroggyMenu_2000</t>
  </si>
  <si>
    <t>FROGGY 2000</t>
  </si>
  <si>
    <t>PF_PetFroggyMenu_3000</t>
  </si>
  <si>
    <t>FROGGY 3000</t>
  </si>
  <si>
    <t>PF_PetFroggyMenu_4000</t>
  </si>
  <si>
    <t>FROGGY 4000</t>
  </si>
  <si>
    <t>[survivedMinutes]</t>
  </si>
  <si>
    <t>[bonusPerMinute]</t>
  </si>
  <si>
    <t>[missingRessourcesPCperSC]</t>
  </si>
  <si>
    <t>PF_Horns</t>
  </si>
  <si>
    <t>PF_Horns_1</t>
  </si>
  <si>
    <t>PF_Horns_2</t>
  </si>
  <si>
    <t>PF_Horns_3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</si>
  <si>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</si>
  <si>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</si>
  <si>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</si>
  <si>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</si>
  <si>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</si>
  <si>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</si>
  <si>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</si>
  <si>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</si>
  <si>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</si>
  <si>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</si>
  <si>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</si>
  <si>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</si>
  <si>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</si>
  <si>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</si>
  <si>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</si>
  <si>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</si>
  <si>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</si>
  <si>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</si>
  <si>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</si>
  <si>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</si>
  <si>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</si>
  <si>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</si>
  <si>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</si>
  <si>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SP_Medieval_Final_Village;SO_Medieval_Village</t>
  </si>
  <si>
    <t>[area2]</t>
  </si>
  <si>
    <t>SP_Medieval_Final_Castle;SO_Medieval_Castle</t>
  </si>
  <si>
    <t>[area3]</t>
  </si>
  <si>
    <t>SP_Medieval_Final_Dark;SO_Medieval_Dark</t>
  </si>
  <si>
    <t>SP_Medieval_Final_Common;CO_Medieval_Final;ART_Medieval_Lighting;Art_Level_fog;ART_L1_Castle;ART_L1_castle_goblin;ART_Levels_Background;ART_L1_Castle_Dungeon;ART_L1_Castle_Water_Caves;ART_L1_castle_air_currents;ART_L1_castle_fortress;ART_Particles;Art_L1_castle_village;SO_Medieval_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</si>
</sst>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02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2" fillId="11" borderId="46" xfId="0" applyFont="1" applyFill="1" applyBorder="1" applyAlignment="1">
      <alignment textRotation="45"/>
    </xf>
    <xf numFmtId="0" fontId="53" fillId="19" borderId="45" xfId="0" applyFont="1" applyFill="1" applyBorder="1"/>
    <xf numFmtId="0" fontId="53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4" fillId="65" borderId="21" xfId="0" applyNumberFormat="1" applyFont="1" applyFill="1" applyBorder="1"/>
    <xf numFmtId="0" fontId="55" fillId="65" borderId="4" xfId="0" applyNumberFormat="1" applyFont="1" applyFill="1" applyBorder="1"/>
    <xf numFmtId="0" fontId="54" fillId="10" borderId="52" xfId="0" applyNumberFormat="1" applyFont="1" applyFill="1" applyBorder="1"/>
    <xf numFmtId="0" fontId="55" fillId="10" borderId="4" xfId="0" applyNumberFormat="1" applyFont="1" applyFill="1" applyBorder="1"/>
    <xf numFmtId="0" fontId="54" fillId="65" borderId="15" xfId="0" applyNumberFormat="1" applyFont="1" applyFill="1" applyBorder="1"/>
    <xf numFmtId="0" fontId="51" fillId="16" borderId="4" xfId="0" applyNumberFormat="1" applyFont="1" applyFill="1" applyBorder="1"/>
    <xf numFmtId="0" fontId="56" fillId="20" borderId="45" xfId="0" applyNumberFormat="1" applyFont="1" applyFill="1" applyBorder="1"/>
    <xf numFmtId="0" fontId="56" fillId="8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2" fontId="54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7" fillId="4" borderId="12" xfId="0" applyFont="1" applyFill="1" applyBorder="1" applyAlignment="1">
      <alignment textRotation="45"/>
    </xf>
    <xf numFmtId="0" fontId="57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7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7" fillId="12" borderId="12" xfId="0" applyFont="1" applyFill="1" applyBorder="1" applyAlignment="1">
      <alignment textRotation="45"/>
    </xf>
    <xf numFmtId="0" fontId="57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6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8" fillId="19" borderId="28" xfId="0" applyNumberFormat="1" applyFont="1" applyFill="1" applyBorder="1"/>
    <xf numFmtId="0" fontId="58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9" fillId="5" borderId="50" xfId="0" applyFont="1" applyFill="1" applyBorder="1"/>
    <xf numFmtId="0" fontId="60" fillId="5" borderId="48" xfId="0" applyFont="1" applyFill="1" applyBorder="1"/>
    <xf numFmtId="0" fontId="60" fillId="13" borderId="48" xfId="0" applyFont="1" applyFill="1" applyBorder="1"/>
    <xf numFmtId="0" fontId="60" fillId="19" borderId="48" xfId="0" applyFont="1" applyFill="1" applyBorder="1"/>
    <xf numFmtId="0" fontId="60" fillId="20" borderId="4" xfId="0" applyFont="1" applyFill="1" applyBorder="1"/>
    <xf numFmtId="0" fontId="60" fillId="20" borderId="21" xfId="0" applyFont="1" applyFill="1" applyBorder="1"/>
    <xf numFmtId="0" fontId="60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1" fillId="67" borderId="4" xfId="0" applyFont="1" applyFill="1" applyBorder="1"/>
    <xf numFmtId="0" fontId="61" fillId="67" borderId="12" xfId="0" applyFont="1" applyFill="1" applyBorder="1"/>
    <xf numFmtId="0" fontId="61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2" fillId="11" borderId="44" xfId="0" applyFont="1" applyFill="1" applyBorder="1" applyAlignment="1">
      <alignment textRotation="45" wrapText="1"/>
    </xf>
    <xf numFmtId="0" fontId="63" fillId="19" borderId="21" xfId="0" applyFont="1" applyFill="1" applyBorder="1"/>
    <xf numFmtId="0" fontId="63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4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2" fillId="11" borderId="62" xfId="0" applyFont="1" applyFill="1" applyBorder="1" applyAlignment="1">
      <alignment textRotation="45"/>
    </xf>
    <xf numFmtId="0" fontId="53" fillId="19" borderId="63" xfId="0" applyFont="1" applyFill="1" applyBorder="1"/>
    <xf numFmtId="0" fontId="53" fillId="19" borderId="64" xfId="0" applyFont="1" applyFill="1" applyBorder="1"/>
    <xf numFmtId="0" fontId="52" fillId="11" borderId="12" xfId="0" applyFont="1" applyFill="1" applyBorder="1" applyAlignment="1">
      <alignment textRotation="45"/>
    </xf>
    <xf numFmtId="0" fontId="53" fillId="19" borderId="4" xfId="0" applyFont="1" applyFill="1" applyBorder="1"/>
    <xf numFmtId="0" fontId="53" fillId="19" borderId="18" xfId="0" applyFont="1" applyFill="1" applyBorder="1"/>
    <xf numFmtId="0" fontId="53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9" borderId="18" xfId="0" applyFill="1" applyBorder="1" applyAlignment="1">
      <alignment horizontal="center" vertical="center"/>
    </xf>
    <xf numFmtId="9" fontId="0" fillId="59" borderId="18" xfId="37029" applyFont="1" applyFill="1" applyBorder="1" applyAlignment="1">
      <alignment horizontal="center" vertical="center"/>
    </xf>
    <xf numFmtId="0" fontId="65" fillId="16" borderId="12" xfId="0" applyFont="1" applyFill="1" applyBorder="1" applyAlignment="1">
      <alignment textRotation="45"/>
    </xf>
    <xf numFmtId="0" fontId="0" fillId="61" borderId="0" xfId="0" applyFill="1" applyBorder="1"/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3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J5" totalsRowShown="0" headerRowDxfId="413" headerRowBorderDxfId="412" tableBorderDxfId="411" totalsRowBorderDxfId="410">
  <autoFilter ref="B4:J5"/>
  <tableColumns count="9">
    <tableColumn id="1" name="{gameSettings}" dataDxfId="409"/>
    <tableColumn id="2" name="[sku]" dataDxfId="408"/>
    <tableColumn id="3" name="[timeToPCCoefA]" dataDxfId="407"/>
    <tableColumn id="4" name="[timeToPCCoefB]" dataDxfId="406"/>
    <tableColumn id="5" name="[incentivizeFBGem]"/>
    <tableColumn id="6" name="[dailyAdsRemoveMissions]"/>
    <tableColumn id="7" name="[miniMapHCCost]"/>
    <tableColumn id="8" name="[miniMapTimer]"/>
    <tableColumn id="9" name="[missingRessourcesPCperSC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05" headerRowBorderDxfId="404" tableBorderDxfId="403" totalsRowBorderDxfId="402">
  <autoFilter ref="B10:F11"/>
  <tableColumns count="5">
    <tableColumn id="1" name="{initialSettings}" dataDxfId="401"/>
    <tableColumn id="2" name="[sku]" dataDxfId="400"/>
    <tableColumn id="3" name="[softCurrency]" dataDxfId="399"/>
    <tableColumn id="4" name="[hardCurrency]" dataDxfId="398"/>
    <tableColumn id="6" name="[initialDragonSKU]" dataDxfId="39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95" headerRowBorderDxfId="394" tableBorderDxfId="393" totalsRowBorderDxfId="392">
  <autoFilter ref="B4:J14"/>
  <tableColumns count="9">
    <tableColumn id="1" name="{localizationDefinitions}" dataDxfId="391"/>
    <tableColumn id="8" name="[sku]" dataDxfId="390"/>
    <tableColumn id="3" name="[order]" dataDxfId="389"/>
    <tableColumn id="4" name="[isoCode]" dataDxfId="388"/>
    <tableColumn id="11" name="[android]" dataDxfId="387"/>
    <tableColumn id="12" name="[iOS]" dataDxfId="386"/>
    <tableColumn id="5" name="[txtFilename]" dataDxfId="385"/>
    <tableColumn id="2" name="[icon]" dataDxfId="384"/>
    <tableColumn id="9" name="[tidName]" dataDxfId="38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380" headerRowBorderDxfId="379" tableBorderDxfId="378" totalsRowBorderDxfId="377">
  <autoFilter ref="B15:BA25"/>
  <tableColumns count="52">
    <tableColumn id="1" name="{dragonDefinitions}" dataDxfId="376"/>
    <tableColumn id="2" name="[sku]"/>
    <tableColumn id="9" name="[tier]"/>
    <tableColumn id="3" name="[order]" dataDxfId="375"/>
    <tableColumn id="40" name="[previousDragonSku]" dataDxfId="374"/>
    <tableColumn id="4" name="[unlockPriceCoins]" dataDxfId="373"/>
    <tableColumn id="5" name="[unlockPricePC]" dataDxfId="372"/>
    <tableColumn id="11" name="[cameraDefaultZoom]" dataDxfId="371"/>
    <tableColumn id="16" name="[cameraFarZoom]" dataDxfId="370"/>
    <tableColumn id="39" name="[defaultSize]" dataDxfId="369"/>
    <tableColumn id="38" name="[cameraFrameWidthModifier]" dataDxfId="368"/>
    <tableColumn id="17" name="[healthMin]" dataDxfId="367"/>
    <tableColumn id="18" name="[healthMax]" dataDxfId="366"/>
    <tableColumn id="21" name="[healthDrain]" dataDxfId="365"/>
    <tableColumn id="52" name="[healthDrainSpacePlus]" dataDxfId="364"/>
    <tableColumn id="32" name="[healthDrainAmpPerSecond]" dataDxfId="363"/>
    <tableColumn id="31" name="[sessionStartHealthDrainTime]" dataDxfId="362"/>
    <tableColumn id="30" name="[sessionStartHealthDrainModifier]" dataDxfId="361"/>
    <tableColumn id="19" name="[scaleMin]" dataDxfId="360"/>
    <tableColumn id="20" name="[scaleMax]" dataDxfId="359"/>
    <tableColumn id="42" name="[speedBase]" dataDxfId="358"/>
    <tableColumn id="22" name="[boostMultiplier]" dataDxfId="357"/>
    <tableColumn id="41" name="[energyBase]" dataDxfId="356"/>
    <tableColumn id="23" name="[energyDrain]" dataDxfId="355"/>
    <tableColumn id="24" name="[energyRefillRate]" dataDxfId="354"/>
    <tableColumn id="29" name="[furyBaseDamage]" dataDxfId="353"/>
    <tableColumn id="33" name="[furyBaseLength]" dataDxfId="352"/>
    <tableColumn id="12" name="[furyScoreMultiplier]" dataDxfId="351"/>
    <tableColumn id="26" name="[furyBaseDuration]" dataDxfId="350"/>
    <tableColumn id="25" name="[furyMax]" dataDxfId="349"/>
    <tableColumn id="14" name="[eatSpeedFactor]" dataDxfId="348"/>
    <tableColumn id="15" name="[maxAlcohol]" dataDxfId="347"/>
    <tableColumn id="13" name="[alcoholDrain]" dataDxfId="346"/>
    <tableColumn id="6" name="[gamePrefab]" dataDxfId="345"/>
    <tableColumn id="10" name="[menuPrefab]" dataDxfId="344"/>
    <tableColumn id="49" name="[sizeUpMultiplier]" dataDxfId="343"/>
    <tableColumn id="50" name="[speedUpMultiplier]" dataDxfId="342"/>
    <tableColumn id="51" name="[biteUpMultiplier]" dataDxfId="341"/>
    <tableColumn id="47" name="[invincible]" dataDxfId="340"/>
    <tableColumn id="48" name="[infiniteBoost]" dataDxfId="339"/>
    <tableColumn id="45" name="[eatEverything]" dataDxfId="338"/>
    <tableColumn id="46" name="[modeDuration]" dataDxfId="337"/>
    <tableColumn id="7" name="[tidName]" dataDxfId="336">
      <calculatedColumnFormula>CONCATENATE("TID_",UPPER(dragonDefinitions[[#This Row],['[sku']]]),"_NAME")</calculatedColumnFormula>
    </tableColumn>
    <tableColumn id="8" name="[tidDesc]" dataDxfId="335">
      <calculatedColumnFormula>CONCATENATE("TID_",UPPER(dragonDefinitions[[#This Row],['[sku']]]),"_DESC")</calculatedColumnFormula>
    </tableColumn>
    <tableColumn id="27" name="[statsBarRatio]" dataDxfId="334"/>
    <tableColumn id="28" name="[furyBarRatio]" dataDxfId="333"/>
    <tableColumn id="34" name="[force]" dataDxfId="332"/>
    <tableColumn id="35" name="[mass]" dataDxfId="331"/>
    <tableColumn id="36" name="[friction]" dataDxfId="330"/>
    <tableColumn id="37" name="[gravityModifier]" dataDxfId="329"/>
    <tableColumn id="43" name="[airGravityModifier]" dataDxfId="328"/>
    <tableColumn id="44" name="[waterGravityModifier]" dataDxfId="327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26" headerRowBorderDxfId="325" tableBorderDxfId="324" totalsRowBorderDxfId="323">
  <autoFilter ref="B4:G9"/>
  <tableColumns count="6">
    <tableColumn id="1" name="{dragonTierDefinitions}" dataDxfId="322"/>
    <tableColumn id="2" name="[sku]"/>
    <tableColumn id="9" name="[order]"/>
    <tableColumn id="10" name="[icon]" dataDxfId="321"/>
    <tableColumn id="3" name="[maxPetEquipped]" dataDxfId="320"/>
    <tableColumn id="7" name="[tidName]" dataDxfId="319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18" headerRowBorderDxfId="317" tableBorderDxfId="316" totalsRowBorderDxfId="315">
  <autoFilter ref="B31:I32"/>
  <tableColumns count="8">
    <tableColumn id="1" name="{dragonSettings}" dataDxfId="314"/>
    <tableColumn id="2" name="[sku]" dataDxfId="313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2" headerRowBorderDxfId="311" tableBorderDxfId="310" totalsRowBorderDxfId="309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08" headerRowBorderDxfId="307" tableBorderDxfId="306" totalsRowBorderDxfId="305">
  <autoFilter ref="B36:F39"/>
  <tableColumns count="5">
    <tableColumn id="1" name="{dragonHealthModifiersDefinitions}" dataDxfId="304"/>
    <tableColumn id="2" name="[sku]" dataDxfId="303"/>
    <tableColumn id="7" name="[threshold]"/>
    <tableColumn id="8" name="[modifier]" dataDxfId="302"/>
    <tableColumn id="9" name="[tid]" dataDxfId="30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300" headerRowBorderDxfId="299" tableBorderDxfId="298" totalsRowBorderDxfId="297">
  <autoFilter ref="B4:M44"/>
  <sortState ref="B5:M44">
    <sortCondition ref="M4:M44"/>
  </sortState>
  <tableColumns count="12">
    <tableColumn id="1" name="{petDefinitions}" dataDxfId="296"/>
    <tableColumn id="2" name="[sku]" dataDxfId="295"/>
    <tableColumn id="3" name="[rarity]" dataDxfId="294"/>
    <tableColumn id="6" name="[category]" dataDxfId="293"/>
    <tableColumn id="7" name="[order]" dataDxfId="292"/>
    <tableColumn id="8" name="[gamePrefab]" dataDxfId="291"/>
    <tableColumn id="9" name="[menuPrefab]" dataDxfId="290"/>
    <tableColumn id="11" name="[icon]" dataDxfId="289"/>
    <tableColumn id="4" name="[powerup]" dataDxfId="288"/>
    <tableColumn id="5" name="[tidName]" dataDxfId="287"/>
    <tableColumn id="10" name="[tidDesc]" dataDxfId="286">
      <calculatedColumnFormula>CONCATENATE(LEFT(petDefinitions[[#This Row],['[tidName']]],10),"_DESC")</calculatedColumnFormula>
    </tableColumn>
    <tableColumn id="12" name="id" dataDxfId="28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84" headerRowBorderDxfId="283" tableBorderDxfId="282" totalsRowBorderDxfId="281">
  <autoFilter ref="B21:AF82"/>
  <sortState ref="B22:AF82">
    <sortCondition ref="C21:C82"/>
  </sortState>
  <tableColumns count="31">
    <tableColumn id="1" name="{entityDefinitions}" dataDxfId="280"/>
    <tableColumn id="2" name="[sku]" dataDxfId="279"/>
    <tableColumn id="6" name="[category]" dataDxfId="278"/>
    <tableColumn id="10" name="[rewardScore]" dataDxfId="277"/>
    <tableColumn id="11" name="[rewardCoins]" dataDxfId="276"/>
    <tableColumn id="12" name="[rewardPC]" dataDxfId="275"/>
    <tableColumn id="13" name="[rewardHealth]" dataDxfId="274"/>
    <tableColumn id="14" name="[rewardEnergy]" dataDxfId="273"/>
    <tableColumn id="16" name="[rewardXp]" dataDxfId="272"/>
    <tableColumn id="17" name="[goldenChance]" dataDxfId="271"/>
    <tableColumn id="18" name="[pcChance]" dataDxfId="270"/>
    <tableColumn id="3" name="[isEdible]" dataDxfId="269"/>
    <tableColumn id="15" name="[latchOnFromTier]" dataDxfId="268"/>
    <tableColumn id="31" name="[grabFromTier]" dataDxfId="267"/>
    <tableColumn id="4" name="[edibleFromTier]" dataDxfId="266"/>
    <tableColumn id="34" name="[burnableFromTier]" dataDxfId="265"/>
    <tableColumn id="35" name="[isBurnable]" dataDxfId="264"/>
    <tableColumn id="30" name="[canBeGrabed]" dataDxfId="263"/>
    <tableColumn id="29" name="[canBeLatchedOn]" dataDxfId="262"/>
    <tableColumn id="28" name="[maxHealth]" dataDxfId="261"/>
    <tableColumn id="5" name="[biteResistance]" dataDxfId="260"/>
    <tableColumn id="8" name="[alcohol]" dataDxfId="259"/>
    <tableColumn id="19" name="[eatFeedbackChance]" dataDxfId="258"/>
    <tableColumn id="20" name="[burnFeedbackChance]" dataDxfId="257"/>
    <tableColumn id="21" name="[damageFeedbackChance]" dataDxfId="256"/>
    <tableColumn id="22" name="[deathFeedbackChance]" dataDxfId="255"/>
    <tableColumn id="7" name="[tidName]" dataDxfId="254"/>
    <tableColumn id="9" name="[tidEatFeedback]" dataDxfId="253"/>
    <tableColumn id="23" name="[tidBurnFeedback]" dataDxfId="252"/>
    <tableColumn id="24" name="[tidDamageFeedback]" dataDxfId="251"/>
    <tableColumn id="25" name="[tidDeathFeedback]" dataDxfId="25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49" headerRowBorderDxfId="248" tableBorderDxfId="247" totalsRowBorderDxfId="246">
  <autoFilter ref="B4:C16"/>
  <sortState ref="B5:C14">
    <sortCondition ref="C4:C14"/>
  </sortState>
  <tableColumns count="2">
    <tableColumn id="1" name="{entityCategoryDefinitions}" dataDxfId="245"/>
    <tableColumn id="2" name="[sku]" dataDxfId="24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243" totalsRowDxfId="242"/>
    <tableColumn id="2" name="[sku]" dataDxfId="241" totalsRowDxfId="240"/>
    <tableColumn id="4" name="[category]" dataDxfId="239" totalsRowDxfId="238"/>
    <tableColumn id="16" name="[isBurnable]" dataDxfId="237" totalsRowDxfId="236"/>
    <tableColumn id="17" name="[minTierBurnFeedback]" dataDxfId="235" totalsRowDxfId="234"/>
    <tableColumn id="18" name="[minTierBurn]" dataDxfId="233" totalsRowDxfId="232"/>
    <tableColumn id="19" name="minTierExplode" dataDxfId="231" totalsRowDxfId="230"/>
    <tableColumn id="28" name="[burnFeedbackChance]" dataDxfId="229" totalsRowDxfId="228"/>
    <tableColumn id="30" name="[destroyFeedbackChance]" dataDxfId="227" totalsRowDxfId="226"/>
    <tableColumn id="31" name="[tidName]" dataDxfId="225" totalsRowDxfId="224"/>
    <tableColumn id="33" name="[tidBurnFeedback]" dataDxfId="223" totalsRowDxfId="222"/>
    <tableColumn id="34" name="[tidDestroyFeedback]" dataDxfId="221" totalsRowDxfId="220"/>
    <tableColumn id="3" name="[minTierDestruction]" dataDxfId="219" totalsRowDxfId="218"/>
    <tableColumn id="5" name="[minTierDestructionFeedback]" dataDxfId="217" totalsRowDxfId="21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X7" totalsRowShown="0" headerRowDxfId="212" headerRowBorderDxfId="211" tableBorderDxfId="210" totalsRowBorderDxfId="209">
  <autoFilter ref="B4:X7"/>
  <tableColumns count="23">
    <tableColumn id="1" name="{levelDefinitions}" dataDxfId="208"/>
    <tableColumn id="9" name="[sku]" dataDxfId="207"/>
    <tableColumn id="3" name="order" dataDxfId="206"/>
    <tableColumn id="4" name="dragonsToUnlock" dataDxfId="205"/>
    <tableColumn id="14" name="[dataFile]" dataDxfId="204"/>
    <tableColumn id="5" name="[common]" dataDxfId="203"/>
    <tableColumn id="2" name="[area1]" dataDxfId="202"/>
    <tableColumn id="10" name="[area1Active]" dataDxfId="201"/>
    <tableColumn id="22" name="[area2]" dataDxfId="200"/>
    <tableColumn id="23" name="[area3]" dataDxfId="199"/>
    <tableColumn id="7" name="[dragon_baby]" dataDxfId="198"/>
    <tableColumn id="8" name="[dragon_crocodile]" dataDxfId="197"/>
    <tableColumn id="13" name="[dragon_fat]" dataDxfId="196"/>
    <tableColumn id="15" name="[dragon_reptile]" dataDxfId="195"/>
    <tableColumn id="16" name="[dragon_chinese]" dataDxfId="194"/>
    <tableColumn id="17" name="[dragon_bug]" dataDxfId="193"/>
    <tableColumn id="18" name="[dragon_classic]" dataDxfId="192"/>
    <tableColumn id="19" name="[dragon_balrog]" dataDxfId="191"/>
    <tableColumn id="20" name="[dragon_devil]" dataDxfId="190"/>
    <tableColumn id="21" name="[dragon_titan]" dataDxfId="189"/>
    <tableColumn id="6" name="comingSoon" dataDxfId="188"/>
    <tableColumn id="11" name="tidName" dataDxfId="187"/>
    <tableColumn id="12" name="tidDesc" dataDxfId="186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18" totalsRowShown="0" headerRowDxfId="178" headerRowBorderDxfId="177" tableBorderDxfId="176" totalsRowBorderDxfId="175">
  <autoFilter ref="B4:K18"/>
  <sortState ref="B5:L24">
    <sortCondition ref="E4:E24"/>
  </sortState>
  <tableColumns count="10">
    <tableColumn id="1" name="{missionDefinitions}" dataDxfId="174"/>
    <tableColumn id="9" name="[sku]" dataDxfId="173"/>
    <tableColumn id="3" name="[difficulty]" dataDxfId="172"/>
    <tableColumn id="4" name="[typeSku]" dataDxfId="171"/>
    <tableColumn id="5" name="[targetValue]" dataDxfId="170"/>
    <tableColumn id="2" name="[parameters]" dataDxfId="169"/>
    <tableColumn id="10" name="[singleRun]" dataDxfId="168"/>
    <tableColumn id="6" name="[icon]" dataDxfId="167"/>
    <tableColumn id="11" name="[tidName]" dataDxfId="166"/>
    <tableColumn id="12" name="[tidDesc]" dataDxfId="165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5:J29" totalsRowShown="0" headerRowBorderDxfId="164" tableBorderDxfId="163">
  <autoFilter ref="B25:J29"/>
  <tableColumns count="9">
    <tableColumn id="1" name="{missionTypeDefinitions}"/>
    <tableColumn id="2" name="[sku]" dataDxfId="162"/>
    <tableColumn id="8" name="[icon]" dataDxfId="161"/>
    <tableColumn id="3" name="[tidName]"/>
    <tableColumn id="4" name="[tidDescSingleRun]" dataDxfId="160"/>
    <tableColumn id="9" name="[tidDescMultiRun]" dataDxfId="159"/>
    <tableColumn id="5" name="value" dataDxfId="158"/>
    <tableColumn id="6" name="parameters" dataDxfId="157"/>
    <tableColumn id="7" name="single/multi-run?" dataDxfId="15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0:K43" totalsRowShown="0" headerRowBorderDxfId="155" tableBorderDxfId="154">
  <autoFilter ref="B40:K43"/>
  <tableColumns count="10">
    <tableColumn id="1" name="{missionDifficultyDefinitions}"/>
    <tableColumn id="2" name="[sku]" dataDxfId="153"/>
    <tableColumn id="7" name="[index]" dataDxfId="152"/>
    <tableColumn id="3" name="[dragonsToUnlock]" dataDxfId="151"/>
    <tableColumn id="4" name="[cooldownMinutes]" dataDxfId="150"/>
    <tableColumn id="9" name="[maxRewardCoins]" dataDxfId="149"/>
    <tableColumn id="5" name="[removeMissionPCCoefA]" dataDxfId="148"/>
    <tableColumn id="6" name="[removeMissionPCCoefB]" dataDxfId="147"/>
    <tableColumn id="8" name="[tidName]" dataDxfId="146"/>
    <tableColumn id="10" name="[color]" dataDxfId="14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H7" totalsRowShown="0" headerRowDxfId="137" headerRowBorderDxfId="136" tableBorderDxfId="135" totalsRowBorderDxfId="134">
  <autoFilter ref="B4:H7"/>
  <tableColumns count="7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>
      <calculatedColumnFormula>CONCATENATE("TID_",UPPER(eggDefinitions[[#This Row],['[sku']]]),"_NAME")</calculatedColumnFormula>
    </tableColumn>
    <tableColumn id="8" name="[tidDesc]" dataDxfId="12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5" name="disguisesDefinitions6" displayName="disguisesDefinitions6" ref="B4:P44" totalsRowShown="0" headerRowDxfId="91" dataDxfId="89" headerRowBorderDxfId="90" tableBorderDxfId="88">
  <autoFilter ref="B4:P44"/>
  <tableColumns count="15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569</v>
      </c>
      <c r="C2" s="226" t="s">
        <v>570</v>
      </c>
      <c r="D2" s="227"/>
      <c r="E2" s="227"/>
      <c r="F2" s="227"/>
      <c r="G2" s="227"/>
      <c r="H2" s="228"/>
    </row>
    <row r="3" spans="2:14" s="67" customFormat="1">
      <c r="B3" s="225" t="s">
        <v>571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572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446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447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>
      <selection activeCell="K12" sqref="K12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1" ht="138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583</v>
      </c>
      <c r="G4" s="144" t="s">
        <v>825</v>
      </c>
      <c r="H4" s="144" t="s">
        <v>1298</v>
      </c>
      <c r="I4" s="144" t="s">
        <v>1299</v>
      </c>
      <c r="J4" s="485" t="s">
        <v>1308</v>
      </c>
      <c r="K4" s="67"/>
    </row>
    <row r="5" spans="1:11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/>
    </row>
    <row r="7" spans="1:11" ht="15.75" thickBot="1"/>
    <row r="8" spans="1:11" ht="23.25">
      <c r="B8" s="12" t="s">
        <v>575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581</v>
      </c>
      <c r="C10" s="144" t="s">
        <v>5</v>
      </c>
      <c r="D10" s="146" t="s">
        <v>576</v>
      </c>
      <c r="E10" s="161" t="s">
        <v>577</v>
      </c>
      <c r="F10" s="144" t="s">
        <v>578</v>
      </c>
    </row>
    <row r="11" spans="1:11">
      <c r="B11" s="156" t="s">
        <v>4</v>
      </c>
      <c r="C11" s="13" t="s">
        <v>582</v>
      </c>
      <c r="D11" s="14">
        <v>0</v>
      </c>
      <c r="E11" s="14">
        <v>0</v>
      </c>
      <c r="F11" s="67" t="s">
        <v>496</v>
      </c>
    </row>
  </sheetData>
  <conditionalFormatting sqref="F11">
    <cfRule type="duplicateValues" dxfId="41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1325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1326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1327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1328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1329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1330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1331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1334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1332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1333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9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abSelected="1" topLeftCell="AJ13" workbookViewId="0">
      <selection activeCell="AY17" sqref="AY17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952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601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602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603</v>
      </c>
      <c r="F7" s="357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604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605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9" customFormat="1" ht="120">
      <c r="J14" s="189" t="s">
        <v>209</v>
      </c>
      <c r="Q14" s="222" t="s">
        <v>221</v>
      </c>
      <c r="R14" s="222"/>
      <c r="S14" s="222"/>
      <c r="T14" s="222"/>
      <c r="W14" s="67"/>
      <c r="X14" s="222"/>
      <c r="AA14" s="231" t="s">
        <v>222</v>
      </c>
      <c r="AB14" s="222" t="s">
        <v>222</v>
      </c>
      <c r="AC14" s="222"/>
      <c r="AD14" s="222"/>
      <c r="AE14" s="222"/>
      <c r="AG14" s="222" t="s">
        <v>365</v>
      </c>
      <c r="AH14" s="222"/>
      <c r="AI14" s="222"/>
      <c r="AJ14" s="222"/>
      <c r="AN14" s="490"/>
      <c r="AO14" s="490"/>
      <c r="AP14" s="490"/>
      <c r="AQ14" s="490"/>
    </row>
    <row r="15" spans="2:53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579</v>
      </c>
      <c r="G15" s="146" t="s">
        <v>194</v>
      </c>
      <c r="H15" s="147" t="s">
        <v>195</v>
      </c>
      <c r="I15" s="454" t="s">
        <v>212</v>
      </c>
      <c r="J15" s="457" t="s">
        <v>213</v>
      </c>
      <c r="K15" s="154" t="s">
        <v>558</v>
      </c>
      <c r="L15" s="163" t="s">
        <v>559</v>
      </c>
      <c r="M15" s="167" t="s">
        <v>214</v>
      </c>
      <c r="N15" s="154" t="s">
        <v>215</v>
      </c>
      <c r="O15" s="163" t="s">
        <v>220</v>
      </c>
      <c r="P15" s="163" t="s">
        <v>1279</v>
      </c>
      <c r="Q15" s="207" t="s">
        <v>475</v>
      </c>
      <c r="R15" s="207" t="s">
        <v>476</v>
      </c>
      <c r="S15" s="207" t="s">
        <v>477</v>
      </c>
      <c r="T15" s="167" t="s">
        <v>216</v>
      </c>
      <c r="U15" s="163" t="s">
        <v>217</v>
      </c>
      <c r="V15" s="292" t="s">
        <v>621</v>
      </c>
      <c r="W15" s="167" t="s">
        <v>467</v>
      </c>
      <c r="X15" s="154" t="s">
        <v>615</v>
      </c>
      <c r="Y15" s="154" t="s">
        <v>219</v>
      </c>
      <c r="Z15" s="163" t="s">
        <v>218</v>
      </c>
      <c r="AA15" s="292" t="s">
        <v>524</v>
      </c>
      <c r="AB15" s="163" t="s">
        <v>614</v>
      </c>
      <c r="AC15" s="163" t="s">
        <v>766</v>
      </c>
      <c r="AD15" s="163" t="s">
        <v>525</v>
      </c>
      <c r="AE15" s="163" t="s">
        <v>223</v>
      </c>
      <c r="AF15" s="167" t="s">
        <v>364</v>
      </c>
      <c r="AG15" s="167" t="s">
        <v>1064</v>
      </c>
      <c r="AH15" s="167" t="s">
        <v>1065</v>
      </c>
      <c r="AI15" s="169" t="s">
        <v>191</v>
      </c>
      <c r="AJ15" s="148" t="s">
        <v>192</v>
      </c>
      <c r="AK15" s="148" t="s">
        <v>1104</v>
      </c>
      <c r="AL15" s="405" t="s">
        <v>1105</v>
      </c>
      <c r="AM15" s="148" t="s">
        <v>1106</v>
      </c>
      <c r="AN15" s="148" t="s">
        <v>1107</v>
      </c>
      <c r="AO15" s="148" t="s">
        <v>1108</v>
      </c>
      <c r="AP15" s="148" t="s">
        <v>1109</v>
      </c>
      <c r="AQ15" s="148" t="s">
        <v>1110</v>
      </c>
      <c r="AR15" s="149" t="s">
        <v>38</v>
      </c>
      <c r="AS15" s="150" t="s">
        <v>177</v>
      </c>
      <c r="AT15" s="236" t="s">
        <v>468</v>
      </c>
      <c r="AU15" s="145" t="s">
        <v>469</v>
      </c>
      <c r="AV15" s="235" t="s">
        <v>714</v>
      </c>
      <c r="AW15" s="144" t="s">
        <v>560</v>
      </c>
      <c r="AX15" s="144" t="s">
        <v>561</v>
      </c>
      <c r="AY15" s="144" t="s">
        <v>562</v>
      </c>
      <c r="AZ15" s="143" t="s">
        <v>1086</v>
      </c>
      <c r="BA15" s="143" t="s">
        <v>1087</v>
      </c>
    </row>
    <row r="16" spans="2:53">
      <c r="B16" s="134" t="s">
        <v>4</v>
      </c>
      <c r="C16" s="13" t="s">
        <v>496</v>
      </c>
      <c r="D16" s="13" t="s">
        <v>187</v>
      </c>
      <c r="E16" s="132">
        <v>0</v>
      </c>
      <c r="F16" s="132" t="s">
        <v>496</v>
      </c>
      <c r="G16" s="14">
        <v>0</v>
      </c>
      <c r="H16" s="133">
        <v>0</v>
      </c>
      <c r="I16" s="455">
        <v>35</v>
      </c>
      <c r="J16" s="458">
        <v>45</v>
      </c>
      <c r="K16" s="20">
        <v>1</v>
      </c>
      <c r="L16" s="223">
        <v>-5</v>
      </c>
      <c r="M16" s="164">
        <v>65</v>
      </c>
      <c r="N16" s="211">
        <v>105</v>
      </c>
      <c r="O16" s="211">
        <v>1</v>
      </c>
      <c r="P16" s="211">
        <v>1</v>
      </c>
      <c r="Q16" s="165">
        <v>7.0000000000000001E-3</v>
      </c>
      <c r="R16" s="448">
        <v>30</v>
      </c>
      <c r="S16" s="448">
        <v>0.5</v>
      </c>
      <c r="T16" s="213">
        <v>0.46</v>
      </c>
      <c r="U16" s="211">
        <v>0.56000000000000005</v>
      </c>
      <c r="V16" s="293">
        <v>14</v>
      </c>
      <c r="W16" s="164">
        <v>2</v>
      </c>
      <c r="X16" s="165">
        <v>40</v>
      </c>
      <c r="Y16" s="165">
        <v>20</v>
      </c>
      <c r="Z16" s="211">
        <v>11</v>
      </c>
      <c r="AA16" s="293">
        <v>250</v>
      </c>
      <c r="AB16" s="448">
        <v>7.5</v>
      </c>
      <c r="AC16" s="165">
        <v>2</v>
      </c>
      <c r="AD16" s="448">
        <v>8</v>
      </c>
      <c r="AE16" s="165">
        <v>4000</v>
      </c>
      <c r="AF16" s="164">
        <v>0.23</v>
      </c>
      <c r="AG16" s="453">
        <v>0</v>
      </c>
      <c r="AH16" s="453">
        <v>6</v>
      </c>
      <c r="AI16" s="15" t="s">
        <v>804</v>
      </c>
      <c r="AJ16" s="15" t="s">
        <v>814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7">
        <v>3.0000000000000001E-3</v>
      </c>
      <c r="AU16" s="481">
        <v>5.0000000000000001E-3</v>
      </c>
      <c r="AV16" s="315">
        <v>160</v>
      </c>
      <c r="AW16" s="13">
        <v>2</v>
      </c>
      <c r="AX16" s="13">
        <v>9.5</v>
      </c>
      <c r="AY16" s="13">
        <v>1</v>
      </c>
      <c r="AZ16" s="398">
        <v>1.7</v>
      </c>
      <c r="BA16" s="398">
        <v>1.7</v>
      </c>
    </row>
    <row r="17" spans="2:53">
      <c r="B17" s="134" t="s">
        <v>4</v>
      </c>
      <c r="C17" s="13" t="s">
        <v>488</v>
      </c>
      <c r="D17" s="13" t="s">
        <v>188</v>
      </c>
      <c r="E17" s="132">
        <v>1</v>
      </c>
      <c r="F17" s="138" t="s">
        <v>488</v>
      </c>
      <c r="G17" s="14">
        <v>800</v>
      </c>
      <c r="H17" s="133">
        <v>60</v>
      </c>
      <c r="I17" s="455">
        <v>35</v>
      </c>
      <c r="J17" s="458">
        <v>45</v>
      </c>
      <c r="K17" s="20">
        <v>3</v>
      </c>
      <c r="L17" s="223">
        <v>0</v>
      </c>
      <c r="M17" s="164">
        <v>95</v>
      </c>
      <c r="N17" s="211">
        <v>145</v>
      </c>
      <c r="O17" s="211">
        <v>1.05</v>
      </c>
      <c r="P17" s="211">
        <v>1</v>
      </c>
      <c r="Q17" s="165">
        <v>7.4999999999999997E-3</v>
      </c>
      <c r="R17" s="448">
        <v>30</v>
      </c>
      <c r="S17" s="448">
        <v>0.5</v>
      </c>
      <c r="T17" s="213">
        <v>0.6</v>
      </c>
      <c r="U17" s="211">
        <v>0.7</v>
      </c>
      <c r="V17" s="293">
        <v>16</v>
      </c>
      <c r="W17" s="164">
        <v>2</v>
      </c>
      <c r="X17" s="165">
        <v>45</v>
      </c>
      <c r="Y17" s="165">
        <v>20</v>
      </c>
      <c r="Z17" s="211">
        <v>12</v>
      </c>
      <c r="AA17" s="293">
        <v>275</v>
      </c>
      <c r="AB17" s="448">
        <v>8</v>
      </c>
      <c r="AC17" s="165">
        <v>3</v>
      </c>
      <c r="AD17" s="448">
        <v>9</v>
      </c>
      <c r="AE17" s="165">
        <v>5000</v>
      </c>
      <c r="AF17" s="164">
        <v>0.19</v>
      </c>
      <c r="AG17" s="451">
        <v>0</v>
      </c>
      <c r="AH17" s="451">
        <v>6</v>
      </c>
      <c r="AI17" s="170" t="s">
        <v>806</v>
      </c>
      <c r="AJ17" s="15" t="s">
        <v>816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7">
        <v>2.3E-3</v>
      </c>
      <c r="AU17" s="481">
        <v>5.0000000000000001E-3</v>
      </c>
      <c r="AV17" s="315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491</v>
      </c>
      <c r="D18" s="137" t="s">
        <v>188</v>
      </c>
      <c r="E18" s="132">
        <v>2</v>
      </c>
      <c r="F18" s="132" t="s">
        <v>491</v>
      </c>
      <c r="G18" s="139">
        <v>4000</v>
      </c>
      <c r="H18" s="140">
        <v>150</v>
      </c>
      <c r="I18" s="456">
        <v>35</v>
      </c>
      <c r="J18" s="459">
        <v>45</v>
      </c>
      <c r="K18" s="20">
        <v>5</v>
      </c>
      <c r="L18" s="223">
        <v>0</v>
      </c>
      <c r="M18" s="164">
        <v>140</v>
      </c>
      <c r="N18" s="212">
        <v>200</v>
      </c>
      <c r="O18" s="212">
        <v>1.4</v>
      </c>
      <c r="P18" s="212">
        <v>1</v>
      </c>
      <c r="Q18" s="165">
        <v>8.0000000000000002E-3</v>
      </c>
      <c r="R18" s="448">
        <v>30</v>
      </c>
      <c r="S18" s="448">
        <v>0.5</v>
      </c>
      <c r="T18" s="213">
        <v>0.7</v>
      </c>
      <c r="U18" s="211">
        <v>0.9</v>
      </c>
      <c r="V18" s="294">
        <v>23.5</v>
      </c>
      <c r="W18" s="168">
        <v>1.9</v>
      </c>
      <c r="X18" s="165">
        <v>60</v>
      </c>
      <c r="Y18" s="165">
        <v>25</v>
      </c>
      <c r="Z18" s="211">
        <v>17</v>
      </c>
      <c r="AA18" s="294">
        <v>300</v>
      </c>
      <c r="AB18" s="448">
        <v>9</v>
      </c>
      <c r="AC18" s="166">
        <v>3</v>
      </c>
      <c r="AD18" s="449">
        <v>9</v>
      </c>
      <c r="AE18" s="165">
        <v>6000</v>
      </c>
      <c r="AF18" s="168">
        <v>0.15</v>
      </c>
      <c r="AG18" s="452">
        <v>0</v>
      </c>
      <c r="AH18" s="452">
        <v>6</v>
      </c>
      <c r="AI18" s="170" t="s">
        <v>809</v>
      </c>
      <c r="AJ18" s="15" t="s">
        <v>819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TID_DRAGON_REPTILE_NAME</v>
      </c>
      <c r="AS18" s="142" t="str">
        <f>CONCATENATE("TID_",UPPER(dragonDefinitions[[#This Row],['[sku']]]),"_DESC")</f>
        <v>TID_DRAGON_REPTILE_DESC</v>
      </c>
      <c r="AT18" s="237">
        <v>2E-3</v>
      </c>
      <c r="AU18" s="481">
        <v>5.0000000000000001E-3</v>
      </c>
      <c r="AV18" s="315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487</v>
      </c>
      <c r="D19" s="13" t="s">
        <v>188</v>
      </c>
      <c r="E19" s="132">
        <v>3</v>
      </c>
      <c r="F19" s="132" t="s">
        <v>487</v>
      </c>
      <c r="G19" s="14">
        <v>10000</v>
      </c>
      <c r="H19" s="133">
        <v>300</v>
      </c>
      <c r="I19" s="455">
        <v>35</v>
      </c>
      <c r="J19" s="458">
        <v>45</v>
      </c>
      <c r="K19" s="20">
        <v>6</v>
      </c>
      <c r="L19" s="223">
        <v>0</v>
      </c>
      <c r="M19" s="164">
        <v>170</v>
      </c>
      <c r="N19" s="211">
        <v>220</v>
      </c>
      <c r="O19" s="211">
        <v>1.34</v>
      </c>
      <c r="P19" s="211">
        <v>1</v>
      </c>
      <c r="Q19" s="165">
        <v>8.9999999999999993E-3</v>
      </c>
      <c r="R19" s="448">
        <v>30</v>
      </c>
      <c r="S19" s="448">
        <v>0.6</v>
      </c>
      <c r="T19" s="208">
        <v>0.8</v>
      </c>
      <c r="U19" s="212">
        <v>1</v>
      </c>
      <c r="V19" s="293">
        <v>19</v>
      </c>
      <c r="W19" s="164">
        <v>2</v>
      </c>
      <c r="X19" s="165">
        <v>75</v>
      </c>
      <c r="Y19" s="165">
        <v>30</v>
      </c>
      <c r="Z19" s="212">
        <v>15</v>
      </c>
      <c r="AA19" s="293">
        <v>325</v>
      </c>
      <c r="AB19" s="448">
        <v>10</v>
      </c>
      <c r="AC19" s="165">
        <v>3</v>
      </c>
      <c r="AD19" s="448">
        <v>9</v>
      </c>
      <c r="AE19" s="165">
        <v>8000</v>
      </c>
      <c r="AF19" s="164">
        <v>0.13</v>
      </c>
      <c r="AG19" s="451">
        <v>0</v>
      </c>
      <c r="AH19" s="451">
        <v>6</v>
      </c>
      <c r="AI19" s="170" t="s">
        <v>805</v>
      </c>
      <c r="AJ19" s="15" t="s">
        <v>815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TID_DRAGON_FAT_NAME</v>
      </c>
      <c r="AS19" s="142" t="str">
        <f>CONCATENATE("TID_",UPPER(dragonDefinitions[[#This Row],['[sku']]]),"_DESC")</f>
        <v>TID_DRAGON_FAT_DESC</v>
      </c>
      <c r="AT19" s="237">
        <v>2E-3</v>
      </c>
      <c r="AU19" s="481">
        <v>5.0000000000000001E-3</v>
      </c>
      <c r="AV19" s="315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489</v>
      </c>
      <c r="D20" s="13" t="s">
        <v>189</v>
      </c>
      <c r="E20" s="132">
        <v>4</v>
      </c>
      <c r="F20" s="132" t="s">
        <v>489</v>
      </c>
      <c r="G20" s="14">
        <v>66000</v>
      </c>
      <c r="H20" s="133">
        <v>550</v>
      </c>
      <c r="I20" s="455">
        <v>35</v>
      </c>
      <c r="J20" s="458">
        <v>45</v>
      </c>
      <c r="K20" s="20">
        <v>8</v>
      </c>
      <c r="L20" s="223">
        <v>0</v>
      </c>
      <c r="M20" s="164">
        <v>210</v>
      </c>
      <c r="N20" s="211">
        <v>270</v>
      </c>
      <c r="O20" s="211">
        <v>1.6</v>
      </c>
      <c r="P20" s="211">
        <v>1</v>
      </c>
      <c r="Q20" s="165">
        <v>1.0999999999999999E-2</v>
      </c>
      <c r="R20" s="448">
        <v>30</v>
      </c>
      <c r="S20" s="448">
        <v>0.6</v>
      </c>
      <c r="T20" s="213">
        <v>1</v>
      </c>
      <c r="U20" s="211">
        <v>1.1000000000000001</v>
      </c>
      <c r="V20" s="293">
        <v>20</v>
      </c>
      <c r="W20" s="164">
        <v>1.8</v>
      </c>
      <c r="X20" s="165">
        <v>90</v>
      </c>
      <c r="Y20" s="165">
        <v>32</v>
      </c>
      <c r="Z20" s="211">
        <v>21</v>
      </c>
      <c r="AA20" s="293">
        <v>350</v>
      </c>
      <c r="AB20" s="448">
        <v>11</v>
      </c>
      <c r="AC20" s="165">
        <v>4</v>
      </c>
      <c r="AD20" s="448">
        <v>10</v>
      </c>
      <c r="AE20" s="165">
        <v>12000</v>
      </c>
      <c r="AF20" s="164">
        <v>0.11</v>
      </c>
      <c r="AG20" s="451">
        <v>0</v>
      </c>
      <c r="AH20" s="451">
        <v>12</v>
      </c>
      <c r="AI20" s="170" t="s">
        <v>807</v>
      </c>
      <c r="AJ20" s="15" t="s">
        <v>817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TID_DRAGON_BUG_NAME</v>
      </c>
      <c r="AS20" s="142" t="str">
        <f>CONCATENATE("TID_",UPPER(dragonDefinitions[[#This Row],['[sku']]]),"_DESC")</f>
        <v>TID_DRAGON_BUG_DESC</v>
      </c>
      <c r="AT20" s="237">
        <v>1.9E-3</v>
      </c>
      <c r="AU20" s="481">
        <v>5.0000000000000001E-3</v>
      </c>
      <c r="AV20" s="315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490</v>
      </c>
      <c r="D21" s="13" t="s">
        <v>189</v>
      </c>
      <c r="E21" s="132">
        <v>5</v>
      </c>
      <c r="F21" s="132" t="s">
        <v>490</v>
      </c>
      <c r="G21" s="14">
        <v>127000</v>
      </c>
      <c r="H21" s="133">
        <v>550</v>
      </c>
      <c r="I21" s="455">
        <v>35</v>
      </c>
      <c r="J21" s="458">
        <v>45</v>
      </c>
      <c r="K21" s="20">
        <v>10</v>
      </c>
      <c r="L21" s="223">
        <v>0</v>
      </c>
      <c r="M21" s="164">
        <v>250</v>
      </c>
      <c r="N21" s="212">
        <v>310</v>
      </c>
      <c r="O21" s="212">
        <v>1.8</v>
      </c>
      <c r="P21" s="212">
        <v>1</v>
      </c>
      <c r="Q21" s="165">
        <v>1.0999999999999999E-2</v>
      </c>
      <c r="R21" s="448">
        <v>30</v>
      </c>
      <c r="S21" s="448">
        <v>0.6</v>
      </c>
      <c r="T21" s="213">
        <v>1.05</v>
      </c>
      <c r="U21" s="211">
        <v>1.1499999999999999</v>
      </c>
      <c r="V21" s="293">
        <v>21</v>
      </c>
      <c r="W21" s="164">
        <v>1.8</v>
      </c>
      <c r="X21" s="165">
        <v>105</v>
      </c>
      <c r="Y21" s="165">
        <v>32</v>
      </c>
      <c r="Z21" s="211">
        <v>18</v>
      </c>
      <c r="AA21" s="293">
        <v>375</v>
      </c>
      <c r="AB21" s="448">
        <v>12</v>
      </c>
      <c r="AC21" s="165">
        <v>4</v>
      </c>
      <c r="AD21" s="448">
        <v>10</v>
      </c>
      <c r="AE21" s="165">
        <v>16000</v>
      </c>
      <c r="AF21" s="164">
        <v>0.09</v>
      </c>
      <c r="AG21" s="451">
        <v>0</v>
      </c>
      <c r="AH21" s="451">
        <v>12</v>
      </c>
      <c r="AI21" s="170" t="s">
        <v>808</v>
      </c>
      <c r="AJ21" s="15" t="s">
        <v>818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TID_DRAGON_CHINESE_NAME</v>
      </c>
      <c r="AS21" s="142" t="str">
        <f>CONCATENATE("TID_",UPPER(dragonDefinitions[[#This Row],['[sku']]]),"_DESC")</f>
        <v>TID_DRAGON_CHINESE_DESC</v>
      </c>
      <c r="AT21" s="237">
        <v>1.8E-3</v>
      </c>
      <c r="AU21" s="481">
        <v>5.0000000000000001E-3</v>
      </c>
      <c r="AV21" s="315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492</v>
      </c>
      <c r="D22" s="13" t="s">
        <v>189</v>
      </c>
      <c r="E22" s="132">
        <v>6</v>
      </c>
      <c r="F22" s="138" t="s">
        <v>492</v>
      </c>
      <c r="G22" s="14">
        <v>220000</v>
      </c>
      <c r="H22" s="133">
        <v>550</v>
      </c>
      <c r="I22" s="455">
        <v>35</v>
      </c>
      <c r="J22" s="458">
        <v>45</v>
      </c>
      <c r="K22" s="20">
        <v>12.5</v>
      </c>
      <c r="L22" s="223">
        <v>0</v>
      </c>
      <c r="M22" s="164">
        <v>290</v>
      </c>
      <c r="N22" s="211">
        <v>350</v>
      </c>
      <c r="O22" s="211">
        <v>2</v>
      </c>
      <c r="P22" s="211">
        <v>1</v>
      </c>
      <c r="Q22" s="165">
        <v>1.2E-2</v>
      </c>
      <c r="R22" s="448">
        <v>25</v>
      </c>
      <c r="S22" s="448">
        <v>0.6</v>
      </c>
      <c r="T22" s="213">
        <v>1.35</v>
      </c>
      <c r="U22" s="211">
        <v>1.45</v>
      </c>
      <c r="V22" s="293">
        <v>23.5</v>
      </c>
      <c r="W22" s="164">
        <v>1.8</v>
      </c>
      <c r="X22" s="165">
        <v>120</v>
      </c>
      <c r="Y22" s="165">
        <v>36</v>
      </c>
      <c r="Z22" s="211">
        <v>20</v>
      </c>
      <c r="AA22" s="293">
        <v>400</v>
      </c>
      <c r="AB22" s="448">
        <v>14</v>
      </c>
      <c r="AC22" s="165">
        <v>4</v>
      </c>
      <c r="AD22" s="448">
        <v>10</v>
      </c>
      <c r="AE22" s="165">
        <v>20000</v>
      </c>
      <c r="AF22" s="164">
        <v>0.08</v>
      </c>
      <c r="AG22" s="451">
        <v>0</v>
      </c>
      <c r="AH22" s="451">
        <v>12</v>
      </c>
      <c r="AI22" s="170" t="s">
        <v>810</v>
      </c>
      <c r="AJ22" s="15" t="s">
        <v>820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7">
        <v>1.6999999999999999E-3</v>
      </c>
      <c r="AU22" s="481">
        <v>5.0000000000000001E-3</v>
      </c>
      <c r="AV22" s="315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493</v>
      </c>
      <c r="D23" s="137" t="s">
        <v>210</v>
      </c>
      <c r="E23" s="132">
        <v>7</v>
      </c>
      <c r="F23" s="138" t="s">
        <v>493</v>
      </c>
      <c r="G23" s="139">
        <v>357000</v>
      </c>
      <c r="H23" s="140">
        <v>800</v>
      </c>
      <c r="I23" s="456">
        <v>35</v>
      </c>
      <c r="J23" s="459">
        <v>45</v>
      </c>
      <c r="K23" s="20">
        <v>17</v>
      </c>
      <c r="L23" s="223">
        <v>0</v>
      </c>
      <c r="M23" s="164">
        <v>330</v>
      </c>
      <c r="N23" s="211">
        <v>400</v>
      </c>
      <c r="O23" s="211">
        <v>2.2000000000000002</v>
      </c>
      <c r="P23" s="211">
        <v>1</v>
      </c>
      <c r="Q23" s="165">
        <v>1.2999999999999999E-2</v>
      </c>
      <c r="R23" s="448">
        <v>25</v>
      </c>
      <c r="S23" s="448">
        <v>0.7</v>
      </c>
      <c r="T23" s="213">
        <v>1.7</v>
      </c>
      <c r="U23" s="211">
        <v>1.54</v>
      </c>
      <c r="V23" s="294">
        <v>25</v>
      </c>
      <c r="W23" s="168">
        <v>1.6</v>
      </c>
      <c r="X23" s="165">
        <v>155</v>
      </c>
      <c r="Y23" s="165">
        <v>42</v>
      </c>
      <c r="Z23" s="211">
        <v>28</v>
      </c>
      <c r="AA23" s="294">
        <v>425</v>
      </c>
      <c r="AB23" s="448">
        <v>15</v>
      </c>
      <c r="AC23" s="166">
        <v>5</v>
      </c>
      <c r="AD23" s="449">
        <v>10</v>
      </c>
      <c r="AE23" s="165">
        <v>23000</v>
      </c>
      <c r="AF23" s="168">
        <v>7.0000000000000007E-2</v>
      </c>
      <c r="AG23" s="452">
        <v>0</v>
      </c>
      <c r="AH23" s="452">
        <v>12</v>
      </c>
      <c r="AI23" s="170" t="s">
        <v>811</v>
      </c>
      <c r="AJ23" s="15" t="s">
        <v>821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TID_DRAGON_DEVIL_NAME</v>
      </c>
      <c r="AS23" s="142" t="str">
        <f>CONCATENATE("TID_",UPPER(dragonDefinitions[[#This Row],['[sku']]]),"_DESC")</f>
        <v>TID_DRAGON_DEVIL_DESC</v>
      </c>
      <c r="AT23" s="237">
        <v>1.6000000000000001E-3</v>
      </c>
      <c r="AU23" s="481">
        <v>5.0000000000000001E-3</v>
      </c>
      <c r="AV23" s="315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494</v>
      </c>
      <c r="D24" s="137" t="s">
        <v>210</v>
      </c>
      <c r="E24" s="132">
        <v>8</v>
      </c>
      <c r="F24" s="138" t="s">
        <v>494</v>
      </c>
      <c r="G24" s="139">
        <v>545000</v>
      </c>
      <c r="H24" s="140">
        <v>800</v>
      </c>
      <c r="I24" s="456">
        <v>35</v>
      </c>
      <c r="J24" s="459">
        <v>45</v>
      </c>
      <c r="K24" s="20">
        <v>20</v>
      </c>
      <c r="L24" s="223">
        <v>0</v>
      </c>
      <c r="M24" s="164">
        <v>375</v>
      </c>
      <c r="N24" s="212">
        <v>445</v>
      </c>
      <c r="O24" s="212">
        <v>2.2000000000000002</v>
      </c>
      <c r="P24" s="212">
        <v>1</v>
      </c>
      <c r="Q24" s="165">
        <v>1.4E-2</v>
      </c>
      <c r="R24" s="448">
        <v>25</v>
      </c>
      <c r="S24" s="448">
        <v>0.7</v>
      </c>
      <c r="T24" s="208">
        <v>1.8</v>
      </c>
      <c r="U24" s="212">
        <v>1.8</v>
      </c>
      <c r="V24" s="294">
        <v>28</v>
      </c>
      <c r="W24" s="168">
        <v>1.6</v>
      </c>
      <c r="X24" s="165">
        <v>160</v>
      </c>
      <c r="Y24" s="165">
        <v>43</v>
      </c>
      <c r="Z24" s="212">
        <v>25</v>
      </c>
      <c r="AA24" s="294">
        <v>450</v>
      </c>
      <c r="AB24" s="448">
        <v>15</v>
      </c>
      <c r="AC24" s="166">
        <v>5</v>
      </c>
      <c r="AD24" s="449">
        <v>10</v>
      </c>
      <c r="AE24" s="165">
        <v>26000</v>
      </c>
      <c r="AF24" s="168">
        <v>0.06</v>
      </c>
      <c r="AG24" s="452">
        <v>0</v>
      </c>
      <c r="AH24" s="452">
        <v>12</v>
      </c>
      <c r="AI24" s="170" t="s">
        <v>812</v>
      </c>
      <c r="AJ24" s="15" t="s">
        <v>822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TID_DRAGON_BALROG_NAME</v>
      </c>
      <c r="AS24" s="142" t="str">
        <f>CONCATENATE("TID_",UPPER(dragonDefinitions[[#This Row],['[sku']]]),"_DESC")</f>
        <v>TID_DRAGON_BALROG_DESC</v>
      </c>
      <c r="AT24" s="237">
        <v>1.6000000000000001E-3</v>
      </c>
      <c r="AU24" s="481">
        <v>5.0000000000000001E-3</v>
      </c>
      <c r="AV24" s="315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495</v>
      </c>
      <c r="D25" s="137" t="s">
        <v>211</v>
      </c>
      <c r="E25" s="132">
        <v>9</v>
      </c>
      <c r="F25" s="138" t="s">
        <v>495</v>
      </c>
      <c r="G25" s="139">
        <v>796000</v>
      </c>
      <c r="H25" s="140">
        <v>800</v>
      </c>
      <c r="I25" s="456">
        <v>35</v>
      </c>
      <c r="J25" s="460">
        <v>45</v>
      </c>
      <c r="K25" s="20">
        <v>25</v>
      </c>
      <c r="L25" s="234">
        <v>0</v>
      </c>
      <c r="M25" s="480">
        <v>425</v>
      </c>
      <c r="N25" s="212">
        <v>500</v>
      </c>
      <c r="O25" s="212">
        <v>2.2999999999999998</v>
      </c>
      <c r="P25" s="212">
        <v>1</v>
      </c>
      <c r="Q25" s="165">
        <v>1.4999999999999999E-2</v>
      </c>
      <c r="R25" s="448">
        <v>20</v>
      </c>
      <c r="S25" s="448">
        <v>0.8</v>
      </c>
      <c r="T25" s="208">
        <v>2</v>
      </c>
      <c r="U25" s="212">
        <v>2.1</v>
      </c>
      <c r="V25" s="294">
        <v>31</v>
      </c>
      <c r="W25" s="168">
        <v>1.6</v>
      </c>
      <c r="X25" s="166">
        <v>165</v>
      </c>
      <c r="Y25" s="166">
        <v>41</v>
      </c>
      <c r="Z25" s="212">
        <v>24</v>
      </c>
      <c r="AA25" s="294">
        <v>475</v>
      </c>
      <c r="AB25" s="476">
        <v>16</v>
      </c>
      <c r="AC25" s="166">
        <v>6</v>
      </c>
      <c r="AD25" s="476">
        <v>10</v>
      </c>
      <c r="AE25" s="166">
        <v>30000</v>
      </c>
      <c r="AF25" s="168">
        <v>0.05</v>
      </c>
      <c r="AG25" s="451">
        <v>0</v>
      </c>
      <c r="AH25" s="451">
        <v>12</v>
      </c>
      <c r="AI25" s="170" t="s">
        <v>813</v>
      </c>
      <c r="AJ25" s="15" t="s">
        <v>823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7">
        <v>1.5E-3</v>
      </c>
      <c r="AU25" s="481">
        <v>5.0000000000000001E-3</v>
      </c>
      <c r="AV25" s="482">
        <v>900</v>
      </c>
      <c r="AW25" s="193">
        <v>4.7</v>
      </c>
      <c r="AX25" s="193">
        <v>9.5</v>
      </c>
      <c r="AY25" s="193">
        <v>1.7</v>
      </c>
      <c r="AZ25" s="193">
        <v>1.7</v>
      </c>
      <c r="BA25" s="193">
        <v>1.7</v>
      </c>
    </row>
    <row r="26" spans="2:53" s="233" customFormat="1" ht="24" thickBot="1">
      <c r="B26" s="232"/>
      <c r="C26" s="232"/>
      <c r="D26" s="232"/>
      <c r="E26" s="232"/>
      <c r="F26" s="232"/>
      <c r="G26" s="232"/>
      <c r="H26" s="232"/>
      <c r="I26" s="491" t="s">
        <v>616</v>
      </c>
      <c r="J26" s="492"/>
      <c r="K26" s="492"/>
      <c r="L26" s="493"/>
      <c r="M26" s="478"/>
      <c r="N26" s="497" t="s">
        <v>617</v>
      </c>
      <c r="O26" s="497"/>
      <c r="P26" s="497"/>
      <c r="Q26" s="497"/>
      <c r="R26" s="497"/>
      <c r="S26" s="498"/>
      <c r="T26" s="496" t="s">
        <v>618</v>
      </c>
      <c r="U26" s="496"/>
      <c r="V26" s="477" t="s">
        <v>623</v>
      </c>
      <c r="W26" s="495" t="s">
        <v>622</v>
      </c>
      <c r="X26" s="495"/>
      <c r="Y26" s="495"/>
      <c r="Z26" s="495"/>
      <c r="AA26" s="494" t="s">
        <v>619</v>
      </c>
      <c r="AB26" s="494"/>
      <c r="AC26" s="494"/>
      <c r="AD26" s="494"/>
      <c r="AE26" s="494"/>
      <c r="AF26" s="475" t="s">
        <v>620</v>
      </c>
      <c r="AH26" s="232"/>
      <c r="AI26" s="232"/>
      <c r="AV26" s="487" t="s">
        <v>624</v>
      </c>
      <c r="AW26" s="488"/>
      <c r="AX26" s="488"/>
      <c r="AY26" s="488"/>
      <c r="AZ26" s="488"/>
      <c r="BA26" s="489"/>
    </row>
    <row r="28" spans="2:53" ht="15.75" thickBot="1"/>
    <row r="29" spans="2:53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227</v>
      </c>
      <c r="F30" s="10"/>
      <c r="G30" s="10"/>
    </row>
    <row r="31" spans="2:53" ht="140.25">
      <c r="B31" s="143" t="s">
        <v>228</v>
      </c>
      <c r="C31" s="144" t="s">
        <v>5</v>
      </c>
      <c r="D31" s="161" t="s">
        <v>226</v>
      </c>
      <c r="E31" s="209" t="s">
        <v>478</v>
      </c>
      <c r="F31" s="144" t="s">
        <v>479</v>
      </c>
      <c r="G31" s="209" t="s">
        <v>480</v>
      </c>
      <c r="H31" s="144" t="s">
        <v>540</v>
      </c>
      <c r="I31" s="144" t="s">
        <v>541</v>
      </c>
    </row>
    <row r="32" spans="2:53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931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2"/>
      <c r="D35" s="382" t="s">
        <v>932</v>
      </c>
      <c r="E35" s="382" t="s">
        <v>943</v>
      </c>
      <c r="F35" s="382"/>
      <c r="G35" s="382"/>
    </row>
    <row r="36" spans="2:23" ht="169.5">
      <c r="B36" s="143" t="s">
        <v>933</v>
      </c>
      <c r="C36" s="144" t="s">
        <v>5</v>
      </c>
      <c r="D36" s="161" t="s">
        <v>934</v>
      </c>
      <c r="E36" s="161" t="s">
        <v>935</v>
      </c>
      <c r="F36" s="149" t="s">
        <v>936</v>
      </c>
    </row>
    <row r="37" spans="2:23">
      <c r="B37" s="156" t="s">
        <v>4</v>
      </c>
      <c r="C37" s="13" t="s">
        <v>937</v>
      </c>
      <c r="D37" s="162">
        <v>0.25</v>
      </c>
      <c r="E37" s="162">
        <v>1</v>
      </c>
      <c r="F37" s="21" t="s">
        <v>940</v>
      </c>
    </row>
    <row r="38" spans="2:23">
      <c r="B38" s="156" t="s">
        <v>4</v>
      </c>
      <c r="C38" s="13" t="s">
        <v>938</v>
      </c>
      <c r="D38" s="162">
        <v>0.1</v>
      </c>
      <c r="E38" s="162">
        <v>0.7</v>
      </c>
      <c r="F38" s="21" t="s">
        <v>941</v>
      </c>
    </row>
    <row r="39" spans="2:23">
      <c r="B39" s="156" t="s">
        <v>4</v>
      </c>
      <c r="C39" s="13" t="s">
        <v>939</v>
      </c>
      <c r="D39" s="162">
        <v>0.05</v>
      </c>
      <c r="E39" s="162">
        <v>0.4</v>
      </c>
      <c r="F39" s="21" t="s">
        <v>942</v>
      </c>
    </row>
    <row r="40" spans="2:23" ht="15.75" thickBot="1"/>
    <row r="41" spans="2:23" ht="23.25">
      <c r="B41" s="12" t="s">
        <v>736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735</v>
      </c>
    </row>
    <row r="43" spans="2:23" ht="150">
      <c r="B43" s="143" t="s">
        <v>737</v>
      </c>
      <c r="C43" s="144" t="s">
        <v>5</v>
      </c>
      <c r="D43" s="146" t="s">
        <v>926</v>
      </c>
      <c r="E43" s="146" t="s">
        <v>715</v>
      </c>
      <c r="F43" s="146" t="s">
        <v>716</v>
      </c>
      <c r="G43" s="146" t="s">
        <v>717</v>
      </c>
      <c r="H43" s="146" t="s">
        <v>718</v>
      </c>
      <c r="I43" s="146" t="s">
        <v>719</v>
      </c>
      <c r="J43" s="146" t="s">
        <v>720</v>
      </c>
      <c r="K43" s="146" t="s">
        <v>721</v>
      </c>
      <c r="L43" s="146" t="s">
        <v>722</v>
      </c>
      <c r="M43" s="146" t="s">
        <v>723</v>
      </c>
      <c r="N43" s="146" t="s">
        <v>724</v>
      </c>
      <c r="O43" s="146" t="s">
        <v>725</v>
      </c>
      <c r="P43" s="146" t="s">
        <v>726</v>
      </c>
      <c r="Q43" s="146" t="s">
        <v>727</v>
      </c>
      <c r="R43" s="146" t="s">
        <v>728</v>
      </c>
      <c r="S43" s="146" t="s">
        <v>729</v>
      </c>
      <c r="T43" s="146" t="s">
        <v>730</v>
      </c>
      <c r="U43" s="146" t="s">
        <v>731</v>
      </c>
      <c r="V43" s="146" t="s">
        <v>732</v>
      </c>
      <c r="W43" s="146" t="s">
        <v>733</v>
      </c>
    </row>
    <row r="44" spans="2:23">
      <c r="B44" t="s">
        <v>4</v>
      </c>
      <c r="C44" t="s">
        <v>496</v>
      </c>
      <c r="D44">
        <v>8</v>
      </c>
      <c r="E44">
        <v>714</v>
      </c>
      <c r="F44">
        <v>2143</v>
      </c>
      <c r="G44">
        <v>4286</v>
      </c>
      <c r="H44">
        <v>7143</v>
      </c>
      <c r="I44">
        <v>10714</v>
      </c>
      <c r="J44">
        <v>15000</v>
      </c>
      <c r="K44">
        <v>20000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734</v>
      </c>
      <c r="R44" t="s">
        <v>734</v>
      </c>
      <c r="S44" t="s">
        <v>734</v>
      </c>
      <c r="T44" t="s">
        <v>734</v>
      </c>
      <c r="U44" t="s">
        <v>734</v>
      </c>
      <c r="V44" t="s">
        <v>734</v>
      </c>
      <c r="W44" t="s">
        <v>734</v>
      </c>
    </row>
    <row r="45" spans="2:23">
      <c r="B45" s="67" t="s">
        <v>4</v>
      </c>
      <c r="C45" t="s">
        <v>488</v>
      </c>
      <c r="D45">
        <v>10</v>
      </c>
      <c r="E45">
        <v>1191</v>
      </c>
      <c r="F45">
        <v>3573</v>
      </c>
      <c r="G45">
        <v>7145</v>
      </c>
      <c r="H45">
        <v>11909</v>
      </c>
      <c r="I45">
        <v>17863</v>
      </c>
      <c r="J45">
        <v>25009</v>
      </c>
      <c r="K45">
        <v>33345</v>
      </c>
      <c r="L45">
        <v>42872</v>
      </c>
      <c r="M45">
        <v>53590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  <c r="T45" t="s">
        <v>734</v>
      </c>
      <c r="U45" t="s">
        <v>734</v>
      </c>
      <c r="V45" t="s">
        <v>734</v>
      </c>
      <c r="W45" t="s">
        <v>734</v>
      </c>
    </row>
    <row r="46" spans="2:23">
      <c r="B46" s="67" t="s">
        <v>4</v>
      </c>
      <c r="C46" t="s">
        <v>491</v>
      </c>
      <c r="D46">
        <v>10</v>
      </c>
      <c r="E46">
        <v>1860</v>
      </c>
      <c r="F46">
        <v>5581</v>
      </c>
      <c r="G46">
        <v>11161</v>
      </c>
      <c r="H46">
        <v>18602</v>
      </c>
      <c r="I46">
        <v>27903</v>
      </c>
      <c r="J46">
        <v>39065</v>
      </c>
      <c r="K46">
        <v>52086</v>
      </c>
      <c r="L46">
        <v>66968</v>
      </c>
      <c r="M46">
        <v>83710</v>
      </c>
      <c r="N46" t="s">
        <v>734</v>
      </c>
      <c r="O46" t="s">
        <v>734</v>
      </c>
      <c r="P46" t="s">
        <v>734</v>
      </c>
      <c r="Q46" t="s">
        <v>734</v>
      </c>
      <c r="R46" t="s">
        <v>734</v>
      </c>
      <c r="S46" t="s">
        <v>734</v>
      </c>
      <c r="T46" t="s">
        <v>734</v>
      </c>
      <c r="U46" t="s">
        <v>734</v>
      </c>
      <c r="V46" t="s">
        <v>734</v>
      </c>
      <c r="W46" t="s">
        <v>734</v>
      </c>
    </row>
    <row r="47" spans="2:23">
      <c r="B47" s="67" t="s">
        <v>4</v>
      </c>
      <c r="C47" t="s">
        <v>487</v>
      </c>
      <c r="D47">
        <v>10</v>
      </c>
      <c r="E47">
        <v>2553</v>
      </c>
      <c r="F47">
        <v>7658</v>
      </c>
      <c r="G47">
        <v>15316</v>
      </c>
      <c r="H47">
        <v>25527</v>
      </c>
      <c r="I47">
        <v>38290</v>
      </c>
      <c r="J47">
        <v>53606</v>
      </c>
      <c r="K47">
        <v>71475</v>
      </c>
      <c r="L47">
        <v>91896</v>
      </c>
      <c r="M47">
        <v>114870</v>
      </c>
      <c r="N47" t="s">
        <v>734</v>
      </c>
      <c r="O47" t="s">
        <v>734</v>
      </c>
      <c r="P47" t="s">
        <v>734</v>
      </c>
      <c r="Q47" t="s">
        <v>734</v>
      </c>
      <c r="R47" t="s">
        <v>734</v>
      </c>
      <c r="S47" t="s">
        <v>734</v>
      </c>
      <c r="T47" t="s">
        <v>734</v>
      </c>
      <c r="U47" t="s">
        <v>734</v>
      </c>
      <c r="V47" t="s">
        <v>734</v>
      </c>
      <c r="W47" t="s">
        <v>734</v>
      </c>
    </row>
    <row r="48" spans="2:23">
      <c r="B48" s="67" t="s">
        <v>4</v>
      </c>
      <c r="C48" t="s">
        <v>489</v>
      </c>
      <c r="D48">
        <v>15</v>
      </c>
      <c r="E48">
        <v>2098</v>
      </c>
      <c r="F48">
        <v>6293</v>
      </c>
      <c r="G48">
        <v>12585</v>
      </c>
      <c r="H48">
        <v>20975</v>
      </c>
      <c r="I48">
        <v>31463</v>
      </c>
      <c r="J48">
        <v>44048</v>
      </c>
      <c r="K48">
        <v>58730</v>
      </c>
      <c r="L48">
        <v>75510</v>
      </c>
      <c r="M48">
        <v>94388</v>
      </c>
      <c r="N48">
        <v>115363</v>
      </c>
      <c r="O48">
        <v>138435</v>
      </c>
      <c r="P48">
        <v>163605</v>
      </c>
      <c r="Q48">
        <v>190873</v>
      </c>
      <c r="R48">
        <v>220238</v>
      </c>
      <c r="S48" t="s">
        <v>734</v>
      </c>
      <c r="T48" t="s">
        <v>734</v>
      </c>
      <c r="U48" t="s">
        <v>734</v>
      </c>
      <c r="V48" t="s">
        <v>734</v>
      </c>
      <c r="W48" t="s">
        <v>734</v>
      </c>
    </row>
    <row r="49" spans="2:23">
      <c r="B49" s="67" t="s">
        <v>4</v>
      </c>
      <c r="C49" t="s">
        <v>490</v>
      </c>
      <c r="D49">
        <v>15</v>
      </c>
      <c r="E49">
        <v>2563</v>
      </c>
      <c r="F49">
        <v>7690</v>
      </c>
      <c r="G49">
        <v>15380</v>
      </c>
      <c r="H49">
        <v>25634</v>
      </c>
      <c r="I49">
        <v>38450</v>
      </c>
      <c r="J49">
        <v>53831</v>
      </c>
      <c r="K49">
        <v>71774</v>
      </c>
      <c r="L49">
        <v>92281</v>
      </c>
      <c r="M49">
        <v>115351</v>
      </c>
      <c r="N49">
        <v>140985</v>
      </c>
      <c r="O49">
        <v>169182</v>
      </c>
      <c r="P49">
        <v>199942</v>
      </c>
      <c r="Q49">
        <v>233266</v>
      </c>
      <c r="R49">
        <v>269153</v>
      </c>
      <c r="S49" t="s">
        <v>734</v>
      </c>
      <c r="T49" t="s">
        <v>734</v>
      </c>
      <c r="U49" t="s">
        <v>734</v>
      </c>
      <c r="V49" t="s">
        <v>734</v>
      </c>
      <c r="W49" t="s">
        <v>734</v>
      </c>
    </row>
    <row r="50" spans="2:23">
      <c r="B50" s="67" t="s">
        <v>4</v>
      </c>
      <c r="C50" t="s">
        <v>492</v>
      </c>
      <c r="D50">
        <v>15</v>
      </c>
      <c r="E50">
        <v>3037</v>
      </c>
      <c r="F50">
        <v>9111</v>
      </c>
      <c r="G50">
        <v>18222</v>
      </c>
      <c r="H50">
        <v>30370</v>
      </c>
      <c r="I50">
        <v>45555</v>
      </c>
      <c r="J50">
        <v>63777</v>
      </c>
      <c r="K50">
        <v>85036</v>
      </c>
      <c r="L50">
        <v>109332</v>
      </c>
      <c r="M50">
        <v>136665</v>
      </c>
      <c r="N50">
        <v>167035</v>
      </c>
      <c r="O50">
        <v>200442</v>
      </c>
      <c r="P50">
        <v>236886</v>
      </c>
      <c r="Q50">
        <v>276367</v>
      </c>
      <c r="R50">
        <v>318885</v>
      </c>
      <c r="S50" t="s">
        <v>734</v>
      </c>
      <c r="T50" t="s">
        <v>734</v>
      </c>
      <c r="U50" t="s">
        <v>734</v>
      </c>
      <c r="V50" t="s">
        <v>734</v>
      </c>
      <c r="W50" t="s">
        <v>734</v>
      </c>
    </row>
    <row r="51" spans="2:23">
      <c r="B51" s="67" t="s">
        <v>4</v>
      </c>
      <c r="C51" t="s">
        <v>493</v>
      </c>
      <c r="D51">
        <v>20</v>
      </c>
      <c r="E51">
        <v>2592</v>
      </c>
      <c r="F51">
        <v>7776</v>
      </c>
      <c r="G51">
        <v>15551</v>
      </c>
      <c r="H51">
        <v>25919</v>
      </c>
      <c r="I51">
        <v>38878</v>
      </c>
      <c r="J51">
        <v>54430</v>
      </c>
      <c r="K51">
        <v>72573</v>
      </c>
      <c r="L51">
        <v>93308</v>
      </c>
      <c r="M51">
        <v>116635</v>
      </c>
      <c r="N51">
        <v>142554</v>
      </c>
      <c r="O51">
        <v>171065</v>
      </c>
      <c r="P51">
        <v>202168</v>
      </c>
      <c r="Q51">
        <v>235862</v>
      </c>
      <c r="R51">
        <v>272149</v>
      </c>
      <c r="S51">
        <v>311027</v>
      </c>
      <c r="T51">
        <v>352498</v>
      </c>
      <c r="U51">
        <v>396560</v>
      </c>
      <c r="V51">
        <v>443214</v>
      </c>
      <c r="W51">
        <v>492460</v>
      </c>
    </row>
    <row r="52" spans="2:23">
      <c r="B52" s="67" t="s">
        <v>4</v>
      </c>
      <c r="C52" t="s">
        <v>494</v>
      </c>
      <c r="D52">
        <v>20</v>
      </c>
      <c r="E52">
        <v>2950</v>
      </c>
      <c r="F52">
        <v>8851</v>
      </c>
      <c r="G52">
        <v>17703</v>
      </c>
      <c r="H52">
        <v>29504</v>
      </c>
      <c r="I52">
        <v>44256</v>
      </c>
      <c r="J52">
        <v>61959</v>
      </c>
      <c r="K52">
        <v>82612</v>
      </c>
      <c r="L52">
        <v>106215</v>
      </c>
      <c r="M52">
        <v>132769</v>
      </c>
      <c r="N52">
        <v>162273</v>
      </c>
      <c r="O52">
        <v>194728</v>
      </c>
      <c r="P52">
        <v>230133</v>
      </c>
      <c r="Q52">
        <v>268488</v>
      </c>
      <c r="R52">
        <v>309794</v>
      </c>
      <c r="S52">
        <v>354051</v>
      </c>
      <c r="T52">
        <v>401257</v>
      </c>
      <c r="U52">
        <v>451414</v>
      </c>
      <c r="V52">
        <v>504522</v>
      </c>
      <c r="W52">
        <v>560580</v>
      </c>
    </row>
    <row r="53" spans="2:23">
      <c r="B53" s="67" t="s">
        <v>4</v>
      </c>
      <c r="C53" t="s">
        <v>495</v>
      </c>
      <c r="D53">
        <v>20</v>
      </c>
      <c r="E53">
        <v>3313</v>
      </c>
      <c r="F53">
        <v>9939</v>
      </c>
      <c r="G53">
        <v>19878</v>
      </c>
      <c r="H53">
        <v>33129</v>
      </c>
      <c r="I53">
        <v>49694</v>
      </c>
      <c r="J53">
        <v>69572</v>
      </c>
      <c r="K53">
        <v>92763</v>
      </c>
      <c r="L53">
        <v>119266</v>
      </c>
      <c r="M53">
        <v>149083</v>
      </c>
      <c r="N53">
        <v>182212</v>
      </c>
      <c r="O53">
        <v>218655</v>
      </c>
      <c r="P53">
        <v>258410</v>
      </c>
      <c r="Q53">
        <v>301478</v>
      </c>
      <c r="R53">
        <v>347859</v>
      </c>
      <c r="S53">
        <v>397554</v>
      </c>
      <c r="T53">
        <v>450561</v>
      </c>
      <c r="U53">
        <v>506881</v>
      </c>
      <c r="V53">
        <v>566514</v>
      </c>
      <c r="W53">
        <v>629460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382" priority="3"/>
  </conditionalFormatting>
  <conditionalFormatting sqref="C5:C9">
    <cfRule type="duplicateValues" dxfId="38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topLeftCell="A4" workbookViewId="0">
      <selection activeCell="O9" sqref="O9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801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661</v>
      </c>
      <c r="C4" s="144" t="s">
        <v>5</v>
      </c>
      <c r="D4" s="145" t="s">
        <v>787</v>
      </c>
      <c r="E4" s="145" t="s">
        <v>406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8" t="s">
        <v>945</v>
      </c>
      <c r="K4" s="363" t="s">
        <v>38</v>
      </c>
      <c r="L4" s="363" t="s">
        <v>177</v>
      </c>
      <c r="M4" s="365" t="s">
        <v>1111</v>
      </c>
    </row>
    <row r="5" spans="1:16">
      <c r="B5" s="364" t="s">
        <v>4</v>
      </c>
      <c r="C5" s="198" t="s">
        <v>793</v>
      </c>
      <c r="D5" s="132" t="s">
        <v>790</v>
      </c>
      <c r="E5" s="132" t="s">
        <v>1015</v>
      </c>
      <c r="F5" s="132">
        <v>0</v>
      </c>
      <c r="G5" s="15" t="s">
        <v>796</v>
      </c>
      <c r="H5" s="15" t="s">
        <v>798</v>
      </c>
      <c r="I5" s="15" t="s">
        <v>1055</v>
      </c>
      <c r="J5" s="362" t="s">
        <v>368</v>
      </c>
      <c r="K5" s="365" t="s">
        <v>990</v>
      </c>
      <c r="L5" s="365" t="str">
        <f>CONCATENATE(LEFT(petDefinitions[[#This Row],['[tidName']]],10),"_DESC")</f>
        <v>TID_PET_00_DESC</v>
      </c>
      <c r="M5" s="365">
        <v>0</v>
      </c>
    </row>
    <row r="6" spans="1:16">
      <c r="B6" s="364" t="s">
        <v>4</v>
      </c>
      <c r="C6" s="198" t="s">
        <v>794</v>
      </c>
      <c r="D6" s="132" t="s">
        <v>790</v>
      </c>
      <c r="E6" s="132" t="s">
        <v>1015</v>
      </c>
      <c r="F6" s="132">
        <v>1</v>
      </c>
      <c r="G6" s="15" t="s">
        <v>796</v>
      </c>
      <c r="H6" s="15" t="s">
        <v>798</v>
      </c>
      <c r="I6" s="15" t="s">
        <v>1055</v>
      </c>
      <c r="J6" s="362" t="s">
        <v>308</v>
      </c>
      <c r="K6" s="365" t="s">
        <v>1016</v>
      </c>
      <c r="L6" s="365" t="str">
        <f>CONCATENATE(LEFT(petDefinitions[[#This Row],['[tidName']]],10),"_DESC")</f>
        <v>TID_PET_01_DESC</v>
      </c>
      <c r="M6" s="367">
        <v>1</v>
      </c>
      <c r="P6" s="67"/>
    </row>
    <row r="7" spans="1:16">
      <c r="B7" s="366" t="s">
        <v>4</v>
      </c>
      <c r="C7" s="200" t="s">
        <v>795</v>
      </c>
      <c r="D7" s="138" t="s">
        <v>790</v>
      </c>
      <c r="E7" s="138" t="s">
        <v>1015</v>
      </c>
      <c r="F7" s="138">
        <v>2</v>
      </c>
      <c r="G7" s="15" t="s">
        <v>796</v>
      </c>
      <c r="H7" s="15" t="s">
        <v>798</v>
      </c>
      <c r="I7" s="15" t="s">
        <v>1055</v>
      </c>
      <c r="J7" s="362" t="s">
        <v>976</v>
      </c>
      <c r="K7" s="365" t="s">
        <v>1017</v>
      </c>
      <c r="L7" s="367" t="str">
        <f>CONCATENATE(LEFT(petDefinitions[[#This Row],['[tidName']]],10),"_DESC")</f>
        <v>TID_PET_02_DESC</v>
      </c>
      <c r="M7" s="365">
        <v>2</v>
      </c>
      <c r="P7" s="67"/>
    </row>
    <row r="8" spans="1:16">
      <c r="B8" s="366" t="s">
        <v>4</v>
      </c>
      <c r="C8" s="200" t="s">
        <v>953</v>
      </c>
      <c r="D8" s="138" t="s">
        <v>790</v>
      </c>
      <c r="E8" s="138" t="s">
        <v>1015</v>
      </c>
      <c r="F8" s="132">
        <v>3</v>
      </c>
      <c r="G8" s="15" t="s">
        <v>796</v>
      </c>
      <c r="H8" s="15" t="s">
        <v>799</v>
      </c>
      <c r="I8" s="15" t="s">
        <v>1057</v>
      </c>
      <c r="J8" s="362" t="s">
        <v>368</v>
      </c>
      <c r="K8" s="365" t="s">
        <v>1018</v>
      </c>
      <c r="L8" s="365" t="str">
        <f>CONCATENATE(LEFT(petDefinitions[[#This Row],['[tidName']]],10),"_DESC")</f>
        <v>TID_PET_03_DESC</v>
      </c>
      <c r="M8" s="367">
        <v>3</v>
      </c>
      <c r="P8" s="67"/>
    </row>
    <row r="9" spans="1:16">
      <c r="A9" s="67"/>
      <c r="B9" s="366" t="s">
        <v>4</v>
      </c>
      <c r="C9" s="200" t="s">
        <v>954</v>
      </c>
      <c r="D9" s="138" t="s">
        <v>790</v>
      </c>
      <c r="E9" s="138" t="s">
        <v>1015</v>
      </c>
      <c r="F9" s="132">
        <v>4</v>
      </c>
      <c r="G9" s="15" t="s">
        <v>796</v>
      </c>
      <c r="H9" s="357" t="s">
        <v>800</v>
      </c>
      <c r="I9" s="357" t="s">
        <v>1058</v>
      </c>
      <c r="J9" s="362" t="s">
        <v>976</v>
      </c>
      <c r="K9" s="365" t="s">
        <v>1019</v>
      </c>
      <c r="L9" s="367" t="str">
        <f>CONCATENATE(LEFT(petDefinitions[[#This Row],['[tidName']]],10),"_DESC")</f>
        <v>TID_PET_04_DESC</v>
      </c>
      <c r="M9" s="365">
        <v>4</v>
      </c>
      <c r="P9" s="67"/>
    </row>
    <row r="10" spans="1:16">
      <c r="A10" s="67"/>
      <c r="B10" s="366" t="s">
        <v>4</v>
      </c>
      <c r="C10" s="200" t="s">
        <v>955</v>
      </c>
      <c r="D10" s="138" t="s">
        <v>790</v>
      </c>
      <c r="E10" s="138" t="s">
        <v>1015</v>
      </c>
      <c r="F10" s="138">
        <v>5</v>
      </c>
      <c r="G10" s="15" t="s">
        <v>796</v>
      </c>
      <c r="H10" s="15" t="s">
        <v>798</v>
      </c>
      <c r="I10" s="15" t="s">
        <v>1055</v>
      </c>
      <c r="J10" s="362" t="s">
        <v>308</v>
      </c>
      <c r="K10" s="365" t="s">
        <v>1020</v>
      </c>
      <c r="L10" s="365" t="str">
        <f>CONCATENATE(LEFT(petDefinitions[[#This Row],['[tidName']]],10),"_DESC")</f>
        <v>TID_PET_05_DESC</v>
      </c>
      <c r="M10" s="365">
        <v>5</v>
      </c>
      <c r="P10" s="67"/>
    </row>
    <row r="11" spans="1:16">
      <c r="A11" s="67"/>
      <c r="B11" s="366" t="s">
        <v>4</v>
      </c>
      <c r="C11" s="200" t="s">
        <v>956</v>
      </c>
      <c r="D11" s="138" t="s">
        <v>790</v>
      </c>
      <c r="E11" s="138" t="s">
        <v>1015</v>
      </c>
      <c r="F11" s="132">
        <v>6</v>
      </c>
      <c r="G11" s="15" t="s">
        <v>796</v>
      </c>
      <c r="H11" s="15" t="s">
        <v>798</v>
      </c>
      <c r="I11" s="15" t="s">
        <v>1055</v>
      </c>
      <c r="J11" s="362" t="s">
        <v>976</v>
      </c>
      <c r="K11" s="365" t="s">
        <v>1021</v>
      </c>
      <c r="L11" s="365" t="str">
        <f>CONCATENATE(LEFT(petDefinitions[[#This Row],['[tidName']]],10),"_DESC")</f>
        <v>TID_PET_06_DESC</v>
      </c>
      <c r="M11" s="365">
        <v>6</v>
      </c>
      <c r="P11" s="67"/>
    </row>
    <row r="12" spans="1:16">
      <c r="A12" s="67"/>
      <c r="B12" s="366" t="s">
        <v>4</v>
      </c>
      <c r="C12" s="200" t="s">
        <v>957</v>
      </c>
      <c r="D12" s="138" t="s">
        <v>790</v>
      </c>
      <c r="E12" s="138" t="s">
        <v>971</v>
      </c>
      <c r="F12" s="138">
        <v>0</v>
      </c>
      <c r="G12" s="15" t="s">
        <v>796</v>
      </c>
      <c r="H12" s="15" t="s">
        <v>798</v>
      </c>
      <c r="I12" s="15" t="s">
        <v>1055</v>
      </c>
      <c r="J12" s="362" t="s">
        <v>947</v>
      </c>
      <c r="K12" s="365" t="s">
        <v>1022</v>
      </c>
      <c r="L12" s="365" t="str">
        <f>CONCATENATE(LEFT(petDefinitions[[#This Row],['[tidName']]],10),"_DESC")</f>
        <v>TID_PET_07_DESC</v>
      </c>
      <c r="M12" s="365">
        <v>7</v>
      </c>
      <c r="P12" s="67"/>
    </row>
    <row r="13" spans="1:16">
      <c r="A13" s="67"/>
      <c r="B13" s="366" t="s">
        <v>4</v>
      </c>
      <c r="C13" s="200" t="s">
        <v>958</v>
      </c>
      <c r="D13" s="138" t="s">
        <v>790</v>
      </c>
      <c r="E13" s="138" t="s">
        <v>975</v>
      </c>
      <c r="F13" s="138">
        <v>0</v>
      </c>
      <c r="G13" s="15" t="s">
        <v>796</v>
      </c>
      <c r="H13" s="15" t="s">
        <v>799</v>
      </c>
      <c r="I13" s="15" t="s">
        <v>1057</v>
      </c>
      <c r="J13" s="362" t="s">
        <v>1083</v>
      </c>
      <c r="K13" s="365" t="s">
        <v>1023</v>
      </c>
      <c r="L13" s="365" t="str">
        <f>CONCATENATE(LEFT(petDefinitions[[#This Row],['[tidName']]],10),"_DESC")</f>
        <v>TID_PET_08_DESC</v>
      </c>
      <c r="M13" s="365">
        <v>8</v>
      </c>
      <c r="P13" s="67"/>
    </row>
    <row r="14" spans="1:16">
      <c r="A14" s="67"/>
      <c r="B14" s="366" t="s">
        <v>4</v>
      </c>
      <c r="C14" s="200" t="s">
        <v>959</v>
      </c>
      <c r="D14" s="138" t="s">
        <v>790</v>
      </c>
      <c r="E14" s="138" t="s">
        <v>973</v>
      </c>
      <c r="F14" s="138">
        <v>0</v>
      </c>
      <c r="G14" s="15" t="s">
        <v>796</v>
      </c>
      <c r="H14" s="357" t="s">
        <v>800</v>
      </c>
      <c r="I14" s="357" t="s">
        <v>1058</v>
      </c>
      <c r="J14" s="362" t="s">
        <v>984</v>
      </c>
      <c r="K14" s="365" t="s">
        <v>1024</v>
      </c>
      <c r="L14" s="365" t="str">
        <f>CONCATENATE(LEFT(petDefinitions[[#This Row],['[tidName']]],10),"_DESC")</f>
        <v>TID_PET_09_DESC</v>
      </c>
      <c r="M14" s="365">
        <v>9</v>
      </c>
      <c r="P14" s="67"/>
    </row>
    <row r="15" spans="1:16">
      <c r="A15" s="67"/>
      <c r="B15" s="366" t="s">
        <v>4</v>
      </c>
      <c r="C15" s="200" t="s">
        <v>960</v>
      </c>
      <c r="D15" s="138" t="s">
        <v>790</v>
      </c>
      <c r="E15" s="138" t="s">
        <v>973</v>
      </c>
      <c r="F15" s="138">
        <v>1</v>
      </c>
      <c r="G15" s="15" t="s">
        <v>796</v>
      </c>
      <c r="H15" s="15" t="s">
        <v>1300</v>
      </c>
      <c r="I15" s="15" t="s">
        <v>1055</v>
      </c>
      <c r="J15" s="362" t="s">
        <v>948</v>
      </c>
      <c r="K15" s="365" t="s">
        <v>1301</v>
      </c>
      <c r="L15" s="365" t="str">
        <f>CONCATENATE(LEFT(petDefinitions[[#This Row],['[tidName']]],10),"_DESC")</f>
        <v>FROGGY 200_DESC</v>
      </c>
      <c r="M15" s="365">
        <v>10</v>
      </c>
      <c r="P15" s="67"/>
    </row>
    <row r="16" spans="1:16">
      <c r="A16" s="67"/>
      <c r="B16" s="366" t="s">
        <v>4</v>
      </c>
      <c r="C16" s="200" t="s">
        <v>961</v>
      </c>
      <c r="D16" s="138" t="s">
        <v>790</v>
      </c>
      <c r="E16" s="138" t="s">
        <v>973</v>
      </c>
      <c r="F16" s="138">
        <v>2</v>
      </c>
      <c r="G16" s="15" t="s">
        <v>796</v>
      </c>
      <c r="H16" s="15" t="s">
        <v>1302</v>
      </c>
      <c r="I16" s="15" t="s">
        <v>1055</v>
      </c>
      <c r="J16" s="362" t="s">
        <v>988</v>
      </c>
      <c r="K16" s="365" t="s">
        <v>1303</v>
      </c>
      <c r="L16" s="365" t="str">
        <f>CONCATENATE(LEFT(petDefinitions[[#This Row],['[tidName']]],10),"_DESC")</f>
        <v>FROGGY 300_DESC</v>
      </c>
      <c r="M16" s="365">
        <v>11</v>
      </c>
      <c r="P16" s="67"/>
    </row>
    <row r="17" spans="1:16">
      <c r="A17" s="67"/>
      <c r="B17" s="366" t="s">
        <v>4</v>
      </c>
      <c r="C17" s="200" t="s">
        <v>962</v>
      </c>
      <c r="D17" s="138" t="s">
        <v>790</v>
      </c>
      <c r="E17" s="138" t="s">
        <v>973</v>
      </c>
      <c r="F17" s="138">
        <v>3</v>
      </c>
      <c r="G17" s="15" t="s">
        <v>796</v>
      </c>
      <c r="H17" s="15" t="s">
        <v>1304</v>
      </c>
      <c r="I17" s="15" t="s">
        <v>1057</v>
      </c>
      <c r="J17" s="362" t="s">
        <v>946</v>
      </c>
      <c r="K17" s="365" t="s">
        <v>1305</v>
      </c>
      <c r="L17" s="365" t="str">
        <f>CONCATENATE(LEFT(petDefinitions[[#This Row],['[tidName']]],10),"_DESC")</f>
        <v>FROGGY 400_DESC</v>
      </c>
      <c r="M17" s="365">
        <v>12</v>
      </c>
      <c r="P17" s="67"/>
    </row>
    <row r="18" spans="1:16">
      <c r="A18" s="67"/>
      <c r="B18" s="366" t="s">
        <v>4</v>
      </c>
      <c r="C18" s="200" t="s">
        <v>963</v>
      </c>
      <c r="D18" s="138" t="s">
        <v>790</v>
      </c>
      <c r="E18" s="138" t="s">
        <v>971</v>
      </c>
      <c r="F18" s="138">
        <v>1</v>
      </c>
      <c r="G18" s="15" t="s">
        <v>796</v>
      </c>
      <c r="H18" s="357" t="s">
        <v>800</v>
      </c>
      <c r="I18" s="357" t="s">
        <v>1058</v>
      </c>
      <c r="J18" s="362" t="s">
        <v>947</v>
      </c>
      <c r="K18" s="365" t="s">
        <v>1025</v>
      </c>
      <c r="L18" s="365" t="str">
        <f>CONCATENATE(LEFT(petDefinitions[[#This Row],['[tidName']]],10),"_DESC")</f>
        <v>TID_PET_13_DESC</v>
      </c>
      <c r="M18" s="365">
        <v>13</v>
      </c>
      <c r="P18" s="67"/>
    </row>
    <row r="19" spans="1:16">
      <c r="A19" s="67"/>
      <c r="B19" s="366" t="s">
        <v>4</v>
      </c>
      <c r="C19" s="200" t="s">
        <v>964</v>
      </c>
      <c r="D19" s="138" t="s">
        <v>790</v>
      </c>
      <c r="E19" s="138" t="s">
        <v>1015</v>
      </c>
      <c r="F19" s="138">
        <v>7</v>
      </c>
      <c r="G19" s="15" t="s">
        <v>796</v>
      </c>
      <c r="H19" s="15" t="s">
        <v>798</v>
      </c>
      <c r="I19" s="15" t="s">
        <v>1055</v>
      </c>
      <c r="J19" s="362" t="s">
        <v>1085</v>
      </c>
      <c r="K19" s="365" t="s">
        <v>1026</v>
      </c>
      <c r="L19" s="365" t="str">
        <f>CONCATENATE(LEFT(petDefinitions[[#This Row],['[tidName']]],10),"_DESC")</f>
        <v>TID_PET_14_DESC</v>
      </c>
      <c r="M19" s="365">
        <v>14</v>
      </c>
      <c r="P19" s="67"/>
    </row>
    <row r="20" spans="1:16">
      <c r="A20" s="67"/>
      <c r="B20" s="366" t="s">
        <v>4</v>
      </c>
      <c r="C20" s="200" t="s">
        <v>965</v>
      </c>
      <c r="D20" s="138" t="s">
        <v>790</v>
      </c>
      <c r="E20" s="138" t="s">
        <v>973</v>
      </c>
      <c r="F20" s="138">
        <v>4</v>
      </c>
      <c r="G20" s="15" t="s">
        <v>796</v>
      </c>
      <c r="H20" s="15" t="s">
        <v>798</v>
      </c>
      <c r="I20" s="15" t="s">
        <v>1055</v>
      </c>
      <c r="J20" s="362" t="s">
        <v>983</v>
      </c>
      <c r="K20" s="365" t="s">
        <v>1027</v>
      </c>
      <c r="L20" s="365" t="str">
        <f>CONCATENATE(LEFT(petDefinitions[[#This Row],['[tidName']]],10),"_DESC")</f>
        <v>TID_PET_15_DESC</v>
      </c>
      <c r="M20" s="365">
        <v>15</v>
      </c>
      <c r="P20" s="67"/>
    </row>
    <row r="21" spans="1:16">
      <c r="A21" s="67"/>
      <c r="B21" s="366" t="s">
        <v>4</v>
      </c>
      <c r="C21" s="200" t="s">
        <v>966</v>
      </c>
      <c r="D21" s="138" t="s">
        <v>790</v>
      </c>
      <c r="E21" s="138" t="s">
        <v>973</v>
      </c>
      <c r="F21" s="138">
        <v>5</v>
      </c>
      <c r="G21" s="15" t="s">
        <v>796</v>
      </c>
      <c r="H21" s="15" t="s">
        <v>799</v>
      </c>
      <c r="I21" s="15" t="s">
        <v>1057</v>
      </c>
      <c r="J21" s="362" t="s">
        <v>984</v>
      </c>
      <c r="K21" s="365" t="s">
        <v>1028</v>
      </c>
      <c r="L21" s="365" t="str">
        <f>CONCATENATE(LEFT(petDefinitions[[#This Row],['[tidName']]],10),"_DESC")</f>
        <v>TID_PET_16_DESC</v>
      </c>
      <c r="M21" s="365">
        <v>16</v>
      </c>
      <c r="P21" s="67"/>
    </row>
    <row r="22" spans="1:16">
      <c r="A22" s="67"/>
      <c r="B22" s="366" t="s">
        <v>4</v>
      </c>
      <c r="C22" s="200" t="s">
        <v>967</v>
      </c>
      <c r="D22" s="138" t="s">
        <v>790</v>
      </c>
      <c r="E22" s="138" t="s">
        <v>973</v>
      </c>
      <c r="F22" s="138">
        <v>6</v>
      </c>
      <c r="G22" s="15" t="s">
        <v>796</v>
      </c>
      <c r="H22" s="357" t="s">
        <v>800</v>
      </c>
      <c r="I22" s="357" t="s">
        <v>1058</v>
      </c>
      <c r="J22" s="362" t="s">
        <v>948</v>
      </c>
      <c r="K22" s="365" t="s">
        <v>1029</v>
      </c>
      <c r="L22" s="365" t="str">
        <f>CONCATENATE(LEFT(petDefinitions[[#This Row],['[tidName']]],10),"_DESC")</f>
        <v>TID_PET_17_DESC</v>
      </c>
      <c r="M22" s="365">
        <v>17</v>
      </c>
      <c r="P22" s="67"/>
    </row>
    <row r="23" spans="1:16">
      <c r="A23" s="67"/>
      <c r="B23" s="366" t="s">
        <v>4</v>
      </c>
      <c r="C23" s="200" t="s">
        <v>968</v>
      </c>
      <c r="D23" s="138" t="s">
        <v>790</v>
      </c>
      <c r="E23" s="138" t="s">
        <v>973</v>
      </c>
      <c r="F23" s="138">
        <v>7</v>
      </c>
      <c r="G23" s="15" t="s">
        <v>796</v>
      </c>
      <c r="H23" s="15" t="s">
        <v>798</v>
      </c>
      <c r="I23" s="15" t="s">
        <v>1055</v>
      </c>
      <c r="J23" s="362" t="s">
        <v>988</v>
      </c>
      <c r="K23" s="365" t="s">
        <v>1030</v>
      </c>
      <c r="L23" s="365" t="str">
        <f>CONCATENATE(LEFT(petDefinitions[[#This Row],['[tidName']]],10),"_DESC")</f>
        <v>TID_PET_18_DESC</v>
      </c>
      <c r="M23" s="365">
        <v>18</v>
      </c>
      <c r="P23" s="67"/>
    </row>
    <row r="24" spans="1:16">
      <c r="A24" s="67"/>
      <c r="B24" s="366" t="s">
        <v>4</v>
      </c>
      <c r="C24" s="200" t="s">
        <v>969</v>
      </c>
      <c r="D24" s="138" t="s">
        <v>790</v>
      </c>
      <c r="E24" s="138" t="s">
        <v>973</v>
      </c>
      <c r="F24" s="138">
        <v>8</v>
      </c>
      <c r="G24" s="15" t="s">
        <v>796</v>
      </c>
      <c r="H24" s="15" t="s">
        <v>799</v>
      </c>
      <c r="I24" s="15" t="s">
        <v>1057</v>
      </c>
      <c r="J24" s="362" t="s">
        <v>946</v>
      </c>
      <c r="K24" s="365" t="s">
        <v>1031</v>
      </c>
      <c r="L24" s="365" t="str">
        <f>CONCATENATE(LEFT(petDefinitions[[#This Row],['[tidName']]],10),"_DESC")</f>
        <v>TID_PET_19_DESC</v>
      </c>
      <c r="M24" s="365">
        <v>19</v>
      </c>
      <c r="P24" s="67"/>
    </row>
    <row r="25" spans="1:16">
      <c r="A25" s="67"/>
      <c r="B25" s="366" t="s">
        <v>4</v>
      </c>
      <c r="C25" s="200" t="s">
        <v>970</v>
      </c>
      <c r="D25" s="138" t="s">
        <v>790</v>
      </c>
      <c r="E25" s="138" t="s">
        <v>971</v>
      </c>
      <c r="F25" s="138">
        <v>2</v>
      </c>
      <c r="G25" s="15" t="s">
        <v>796</v>
      </c>
      <c r="H25" s="357" t="s">
        <v>800</v>
      </c>
      <c r="I25" s="357" t="s">
        <v>1058</v>
      </c>
      <c r="J25" s="385" t="s">
        <v>980</v>
      </c>
      <c r="K25" s="365" t="s">
        <v>1032</v>
      </c>
      <c r="L25" s="365" t="str">
        <f>CONCATENATE(LEFT(petDefinitions[[#This Row],['[tidName']]],10),"_DESC")</f>
        <v>TID_PET_20_DESC</v>
      </c>
      <c r="M25" s="365">
        <v>20</v>
      </c>
      <c r="P25" s="67"/>
    </row>
    <row r="26" spans="1:16">
      <c r="A26" s="67"/>
      <c r="B26" s="364" t="s">
        <v>4</v>
      </c>
      <c r="C26" s="198" t="s">
        <v>996</v>
      </c>
      <c r="D26" s="132" t="s">
        <v>790</v>
      </c>
      <c r="E26" s="132" t="s">
        <v>971</v>
      </c>
      <c r="F26" s="132">
        <v>3</v>
      </c>
      <c r="G26" s="15" t="s">
        <v>796</v>
      </c>
      <c r="H26" s="15" t="s">
        <v>798</v>
      </c>
      <c r="I26" s="15" t="s">
        <v>1055</v>
      </c>
      <c r="J26" s="362" t="s">
        <v>981</v>
      </c>
      <c r="K26" s="365" t="s">
        <v>1033</v>
      </c>
      <c r="L26" s="365" t="str">
        <f>CONCATENATE(LEFT(petDefinitions[[#This Row],['[tidName']]],10),"_DESC")</f>
        <v>TID_PET_21_DESC</v>
      </c>
      <c r="M26" s="365">
        <v>21</v>
      </c>
      <c r="P26" s="67"/>
    </row>
    <row r="27" spans="1:16">
      <c r="A27" s="67"/>
      <c r="B27" s="364" t="s">
        <v>4</v>
      </c>
      <c r="C27" s="198" t="s">
        <v>997</v>
      </c>
      <c r="D27" s="132" t="s">
        <v>790</v>
      </c>
      <c r="E27" s="138" t="s">
        <v>971</v>
      </c>
      <c r="F27" s="132">
        <v>4</v>
      </c>
      <c r="G27" s="15" t="s">
        <v>796</v>
      </c>
      <c r="H27" s="15" t="s">
        <v>798</v>
      </c>
      <c r="I27" s="15" t="s">
        <v>1055</v>
      </c>
      <c r="J27" s="362" t="s">
        <v>980</v>
      </c>
      <c r="K27" s="365" t="s">
        <v>1034</v>
      </c>
      <c r="L27" s="365" t="str">
        <f>CONCATENATE(LEFT(petDefinitions[[#This Row],['[tidName']]],10),"_DESC")</f>
        <v>TID_PET_22_DESC</v>
      </c>
      <c r="M27" s="367">
        <v>22</v>
      </c>
      <c r="P27" s="67"/>
    </row>
    <row r="28" spans="1:16">
      <c r="A28" s="67"/>
      <c r="B28" s="366" t="s">
        <v>4</v>
      </c>
      <c r="C28" s="200" t="s">
        <v>998</v>
      </c>
      <c r="D28" s="138" t="s">
        <v>790</v>
      </c>
      <c r="E28" s="138" t="s">
        <v>971</v>
      </c>
      <c r="F28" s="138">
        <v>5</v>
      </c>
      <c r="G28" s="15" t="s">
        <v>796</v>
      </c>
      <c r="H28" s="15" t="s">
        <v>798</v>
      </c>
      <c r="I28" s="15" t="s">
        <v>1055</v>
      </c>
      <c r="J28" s="362" t="s">
        <v>979</v>
      </c>
      <c r="K28" s="365" t="s">
        <v>1035</v>
      </c>
      <c r="L28" s="367" t="str">
        <f>CONCATENATE(LEFT(petDefinitions[[#This Row],['[tidName']]],10),"_DESC")</f>
        <v>TID_PET_23_DESC</v>
      </c>
      <c r="M28" s="365">
        <v>23</v>
      </c>
      <c r="P28" s="67"/>
    </row>
    <row r="29" spans="1:16">
      <c r="A29" s="67"/>
      <c r="B29" s="366" t="s">
        <v>4</v>
      </c>
      <c r="C29" s="200" t="s">
        <v>999</v>
      </c>
      <c r="D29" s="138" t="s">
        <v>791</v>
      </c>
      <c r="E29" s="138" t="s">
        <v>1015</v>
      </c>
      <c r="F29" s="132">
        <v>8</v>
      </c>
      <c r="G29" s="15" t="s">
        <v>796</v>
      </c>
      <c r="H29" s="15" t="s">
        <v>799</v>
      </c>
      <c r="I29" s="15" t="s">
        <v>1060</v>
      </c>
      <c r="J29" s="362" t="s">
        <v>1085</v>
      </c>
      <c r="K29" s="365" t="s">
        <v>1036</v>
      </c>
      <c r="L29" s="365" t="str">
        <f>CONCATENATE(LEFT(petDefinitions[[#This Row],['[tidName']]],10),"_DESC")</f>
        <v>TID_PET_24_DESC</v>
      </c>
      <c r="M29" s="367">
        <v>24</v>
      </c>
      <c r="P29" s="67"/>
    </row>
    <row r="30" spans="1:16">
      <c r="A30" s="67"/>
      <c r="B30" s="366" t="s">
        <v>4</v>
      </c>
      <c r="C30" s="200" t="s">
        <v>1000</v>
      </c>
      <c r="D30" s="138" t="s">
        <v>790</v>
      </c>
      <c r="E30" s="138" t="s">
        <v>974</v>
      </c>
      <c r="F30" s="132">
        <v>0</v>
      </c>
      <c r="G30" s="15" t="s">
        <v>796</v>
      </c>
      <c r="H30" s="357" t="s">
        <v>800</v>
      </c>
      <c r="I30" s="357" t="s">
        <v>1058</v>
      </c>
      <c r="J30" s="362" t="s">
        <v>453</v>
      </c>
      <c r="K30" s="365" t="s">
        <v>1037</v>
      </c>
      <c r="L30" s="367" t="str">
        <f>CONCATENATE(LEFT(petDefinitions[[#This Row],['[tidName']]],10),"_DESC")</f>
        <v>TID_PET_25_DESC</v>
      </c>
      <c r="M30" s="365">
        <v>25</v>
      </c>
      <c r="P30" s="67"/>
    </row>
    <row r="31" spans="1:16">
      <c r="A31" s="67"/>
      <c r="B31" s="366" t="s">
        <v>4</v>
      </c>
      <c r="C31" s="200" t="s">
        <v>1001</v>
      </c>
      <c r="D31" s="138" t="s">
        <v>790</v>
      </c>
      <c r="E31" s="138" t="s">
        <v>974</v>
      </c>
      <c r="F31" s="138">
        <v>1</v>
      </c>
      <c r="G31" s="15" t="s">
        <v>796</v>
      </c>
      <c r="H31" s="15" t="s">
        <v>798</v>
      </c>
      <c r="I31" s="15" t="s">
        <v>1055</v>
      </c>
      <c r="J31" s="362" t="s">
        <v>947</v>
      </c>
      <c r="K31" s="365" t="s">
        <v>1038</v>
      </c>
      <c r="L31" s="365" t="str">
        <f>CONCATENATE(LEFT(petDefinitions[[#This Row],['[tidName']]],10),"_DESC")</f>
        <v>TID_PET_26_DESC</v>
      </c>
      <c r="M31" s="365">
        <v>26</v>
      </c>
      <c r="O31" s="67"/>
      <c r="P31" s="67"/>
    </row>
    <row r="32" spans="1:16">
      <c r="A32" s="67"/>
      <c r="B32" s="366" t="s">
        <v>4</v>
      </c>
      <c r="C32" s="200" t="s">
        <v>1002</v>
      </c>
      <c r="D32" s="138" t="s">
        <v>790</v>
      </c>
      <c r="E32" s="138" t="s">
        <v>971</v>
      </c>
      <c r="F32" s="132">
        <v>6</v>
      </c>
      <c r="G32" s="15" t="s">
        <v>796</v>
      </c>
      <c r="H32" s="15" t="s">
        <v>798</v>
      </c>
      <c r="I32" s="15" t="s">
        <v>1055</v>
      </c>
      <c r="J32" s="362" t="s">
        <v>950</v>
      </c>
      <c r="K32" s="365" t="s">
        <v>1039</v>
      </c>
      <c r="L32" s="365" t="str">
        <f>CONCATENATE(LEFT(petDefinitions[[#This Row],['[tidName']]],10),"_DESC")</f>
        <v>TID_PET_27_DESC</v>
      </c>
      <c r="M32" s="365">
        <v>27</v>
      </c>
      <c r="P32" s="67"/>
    </row>
    <row r="33" spans="1:16">
      <c r="A33" s="67"/>
      <c r="B33" s="366" t="s">
        <v>4</v>
      </c>
      <c r="C33" s="200" t="s">
        <v>1003</v>
      </c>
      <c r="D33" s="138" t="s">
        <v>791</v>
      </c>
      <c r="E33" s="138" t="s">
        <v>975</v>
      </c>
      <c r="F33" s="138">
        <v>2</v>
      </c>
      <c r="G33" s="15" t="s">
        <v>796</v>
      </c>
      <c r="H33" s="15" t="s">
        <v>798</v>
      </c>
      <c r="I33" s="15" t="s">
        <v>1056</v>
      </c>
      <c r="J33" s="362" t="s">
        <v>991</v>
      </c>
      <c r="K33" s="365" t="s">
        <v>1040</v>
      </c>
      <c r="L33" s="365" t="str">
        <f>CONCATENATE(LEFT(petDefinitions[[#This Row],['[tidName']]],10),"_DESC")</f>
        <v>TID_PET_28_DESC</v>
      </c>
      <c r="M33" s="365">
        <v>28</v>
      </c>
      <c r="P33" s="67"/>
    </row>
    <row r="34" spans="1:16">
      <c r="A34" s="67">
        <v>30</v>
      </c>
      <c r="B34" s="366" t="s">
        <v>4</v>
      </c>
      <c r="C34" s="200" t="s">
        <v>1004</v>
      </c>
      <c r="D34" s="138" t="s">
        <v>791</v>
      </c>
      <c r="E34" s="138" t="s">
        <v>975</v>
      </c>
      <c r="F34" s="138">
        <v>3</v>
      </c>
      <c r="G34" s="15" t="s">
        <v>1054</v>
      </c>
      <c r="H34" s="15" t="s">
        <v>799</v>
      </c>
      <c r="I34" s="15" t="s">
        <v>1060</v>
      </c>
      <c r="J34" s="362" t="s">
        <v>993</v>
      </c>
      <c r="K34" s="365" t="s">
        <v>1041</v>
      </c>
      <c r="L34" s="365" t="str">
        <f>CONCATENATE(LEFT(petDefinitions[[#This Row],['[tidName']]],10),"_DESC")</f>
        <v>TID_PET_29_DESC</v>
      </c>
      <c r="M34" s="365">
        <v>29</v>
      </c>
      <c r="P34" s="67"/>
    </row>
    <row r="35" spans="1:16">
      <c r="A35" s="67">
        <v>31</v>
      </c>
      <c r="B35" s="366" t="s">
        <v>4</v>
      </c>
      <c r="C35" s="200" t="s">
        <v>1005</v>
      </c>
      <c r="D35" s="138" t="s">
        <v>790</v>
      </c>
      <c r="E35" s="138" t="s">
        <v>975</v>
      </c>
      <c r="F35" s="138">
        <v>1</v>
      </c>
      <c r="G35" s="357" t="s">
        <v>797</v>
      </c>
      <c r="H35" s="357" t="s">
        <v>800</v>
      </c>
      <c r="I35" s="357" t="s">
        <v>1058</v>
      </c>
      <c r="J35" s="362" t="s">
        <v>994</v>
      </c>
      <c r="K35" s="365" t="s">
        <v>1042</v>
      </c>
      <c r="L35" s="365" t="str">
        <f>CONCATENATE(LEFT(petDefinitions[[#This Row],['[tidName']]],10),"_DESC")</f>
        <v>TID_PET_30_DESC</v>
      </c>
      <c r="M35" s="365">
        <v>30</v>
      </c>
      <c r="P35" s="67"/>
    </row>
    <row r="36" spans="1:16">
      <c r="A36" s="67">
        <v>32</v>
      </c>
      <c r="B36" s="366" t="s">
        <v>4</v>
      </c>
      <c r="C36" s="200" t="s">
        <v>1006</v>
      </c>
      <c r="D36" s="138" t="s">
        <v>791</v>
      </c>
      <c r="E36" s="138" t="s">
        <v>971</v>
      </c>
      <c r="F36" s="138">
        <v>7</v>
      </c>
      <c r="G36" s="15" t="s">
        <v>796</v>
      </c>
      <c r="H36" s="15" t="s">
        <v>798</v>
      </c>
      <c r="I36" s="15" t="s">
        <v>1056</v>
      </c>
      <c r="J36" s="362" t="s">
        <v>949</v>
      </c>
      <c r="K36" s="365" t="s">
        <v>1043</v>
      </c>
      <c r="L36" s="365" t="str">
        <f>CONCATENATE(LEFT(petDefinitions[[#This Row],['[tidName']]],10),"_DESC")</f>
        <v>TID_PET_31_DESC</v>
      </c>
      <c r="M36" s="365">
        <v>31</v>
      </c>
      <c r="P36" s="67"/>
    </row>
    <row r="37" spans="1:16">
      <c r="A37" s="67">
        <v>33</v>
      </c>
      <c r="B37" s="366" t="s">
        <v>4</v>
      </c>
      <c r="C37" s="200" t="s">
        <v>1007</v>
      </c>
      <c r="D37" s="138" t="s">
        <v>791</v>
      </c>
      <c r="E37" s="138" t="s">
        <v>974</v>
      </c>
      <c r="F37" s="138">
        <v>2</v>
      </c>
      <c r="G37" s="15" t="s">
        <v>796</v>
      </c>
      <c r="H37" s="15" t="s">
        <v>798</v>
      </c>
      <c r="I37" s="15" t="s">
        <v>1056</v>
      </c>
      <c r="J37" s="362" t="s">
        <v>454</v>
      </c>
      <c r="K37" s="365" t="s">
        <v>1044</v>
      </c>
      <c r="L37" s="365" t="str">
        <f>CONCATENATE(LEFT(petDefinitions[[#This Row],['[tidName']]],10),"_DESC")</f>
        <v>TID_PET_32_DESC</v>
      </c>
      <c r="M37" s="365">
        <v>32</v>
      </c>
      <c r="P37" s="67"/>
    </row>
    <row r="38" spans="1:16">
      <c r="A38" s="67">
        <v>34</v>
      </c>
      <c r="B38" s="366" t="s">
        <v>4</v>
      </c>
      <c r="C38" s="200" t="s">
        <v>1008</v>
      </c>
      <c r="D38" s="138" t="s">
        <v>792</v>
      </c>
      <c r="E38" s="138" t="s">
        <v>971</v>
      </c>
      <c r="F38" s="138">
        <v>8</v>
      </c>
      <c r="G38" s="15" t="s">
        <v>1053</v>
      </c>
      <c r="H38" s="15" t="s">
        <v>799</v>
      </c>
      <c r="I38" s="15" t="s">
        <v>1061</v>
      </c>
      <c r="J38" s="362" t="s">
        <v>995</v>
      </c>
      <c r="K38" s="365" t="s">
        <v>1045</v>
      </c>
      <c r="L38" s="365" t="str">
        <f>CONCATENATE(LEFT(petDefinitions[[#This Row],['[tidName']]],10),"_DESC")</f>
        <v>TID_PET_33_DESC</v>
      </c>
      <c r="M38" s="365">
        <v>33</v>
      </c>
      <c r="P38" s="67"/>
    </row>
    <row r="39" spans="1:16">
      <c r="A39" s="67">
        <v>35</v>
      </c>
      <c r="B39" s="366" t="s">
        <v>4</v>
      </c>
      <c r="C39" s="200" t="s">
        <v>1009</v>
      </c>
      <c r="D39" s="138" t="s">
        <v>792</v>
      </c>
      <c r="E39" s="138" t="s">
        <v>975</v>
      </c>
      <c r="F39" s="138">
        <v>4</v>
      </c>
      <c r="G39" s="357" t="s">
        <v>797</v>
      </c>
      <c r="H39" s="357" t="s">
        <v>800</v>
      </c>
      <c r="I39" s="357" t="s">
        <v>1098</v>
      </c>
      <c r="J39" s="362" t="s">
        <v>947</v>
      </c>
      <c r="K39" s="365" t="s">
        <v>1046</v>
      </c>
      <c r="L39" s="365" t="str">
        <f>CONCATENATE(LEFT(petDefinitions[[#This Row],['[tidName']]],10),"_DESC")</f>
        <v>TID_PET_34_DESC</v>
      </c>
      <c r="M39" s="365">
        <v>34</v>
      </c>
      <c r="P39" s="67"/>
    </row>
    <row r="40" spans="1:16">
      <c r="A40" s="67">
        <v>36</v>
      </c>
      <c r="B40" s="366" t="s">
        <v>4</v>
      </c>
      <c r="C40" s="200" t="s">
        <v>1010</v>
      </c>
      <c r="D40" s="138" t="s">
        <v>792</v>
      </c>
      <c r="E40" s="138" t="s">
        <v>974</v>
      </c>
      <c r="F40" s="138">
        <v>3</v>
      </c>
      <c r="G40" s="15" t="s">
        <v>1052</v>
      </c>
      <c r="H40" s="15" t="s">
        <v>798</v>
      </c>
      <c r="I40" s="15" t="s">
        <v>1059</v>
      </c>
      <c r="J40" s="362" t="s">
        <v>951</v>
      </c>
      <c r="K40" s="365" t="s">
        <v>1047</v>
      </c>
      <c r="L40" s="365" t="str">
        <f>CONCATENATE(LEFT(petDefinitions[[#This Row],['[tidName']]],10),"_DESC")</f>
        <v>TID_PET_35_DESC</v>
      </c>
      <c r="M40" s="365">
        <v>35</v>
      </c>
      <c r="P40" s="67"/>
    </row>
    <row r="41" spans="1:16">
      <c r="A41" s="67">
        <v>37</v>
      </c>
      <c r="B41" s="366" t="s">
        <v>4</v>
      </c>
      <c r="C41" s="200" t="s">
        <v>1011</v>
      </c>
      <c r="D41" s="138" t="s">
        <v>792</v>
      </c>
      <c r="E41" s="138" t="s">
        <v>975</v>
      </c>
      <c r="F41" s="138">
        <v>5</v>
      </c>
      <c r="G41" s="15" t="s">
        <v>1062</v>
      </c>
      <c r="H41" s="15" t="s">
        <v>798</v>
      </c>
      <c r="I41" s="15" t="s">
        <v>1059</v>
      </c>
      <c r="J41" s="362" t="s">
        <v>1076</v>
      </c>
      <c r="K41" s="365" t="s">
        <v>1048</v>
      </c>
      <c r="L41" s="365" t="str">
        <f>CONCATENATE(LEFT(petDefinitions[[#This Row],['[tidName']]],10),"_DESC")</f>
        <v>TID_PET_36_DESC</v>
      </c>
      <c r="M41" s="365">
        <v>36</v>
      </c>
      <c r="P41" s="67"/>
    </row>
    <row r="42" spans="1:16">
      <c r="A42" s="67">
        <v>38</v>
      </c>
      <c r="B42" s="366" t="s">
        <v>4</v>
      </c>
      <c r="C42" s="200" t="s">
        <v>1012</v>
      </c>
      <c r="D42" s="138" t="s">
        <v>971</v>
      </c>
      <c r="E42" s="138" t="s">
        <v>974</v>
      </c>
      <c r="F42" s="138">
        <v>4</v>
      </c>
      <c r="G42" s="15" t="s">
        <v>1080</v>
      </c>
      <c r="H42" s="15" t="s">
        <v>799</v>
      </c>
      <c r="I42" s="15" t="s">
        <v>1129</v>
      </c>
      <c r="J42" s="362" t="s">
        <v>1079</v>
      </c>
      <c r="K42" s="365" t="s">
        <v>1049</v>
      </c>
      <c r="L42" s="365" t="str">
        <f>CONCATENATE(LEFT(petDefinitions[[#This Row],['[tidName']]],10),"_DESC")</f>
        <v>TID_PET_37_DESC</v>
      </c>
      <c r="M42" s="365">
        <v>37</v>
      </c>
      <c r="P42" s="67"/>
    </row>
    <row r="43" spans="1:16">
      <c r="A43" s="67">
        <v>39</v>
      </c>
      <c r="B43" s="366" t="s">
        <v>4</v>
      </c>
      <c r="C43" s="200" t="s">
        <v>1013</v>
      </c>
      <c r="D43" s="138" t="s">
        <v>971</v>
      </c>
      <c r="E43" s="138" t="s">
        <v>974</v>
      </c>
      <c r="F43" s="138">
        <v>5</v>
      </c>
      <c r="G43" s="357" t="s">
        <v>1081</v>
      </c>
      <c r="H43" s="357" t="s">
        <v>800</v>
      </c>
      <c r="I43" s="15" t="s">
        <v>1130</v>
      </c>
      <c r="J43" s="362" t="s">
        <v>1084</v>
      </c>
      <c r="K43" s="365" t="s">
        <v>1050</v>
      </c>
      <c r="L43" s="365" t="str">
        <f>CONCATENATE(LEFT(petDefinitions[[#This Row],['[tidName']]],10),"_DESC")</f>
        <v>TID_PET_38_DESC</v>
      </c>
      <c r="M43" s="365">
        <v>38</v>
      </c>
      <c r="P43" s="67"/>
    </row>
    <row r="44" spans="1:16">
      <c r="A44" s="67">
        <v>40</v>
      </c>
      <c r="B44" s="366" t="s">
        <v>4</v>
      </c>
      <c r="C44" s="200" t="s">
        <v>1014</v>
      </c>
      <c r="D44" s="138" t="s">
        <v>971</v>
      </c>
      <c r="E44" s="138" t="s">
        <v>974</v>
      </c>
      <c r="F44" s="138">
        <v>6</v>
      </c>
      <c r="G44" s="15" t="s">
        <v>1199</v>
      </c>
      <c r="H44" s="15" t="s">
        <v>798</v>
      </c>
      <c r="I44" s="15" t="s">
        <v>1128</v>
      </c>
      <c r="J44" s="362" t="s">
        <v>1197</v>
      </c>
      <c r="K44" s="365" t="s">
        <v>1051</v>
      </c>
      <c r="L44" s="365" t="str">
        <f>CONCATENATE(LEFT(petDefinitions[[#This Row],['[tidName']]],10),"_DESC")</f>
        <v>TID_PET_39_DESC</v>
      </c>
      <c r="M44" s="365">
        <v>39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topLeftCell="A22" zoomScaleNormal="100" workbookViewId="0">
      <selection activeCell="K47" sqref="K47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8.5703125" style="67" customWidth="1"/>
    <col min="6" max="8" width="8.5703125" style="67" bestFit="1" customWidth="1"/>
    <col min="9" max="9" width="45.42578125" style="67" bestFit="1" customWidth="1"/>
    <col min="10" max="10" width="8.5703125" style="67" bestFit="1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4" width="8.5703125" style="67" bestFit="1" customWidth="1"/>
    <col min="25" max="25" width="26.42578125" style="67" bestFit="1" customWidth="1"/>
    <col min="26" max="27" width="8.5703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397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445</v>
      </c>
      <c r="C3" s="195"/>
      <c r="D3" s="195"/>
      <c r="E3" s="195"/>
      <c r="F3" s="499"/>
      <c r="G3" s="499"/>
      <c r="H3" s="195"/>
      <c r="I3" s="172"/>
      <c r="J3" s="171"/>
    </row>
    <row r="4" spans="2:25" ht="134.25">
      <c r="B4" s="143" t="s">
        <v>398</v>
      </c>
      <c r="C4" s="144" t="s">
        <v>5</v>
      </c>
    </row>
    <row r="5" spans="2:25">
      <c r="B5" s="136" t="s">
        <v>4</v>
      </c>
      <c r="C5" s="13" t="s">
        <v>400</v>
      </c>
    </row>
    <row r="6" spans="2:25">
      <c r="B6" s="136" t="s">
        <v>4</v>
      </c>
      <c r="C6" s="13" t="s">
        <v>404</v>
      </c>
    </row>
    <row r="7" spans="2:25">
      <c r="B7" s="224" t="s">
        <v>4</v>
      </c>
      <c r="C7" s="13" t="s">
        <v>563</v>
      </c>
    </row>
    <row r="8" spans="2:25">
      <c r="B8" s="136" t="s">
        <v>4</v>
      </c>
      <c r="C8" s="13" t="s">
        <v>399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401</v>
      </c>
    </row>
    <row r="11" spans="2:25">
      <c r="B11" s="136" t="s">
        <v>4</v>
      </c>
      <c r="C11" s="193" t="s">
        <v>402</v>
      </c>
    </row>
    <row r="12" spans="2:25">
      <c r="B12" s="136" t="s">
        <v>4</v>
      </c>
      <c r="C12" s="13" t="s">
        <v>403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405</v>
      </c>
    </row>
    <row r="15" spans="2:25">
      <c r="B15" s="136" t="s">
        <v>4</v>
      </c>
      <c r="C15" s="193" t="s">
        <v>930</v>
      </c>
    </row>
    <row r="16" spans="2:25">
      <c r="B16" s="136" t="s">
        <v>4</v>
      </c>
      <c r="C16" s="193" t="s">
        <v>944</v>
      </c>
    </row>
    <row r="18" spans="2:32" ht="15.75" thickBot="1"/>
    <row r="19" spans="2:32" ht="23.25">
      <c r="B19" s="12" t="s">
        <v>396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653</v>
      </c>
      <c r="D20" s="172"/>
      <c r="E20" s="196"/>
      <c r="F20" s="499"/>
      <c r="G20" s="499"/>
      <c r="H20" s="196"/>
      <c r="I20" s="172"/>
      <c r="J20" s="196"/>
      <c r="O20" s="5" t="s">
        <v>418</v>
      </c>
      <c r="R20" s="5" t="s">
        <v>419</v>
      </c>
      <c r="Y20" s="172" t="s">
        <v>474</v>
      </c>
      <c r="Z20" s="172"/>
      <c r="AA20" s="172"/>
      <c r="AB20" s="172"/>
    </row>
    <row r="21" spans="2:32" ht="126">
      <c r="B21" s="319" t="s">
        <v>395</v>
      </c>
      <c r="C21" s="313" t="s">
        <v>5</v>
      </c>
      <c r="D21" s="314" t="s">
        <v>406</v>
      </c>
      <c r="E21" s="304" t="s">
        <v>407</v>
      </c>
      <c r="F21" s="305" t="s">
        <v>408</v>
      </c>
      <c r="G21" s="305" t="s">
        <v>409</v>
      </c>
      <c r="H21" s="305" t="s">
        <v>410</v>
      </c>
      <c r="I21" s="305" t="s">
        <v>411</v>
      </c>
      <c r="J21" s="305" t="s">
        <v>412</v>
      </c>
      <c r="K21" s="305" t="s">
        <v>413</v>
      </c>
      <c r="L21" s="305" t="s">
        <v>414</v>
      </c>
      <c r="M21" s="306" t="s">
        <v>415</v>
      </c>
      <c r="N21" s="306" t="s">
        <v>567</v>
      </c>
      <c r="O21" s="306" t="s">
        <v>565</v>
      </c>
      <c r="P21" s="306" t="s">
        <v>416</v>
      </c>
      <c r="Q21" s="306" t="s">
        <v>628</v>
      </c>
      <c r="R21" s="306" t="s">
        <v>627</v>
      </c>
      <c r="S21" s="306" t="s">
        <v>564</v>
      </c>
      <c r="T21" s="306" t="s">
        <v>566</v>
      </c>
      <c r="U21" s="306" t="s">
        <v>516</v>
      </c>
      <c r="V21" s="306" t="s">
        <v>417</v>
      </c>
      <c r="W21" s="306" t="s">
        <v>1063</v>
      </c>
      <c r="X21" s="307" t="s">
        <v>421</v>
      </c>
      <c r="Y21" s="307" t="s">
        <v>420</v>
      </c>
      <c r="Z21" s="307" t="s">
        <v>422</v>
      </c>
      <c r="AA21" s="308" t="s">
        <v>705</v>
      </c>
      <c r="AB21" s="295" t="s">
        <v>38</v>
      </c>
      <c r="AC21" s="296" t="s">
        <v>470</v>
      </c>
      <c r="AD21" s="297" t="s">
        <v>471</v>
      </c>
      <c r="AE21" s="297" t="s">
        <v>472</v>
      </c>
      <c r="AF21" s="298" t="s">
        <v>704</v>
      </c>
    </row>
    <row r="22" spans="2:32">
      <c r="B22" s="321" t="s">
        <v>4</v>
      </c>
      <c r="C22" s="317" t="s">
        <v>1247</v>
      </c>
      <c r="D22" s="318" t="s">
        <v>401</v>
      </c>
      <c r="E22" s="311">
        <v>120</v>
      </c>
      <c r="F22" s="206">
        <v>2</v>
      </c>
      <c r="G22" s="206">
        <v>0</v>
      </c>
      <c r="H22" s="206">
        <v>20</v>
      </c>
      <c r="I22" s="206">
        <v>0</v>
      </c>
      <c r="J22" s="206">
        <v>75</v>
      </c>
      <c r="K22" s="334">
        <v>0.22499999999999998</v>
      </c>
      <c r="L22" s="206">
        <v>0</v>
      </c>
      <c r="M22" s="199" t="b">
        <v>1</v>
      </c>
      <c r="N22" s="323">
        <v>5</v>
      </c>
      <c r="O22" s="323">
        <v>0</v>
      </c>
      <c r="P22" s="199">
        <v>1</v>
      </c>
      <c r="Q22" s="323">
        <v>0</v>
      </c>
      <c r="R22" s="199" t="b">
        <v>1</v>
      </c>
      <c r="S22" s="199" t="b">
        <v>1</v>
      </c>
      <c r="T22" s="199" t="b">
        <v>0</v>
      </c>
      <c r="U22" s="199">
        <v>75</v>
      </c>
      <c r="V22" s="199">
        <v>7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611</v>
      </c>
      <c r="AC22" s="370" t="s">
        <v>851</v>
      </c>
      <c r="AD22" s="377" t="s">
        <v>869</v>
      </c>
      <c r="AE22" s="370" t="s">
        <v>887</v>
      </c>
      <c r="AF22" s="370" t="s">
        <v>889</v>
      </c>
    </row>
    <row r="23" spans="2:32">
      <c r="B23" s="321" t="s">
        <v>4</v>
      </c>
      <c r="C23" s="317" t="s">
        <v>1248</v>
      </c>
      <c r="D23" s="318" t="s">
        <v>401</v>
      </c>
      <c r="E23" s="311">
        <v>120</v>
      </c>
      <c r="F23" s="206">
        <v>2</v>
      </c>
      <c r="G23" s="206">
        <v>0</v>
      </c>
      <c r="H23" s="206">
        <v>20</v>
      </c>
      <c r="I23" s="206">
        <v>0</v>
      </c>
      <c r="J23" s="206">
        <v>75</v>
      </c>
      <c r="K23" s="334">
        <v>0.22499999999999998</v>
      </c>
      <c r="L23" s="206">
        <v>0</v>
      </c>
      <c r="M23" s="199" t="b">
        <v>1</v>
      </c>
      <c r="N23" s="323">
        <v>5</v>
      </c>
      <c r="O23" s="323">
        <v>0</v>
      </c>
      <c r="P23" s="199">
        <v>1</v>
      </c>
      <c r="Q23" s="323">
        <v>0</v>
      </c>
      <c r="R23" s="199" t="b">
        <v>1</v>
      </c>
      <c r="S23" s="199" t="b">
        <v>1</v>
      </c>
      <c r="T23" s="199" t="b">
        <v>0</v>
      </c>
      <c r="U23" s="199">
        <v>75</v>
      </c>
      <c r="V23" s="199">
        <v>7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685</v>
      </c>
      <c r="AC23" s="370" t="s">
        <v>852</v>
      </c>
      <c r="AD23" s="377" t="s">
        <v>913</v>
      </c>
      <c r="AE23" s="370" t="s">
        <v>888</v>
      </c>
      <c r="AF23" s="370" t="s">
        <v>890</v>
      </c>
    </row>
    <row r="24" spans="2:32" s="27" customFormat="1">
      <c r="B24" s="320" t="s">
        <v>4</v>
      </c>
      <c r="C24" s="315" t="s">
        <v>1272</v>
      </c>
      <c r="D24" s="316" t="s">
        <v>400</v>
      </c>
      <c r="E24" s="309">
        <v>40</v>
      </c>
      <c r="F24" s="133">
        <v>2</v>
      </c>
      <c r="G24" s="133">
        <v>0</v>
      </c>
      <c r="H24" s="133">
        <v>-10</v>
      </c>
      <c r="I24" s="133">
        <v>0</v>
      </c>
      <c r="J24" s="133">
        <v>25</v>
      </c>
      <c r="K24" s="335">
        <v>7.4999999999999997E-2</v>
      </c>
      <c r="L24" s="133">
        <v>0</v>
      </c>
      <c r="M24" s="20" t="b">
        <v>1</v>
      </c>
      <c r="N24" s="322">
        <v>5</v>
      </c>
      <c r="O24" s="322">
        <v>5</v>
      </c>
      <c r="P24" s="20">
        <v>0</v>
      </c>
      <c r="Q24" s="322">
        <f>entityDefinitions[[#This Row],['[edibleFromTier']]]</f>
        <v>0</v>
      </c>
      <c r="R24" s="20" t="b">
        <v>1</v>
      </c>
      <c r="S24" s="20" t="b">
        <v>0</v>
      </c>
      <c r="T24" s="20" t="b">
        <v>0</v>
      </c>
      <c r="U24" s="20">
        <v>1</v>
      </c>
      <c r="V24" s="20">
        <v>2</v>
      </c>
      <c r="W24" s="20">
        <v>0</v>
      </c>
      <c r="X24" s="250">
        <v>0.1</v>
      </c>
      <c r="Y24" s="250">
        <v>0.1</v>
      </c>
      <c r="Z24" s="250">
        <v>0</v>
      </c>
      <c r="AA24" s="310">
        <v>0</v>
      </c>
      <c r="AB24" s="299" t="s">
        <v>608</v>
      </c>
      <c r="AC24" s="369" t="s">
        <v>839</v>
      </c>
      <c r="AD24" s="378" t="s">
        <v>875</v>
      </c>
      <c r="AE24" s="369"/>
      <c r="AF24" s="242"/>
    </row>
    <row r="25" spans="2:32">
      <c r="B25" s="321" t="s">
        <v>4</v>
      </c>
      <c r="C25" s="317" t="s">
        <v>1249</v>
      </c>
      <c r="D25" s="318" t="s">
        <v>401</v>
      </c>
      <c r="E25" s="311">
        <v>80</v>
      </c>
      <c r="F25" s="206">
        <v>2</v>
      </c>
      <c r="G25" s="206">
        <v>0</v>
      </c>
      <c r="H25" s="206">
        <v>20</v>
      </c>
      <c r="I25" s="206">
        <v>0</v>
      </c>
      <c r="J25" s="206">
        <v>50</v>
      </c>
      <c r="K25" s="334">
        <v>0.15</v>
      </c>
      <c r="L25" s="206">
        <v>0</v>
      </c>
      <c r="M25" s="199" t="b">
        <v>1</v>
      </c>
      <c r="N25" s="323">
        <v>5</v>
      </c>
      <c r="O25" s="323">
        <v>0</v>
      </c>
      <c r="P25" s="199">
        <v>1</v>
      </c>
      <c r="Q25" s="323">
        <v>0</v>
      </c>
      <c r="R25" s="199" t="b">
        <v>1</v>
      </c>
      <c r="S25" s="199" t="b">
        <v>1</v>
      </c>
      <c r="T25" s="199" t="b">
        <v>0</v>
      </c>
      <c r="U25" s="199">
        <v>75</v>
      </c>
      <c r="V25" s="199">
        <v>7</v>
      </c>
      <c r="W25" s="199">
        <v>0</v>
      </c>
      <c r="X25" s="251">
        <v>0.25</v>
      </c>
      <c r="Y25" s="251">
        <v>0.25</v>
      </c>
      <c r="Z25" s="251">
        <v>0</v>
      </c>
      <c r="AA25" s="312">
        <v>0</v>
      </c>
      <c r="AB25" s="302" t="s">
        <v>612</v>
      </c>
      <c r="AC25" s="370" t="s">
        <v>855</v>
      </c>
      <c r="AD25" s="377" t="s">
        <v>922</v>
      </c>
      <c r="AE25" s="370"/>
      <c r="AF25" s="241"/>
    </row>
    <row r="26" spans="2:32" s="27" customFormat="1">
      <c r="B26" s="320" t="s">
        <v>4</v>
      </c>
      <c r="C26" s="315" t="s">
        <v>1215</v>
      </c>
      <c r="D26" s="316" t="s">
        <v>400</v>
      </c>
      <c r="E26" s="309">
        <v>100</v>
      </c>
      <c r="F26" s="133">
        <v>4</v>
      </c>
      <c r="G26" s="133">
        <v>0</v>
      </c>
      <c r="H26" s="133">
        <v>5</v>
      </c>
      <c r="I26" s="133">
        <v>0</v>
      </c>
      <c r="J26" s="133">
        <v>55</v>
      </c>
      <c r="K26" s="335">
        <v>0.15</v>
      </c>
      <c r="L26" s="133">
        <v>0</v>
      </c>
      <c r="M26" s="20" t="b">
        <v>1</v>
      </c>
      <c r="N26" s="322">
        <v>5</v>
      </c>
      <c r="O26" s="322">
        <v>5</v>
      </c>
      <c r="P26" s="20">
        <v>1</v>
      </c>
      <c r="Q26" s="322">
        <v>1</v>
      </c>
      <c r="R26" s="20" t="b">
        <v>1</v>
      </c>
      <c r="S26" s="20" t="b">
        <v>0</v>
      </c>
      <c r="T26" s="20" t="b">
        <v>0</v>
      </c>
      <c r="U26" s="20">
        <v>1</v>
      </c>
      <c r="V26" s="20">
        <v>4</v>
      </c>
      <c r="W26" s="20">
        <v>0</v>
      </c>
      <c r="X26" s="250">
        <v>0.1</v>
      </c>
      <c r="Y26" s="250">
        <v>0.1</v>
      </c>
      <c r="Z26" s="250">
        <v>1</v>
      </c>
      <c r="AA26" s="310">
        <v>0</v>
      </c>
      <c r="AB26" s="299" t="s">
        <v>673</v>
      </c>
      <c r="AC26" s="369" t="s">
        <v>829</v>
      </c>
      <c r="AD26" s="378" t="s">
        <v>859</v>
      </c>
      <c r="AE26" s="369" t="s">
        <v>877</v>
      </c>
      <c r="AF26" s="369" t="s">
        <v>891</v>
      </c>
    </row>
    <row r="27" spans="2:32" s="27" customFormat="1">
      <c r="B27" s="320" t="s">
        <v>4</v>
      </c>
      <c r="C27" s="315" t="s">
        <v>1216</v>
      </c>
      <c r="D27" s="316" t="s">
        <v>400</v>
      </c>
      <c r="E27" s="309">
        <v>40</v>
      </c>
      <c r="F27" s="133">
        <v>2</v>
      </c>
      <c r="G27" s="133">
        <v>0</v>
      </c>
      <c r="H27" s="133">
        <v>2</v>
      </c>
      <c r="I27" s="133">
        <v>0</v>
      </c>
      <c r="J27" s="133">
        <v>25</v>
      </c>
      <c r="K27" s="335">
        <v>7.4999999999999997E-2</v>
      </c>
      <c r="L27" s="133">
        <v>0</v>
      </c>
      <c r="M27" s="20" t="b">
        <v>1</v>
      </c>
      <c r="N27" s="322">
        <v>5</v>
      </c>
      <c r="O27" s="322">
        <v>5</v>
      </c>
      <c r="P27" s="20">
        <v>0</v>
      </c>
      <c r="Q27" s="322">
        <f>entityDefinitions[[#This Row],['[edibleFromTier']]]</f>
        <v>0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1</v>
      </c>
      <c r="W27" s="20">
        <v>0</v>
      </c>
      <c r="X27" s="250">
        <v>0.2</v>
      </c>
      <c r="Y27" s="250">
        <v>0.05</v>
      </c>
      <c r="Z27" s="250">
        <v>0</v>
      </c>
      <c r="AA27" s="310">
        <v>0</v>
      </c>
      <c r="AB27" s="299" t="s">
        <v>672</v>
      </c>
      <c r="AC27" s="369" t="s">
        <v>830</v>
      </c>
      <c r="AD27" s="378" t="s">
        <v>860</v>
      </c>
      <c r="AE27" s="369"/>
      <c r="AF27" s="300"/>
    </row>
    <row r="28" spans="2:32" s="27" customFormat="1">
      <c r="B28" s="321" t="s">
        <v>4</v>
      </c>
      <c r="C28" s="317" t="s">
        <v>1250</v>
      </c>
      <c r="D28" s="318" t="s">
        <v>401</v>
      </c>
      <c r="E28" s="311">
        <v>80</v>
      </c>
      <c r="F28" s="206">
        <v>2</v>
      </c>
      <c r="G28" s="206">
        <v>0</v>
      </c>
      <c r="H28" s="206">
        <v>15</v>
      </c>
      <c r="I28" s="206">
        <v>0</v>
      </c>
      <c r="J28" s="206">
        <v>50</v>
      </c>
      <c r="K28" s="334">
        <v>0.15</v>
      </c>
      <c r="L28" s="206">
        <v>0</v>
      </c>
      <c r="M28" s="199" t="b">
        <v>1</v>
      </c>
      <c r="N28" s="323">
        <v>5</v>
      </c>
      <c r="O28" s="323">
        <v>5</v>
      </c>
      <c r="P28" s="199">
        <v>0</v>
      </c>
      <c r="Q28" s="323">
        <v>0</v>
      </c>
      <c r="R28" s="199" t="b">
        <v>1</v>
      </c>
      <c r="S28" s="199" t="b">
        <v>0</v>
      </c>
      <c r="T28" s="199" t="b">
        <v>0</v>
      </c>
      <c r="U28" s="199">
        <v>1</v>
      </c>
      <c r="V28" s="199">
        <v>7</v>
      </c>
      <c r="W28" s="199">
        <v>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612</v>
      </c>
      <c r="AC28" s="370" t="s">
        <v>856</v>
      </c>
      <c r="AD28" s="377" t="s">
        <v>923</v>
      </c>
      <c r="AE28" s="370"/>
      <c r="AF28" s="303"/>
    </row>
    <row r="29" spans="2:32" s="27" customFormat="1">
      <c r="B29" s="321" t="s">
        <v>4</v>
      </c>
      <c r="C29" s="317" t="s">
        <v>1242</v>
      </c>
      <c r="D29" s="318" t="s">
        <v>930</v>
      </c>
      <c r="E29" s="311">
        <v>120</v>
      </c>
      <c r="F29" s="206">
        <v>2</v>
      </c>
      <c r="G29" s="206">
        <v>0</v>
      </c>
      <c r="H29" s="206">
        <v>10</v>
      </c>
      <c r="I29" s="206">
        <v>0</v>
      </c>
      <c r="J29" s="206">
        <v>75</v>
      </c>
      <c r="K29" s="334">
        <v>0.22499999999999998</v>
      </c>
      <c r="L29" s="206">
        <v>0</v>
      </c>
      <c r="M29" s="199" t="b">
        <v>1</v>
      </c>
      <c r="N29" s="323">
        <v>5</v>
      </c>
      <c r="O29" s="323">
        <v>5</v>
      </c>
      <c r="P29" s="199">
        <v>0</v>
      </c>
      <c r="Q29" s="323">
        <f>entityDefinitions[[#This Row],['[edibleFromTier']]]</f>
        <v>0</v>
      </c>
      <c r="R29" s="199" t="b">
        <v>1</v>
      </c>
      <c r="S29" s="199" t="b">
        <v>0</v>
      </c>
      <c r="T29" s="199" t="b">
        <v>0</v>
      </c>
      <c r="U29" s="199">
        <v>1</v>
      </c>
      <c r="V29" s="199">
        <v>6</v>
      </c>
      <c r="W29" s="199">
        <v>0</v>
      </c>
      <c r="X29" s="251">
        <v>0.25</v>
      </c>
      <c r="Y29" s="251">
        <v>0.25</v>
      </c>
      <c r="Z29" s="251">
        <v>0.8</v>
      </c>
      <c r="AA29" s="312">
        <v>0</v>
      </c>
      <c r="AB29" s="302" t="s">
        <v>685</v>
      </c>
      <c r="AC29" s="370" t="s">
        <v>852</v>
      </c>
      <c r="AD29" s="377" t="s">
        <v>913</v>
      </c>
      <c r="AE29" s="370" t="s">
        <v>888</v>
      </c>
      <c r="AF29" s="462" t="s">
        <v>890</v>
      </c>
    </row>
    <row r="30" spans="2:32" s="27" customFormat="1">
      <c r="B30" s="320" t="s">
        <v>4</v>
      </c>
      <c r="C30" s="315" t="s">
        <v>1217</v>
      </c>
      <c r="D30" s="316" t="s">
        <v>400</v>
      </c>
      <c r="E30" s="309">
        <v>40</v>
      </c>
      <c r="F30" s="133">
        <v>2</v>
      </c>
      <c r="G30" s="133">
        <v>0</v>
      </c>
      <c r="H30" s="133">
        <v>2</v>
      </c>
      <c r="I30" s="133">
        <v>0</v>
      </c>
      <c r="J30" s="133">
        <v>25</v>
      </c>
      <c r="K30" s="335">
        <v>7.4999999999999997E-2</v>
      </c>
      <c r="L30" s="133">
        <v>0</v>
      </c>
      <c r="M30" s="20" t="b">
        <v>1</v>
      </c>
      <c r="N30" s="322">
        <v>5</v>
      </c>
      <c r="O30" s="322">
        <v>5</v>
      </c>
      <c r="P30" s="20">
        <v>0</v>
      </c>
      <c r="Q30" s="322">
        <f>entityDefinitions[[#This Row],['[edibleFromTier']]]</f>
        <v>0</v>
      </c>
      <c r="R30" s="20" t="b">
        <v>1</v>
      </c>
      <c r="S30" s="20" t="b">
        <v>0</v>
      </c>
      <c r="T30" s="20" t="b">
        <v>0</v>
      </c>
      <c r="U30" s="20">
        <v>1</v>
      </c>
      <c r="V30" s="20">
        <v>1</v>
      </c>
      <c r="W30" s="20">
        <v>0</v>
      </c>
      <c r="X30" s="250">
        <v>0.05</v>
      </c>
      <c r="Y30" s="250">
        <v>0.05</v>
      </c>
      <c r="Z30" s="250">
        <v>0</v>
      </c>
      <c r="AA30" s="310">
        <v>0</v>
      </c>
      <c r="AB30" s="299" t="s">
        <v>706</v>
      </c>
      <c r="AC30" s="369" t="s">
        <v>831</v>
      </c>
      <c r="AD30" s="378" t="s">
        <v>911</v>
      </c>
      <c r="AE30" s="369"/>
      <c r="AF30" s="300"/>
    </row>
    <row r="31" spans="2:32" s="27" customFormat="1">
      <c r="B31" s="320" t="s">
        <v>4</v>
      </c>
      <c r="C31" s="315" t="s">
        <v>1218</v>
      </c>
      <c r="D31" s="316" t="s">
        <v>400</v>
      </c>
      <c r="E31" s="309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35">
        <v>7.4999999999999997E-2</v>
      </c>
      <c r="L31" s="133">
        <v>0</v>
      </c>
      <c r="M31" s="20" t="b">
        <v>1</v>
      </c>
      <c r="N31" s="322">
        <v>5</v>
      </c>
      <c r="O31" s="322">
        <v>5</v>
      </c>
      <c r="P31" s="20">
        <v>0</v>
      </c>
      <c r="Q31" s="322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50">
        <v>0.05</v>
      </c>
      <c r="Y31" s="250">
        <v>0.05</v>
      </c>
      <c r="Z31" s="250">
        <v>0</v>
      </c>
      <c r="AA31" s="310">
        <v>0</v>
      </c>
      <c r="AB31" s="299" t="s">
        <v>707</v>
      </c>
      <c r="AC31" s="369" t="s">
        <v>845</v>
      </c>
      <c r="AD31" s="378" t="s">
        <v>912</v>
      </c>
      <c r="AE31" s="369"/>
      <c r="AF31" s="300"/>
    </row>
    <row r="32" spans="2:32" s="27" customFormat="1">
      <c r="B32" s="320" t="s">
        <v>4</v>
      </c>
      <c r="C32" s="315" t="s">
        <v>1219</v>
      </c>
      <c r="D32" s="316" t="s">
        <v>400</v>
      </c>
      <c r="E32" s="309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35">
        <v>7.4999999999999997E-2</v>
      </c>
      <c r="L32" s="133">
        <v>0</v>
      </c>
      <c r="M32" s="20" t="b">
        <v>1</v>
      </c>
      <c r="N32" s="322">
        <v>5</v>
      </c>
      <c r="O32" s="322">
        <v>5</v>
      </c>
      <c r="P32" s="20">
        <v>0</v>
      </c>
      <c r="Q32" s="322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50">
        <v>0.05</v>
      </c>
      <c r="Y32" s="250">
        <v>0.05</v>
      </c>
      <c r="Z32" s="250">
        <v>0</v>
      </c>
      <c r="AA32" s="310">
        <v>0</v>
      </c>
      <c r="AB32" s="299" t="s">
        <v>708</v>
      </c>
      <c r="AC32" s="369" t="s">
        <v>844</v>
      </c>
      <c r="AD32" s="378" t="s">
        <v>870</v>
      </c>
      <c r="AE32" s="369"/>
      <c r="AF32" s="300"/>
    </row>
    <row r="33" spans="1:32" s="27" customFormat="1">
      <c r="B33" s="320" t="s">
        <v>4</v>
      </c>
      <c r="C33" s="315" t="s">
        <v>1220</v>
      </c>
      <c r="D33" s="316" t="s">
        <v>400</v>
      </c>
      <c r="E33" s="309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35">
        <v>7.4999999999999997E-2</v>
      </c>
      <c r="L33" s="133">
        <v>0</v>
      </c>
      <c r="M33" s="20" t="b">
        <v>1</v>
      </c>
      <c r="N33" s="322">
        <v>5</v>
      </c>
      <c r="O33" s="322">
        <v>5</v>
      </c>
      <c r="P33" s="20">
        <v>0</v>
      </c>
      <c r="Q33" s="322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50">
        <v>0.05</v>
      </c>
      <c r="Y33" s="250">
        <v>0.05</v>
      </c>
      <c r="Z33" s="250">
        <v>0</v>
      </c>
      <c r="AA33" s="310">
        <v>0</v>
      </c>
      <c r="AB33" s="299" t="s">
        <v>709</v>
      </c>
      <c r="AC33" s="369" t="s">
        <v>846</v>
      </c>
      <c r="AD33" s="378" t="s">
        <v>871</v>
      </c>
      <c r="AE33" s="369"/>
      <c r="AF33" s="300"/>
    </row>
    <row r="34" spans="1:32">
      <c r="B34" s="321" t="s">
        <v>4</v>
      </c>
      <c r="C34" s="317" t="s">
        <v>1251</v>
      </c>
      <c r="D34" s="318" t="s">
        <v>401</v>
      </c>
      <c r="E34" s="311">
        <v>120</v>
      </c>
      <c r="F34" s="206">
        <v>2</v>
      </c>
      <c r="G34" s="206">
        <v>0</v>
      </c>
      <c r="H34" s="206">
        <v>15</v>
      </c>
      <c r="I34" s="206">
        <v>0</v>
      </c>
      <c r="J34" s="206">
        <v>75</v>
      </c>
      <c r="K34" s="334">
        <v>0.22499999999999998</v>
      </c>
      <c r="L34" s="206">
        <v>0</v>
      </c>
      <c r="M34" s="199" t="b">
        <v>1</v>
      </c>
      <c r="N34" s="323">
        <v>5</v>
      </c>
      <c r="O34" s="323">
        <v>5</v>
      </c>
      <c r="P34" s="199">
        <v>0</v>
      </c>
      <c r="Q34" s="323">
        <v>0</v>
      </c>
      <c r="R34" s="199" t="b">
        <v>1</v>
      </c>
      <c r="S34" s="199" t="b">
        <v>0</v>
      </c>
      <c r="T34" s="199" t="b">
        <v>0</v>
      </c>
      <c r="U34" s="199">
        <v>1</v>
      </c>
      <c r="V34" s="199">
        <v>7</v>
      </c>
      <c r="W34" s="199">
        <v>0</v>
      </c>
      <c r="X34" s="251">
        <v>0.25</v>
      </c>
      <c r="Y34" s="251">
        <v>0.25</v>
      </c>
      <c r="Z34" s="251">
        <v>0</v>
      </c>
      <c r="AA34" s="312">
        <v>0</v>
      </c>
      <c r="AB34" s="302" t="s">
        <v>612</v>
      </c>
      <c r="AC34" s="370" t="s">
        <v>856</v>
      </c>
      <c r="AD34" s="377" t="s">
        <v>923</v>
      </c>
      <c r="AE34" s="370"/>
      <c r="AF34" s="241"/>
    </row>
    <row r="35" spans="1:32">
      <c r="B35" s="320" t="s">
        <v>4</v>
      </c>
      <c r="C35" s="315" t="s">
        <v>1252</v>
      </c>
      <c r="D35" s="316" t="s">
        <v>400</v>
      </c>
      <c r="E35" s="309">
        <v>120</v>
      </c>
      <c r="F35" s="133">
        <v>2</v>
      </c>
      <c r="G35" s="133">
        <v>0</v>
      </c>
      <c r="H35" s="133">
        <v>15</v>
      </c>
      <c r="I35" s="133">
        <v>0</v>
      </c>
      <c r="J35" s="133">
        <v>75</v>
      </c>
      <c r="K35" s="335">
        <v>0.22499999999999998</v>
      </c>
      <c r="L35" s="133">
        <v>0</v>
      </c>
      <c r="M35" s="20" t="b">
        <v>1</v>
      </c>
      <c r="N35" s="322">
        <v>5</v>
      </c>
      <c r="O35" s="322">
        <v>1</v>
      </c>
      <c r="P35" s="20">
        <v>2</v>
      </c>
      <c r="Q35" s="322">
        <v>1</v>
      </c>
      <c r="R35" s="20" t="b">
        <v>1</v>
      </c>
      <c r="S35" s="20" t="b">
        <v>1</v>
      </c>
      <c r="T35" s="20" t="b">
        <v>0</v>
      </c>
      <c r="U35" s="20">
        <v>95</v>
      </c>
      <c r="V35" s="20">
        <v>6</v>
      </c>
      <c r="W35" s="20">
        <v>0</v>
      </c>
      <c r="X35" s="250">
        <v>0.25</v>
      </c>
      <c r="Y35" s="250">
        <v>0.25</v>
      </c>
      <c r="Z35" s="250">
        <v>0</v>
      </c>
      <c r="AA35" s="310">
        <v>0</v>
      </c>
      <c r="AB35" s="299" t="s">
        <v>607</v>
      </c>
      <c r="AC35" s="369" t="s">
        <v>832</v>
      </c>
      <c r="AD35" s="378" t="s">
        <v>872</v>
      </c>
      <c r="AE35" s="369"/>
      <c r="AF35" s="242"/>
    </row>
    <row r="36" spans="1:32">
      <c r="B36" s="320" t="s">
        <v>4</v>
      </c>
      <c r="C36" s="315" t="s">
        <v>1266</v>
      </c>
      <c r="D36" s="316" t="s">
        <v>400</v>
      </c>
      <c r="E36" s="309">
        <v>150</v>
      </c>
      <c r="F36" s="133">
        <v>4</v>
      </c>
      <c r="G36" s="133">
        <v>0</v>
      </c>
      <c r="H36" s="133">
        <v>30</v>
      </c>
      <c r="I36" s="133">
        <v>0</v>
      </c>
      <c r="J36" s="133">
        <v>83</v>
      </c>
      <c r="K36" s="335">
        <v>0.22499999999999998</v>
      </c>
      <c r="L36" s="133">
        <v>0</v>
      </c>
      <c r="M36" s="20" t="b">
        <v>1</v>
      </c>
      <c r="N36" s="322">
        <v>1</v>
      </c>
      <c r="O36" s="322">
        <v>5</v>
      </c>
      <c r="P36" s="20">
        <v>2</v>
      </c>
      <c r="Q36" s="322">
        <v>1</v>
      </c>
      <c r="R36" s="20" t="b">
        <v>1</v>
      </c>
      <c r="S36" s="20" t="b">
        <v>0</v>
      </c>
      <c r="T36" s="20" t="b">
        <v>1</v>
      </c>
      <c r="U36" s="20">
        <v>100</v>
      </c>
      <c r="V36" s="20">
        <v>1</v>
      </c>
      <c r="W36" s="20">
        <v>0</v>
      </c>
      <c r="X36" s="250">
        <v>0.05</v>
      </c>
      <c r="Y36" s="250">
        <v>0.05</v>
      </c>
      <c r="Z36" s="250">
        <v>1</v>
      </c>
      <c r="AA36" s="310">
        <v>0</v>
      </c>
      <c r="AB36" s="299" t="s">
        <v>674</v>
      </c>
      <c r="AC36" s="369" t="s">
        <v>849</v>
      </c>
      <c r="AD36" s="378" t="s">
        <v>873</v>
      </c>
      <c r="AE36" s="369" t="s">
        <v>900</v>
      </c>
      <c r="AF36" s="369" t="s">
        <v>899</v>
      </c>
    </row>
    <row r="37" spans="1:32" s="27" customFormat="1">
      <c r="B37" s="320" t="s">
        <v>4</v>
      </c>
      <c r="C37" s="410" t="s">
        <v>1221</v>
      </c>
      <c r="D37" s="411" t="s">
        <v>400</v>
      </c>
      <c r="E37" s="412">
        <v>80</v>
      </c>
      <c r="F37" s="413">
        <v>2</v>
      </c>
      <c r="G37" s="413">
        <v>0</v>
      </c>
      <c r="H37" s="413">
        <v>3</v>
      </c>
      <c r="I37" s="413">
        <v>0</v>
      </c>
      <c r="J37" s="413">
        <v>50</v>
      </c>
      <c r="K37" s="414">
        <v>0.15</v>
      </c>
      <c r="L37" s="413">
        <v>0</v>
      </c>
      <c r="M37" s="215" t="b">
        <v>1</v>
      </c>
      <c r="N37" s="322">
        <v>5</v>
      </c>
      <c r="O37" s="322">
        <v>5</v>
      </c>
      <c r="P37" s="215">
        <v>0</v>
      </c>
      <c r="Q37" s="322">
        <f>entityDefinitions[[#This Row],['[edibleFromTier']]]</f>
        <v>0</v>
      </c>
      <c r="R37" s="215" t="b">
        <v>1</v>
      </c>
      <c r="S37" s="215" t="b">
        <v>0</v>
      </c>
      <c r="T37" s="215" t="b">
        <v>0</v>
      </c>
      <c r="U37" s="215">
        <v>1</v>
      </c>
      <c r="V37" s="215">
        <v>2</v>
      </c>
      <c r="W37" s="215">
        <v>0</v>
      </c>
      <c r="X37" s="415">
        <v>0.25</v>
      </c>
      <c r="Y37" s="415">
        <v>0.25</v>
      </c>
      <c r="Z37" s="415">
        <v>0</v>
      </c>
      <c r="AA37" s="416">
        <v>0</v>
      </c>
      <c r="AB37" s="417" t="s">
        <v>682</v>
      </c>
      <c r="AC37" s="418" t="s">
        <v>833</v>
      </c>
      <c r="AD37" s="419" t="s">
        <v>861</v>
      </c>
      <c r="AE37" s="418"/>
      <c r="AF37" s="420"/>
    </row>
    <row r="38" spans="1:32" s="27" customFormat="1">
      <c r="B38" s="321" t="s">
        <v>4</v>
      </c>
      <c r="C38" s="317" t="s">
        <v>1253</v>
      </c>
      <c r="D38" s="318" t="s">
        <v>401</v>
      </c>
      <c r="E38" s="311">
        <v>120</v>
      </c>
      <c r="F38" s="206">
        <v>2</v>
      </c>
      <c r="G38" s="206">
        <v>0</v>
      </c>
      <c r="H38" s="206">
        <v>15</v>
      </c>
      <c r="I38" s="206">
        <v>0</v>
      </c>
      <c r="J38" s="206">
        <v>75</v>
      </c>
      <c r="K38" s="334">
        <v>0.22499999999999998</v>
      </c>
      <c r="L38" s="206">
        <v>0</v>
      </c>
      <c r="M38" s="199" t="b">
        <v>1</v>
      </c>
      <c r="N38" s="323">
        <v>5</v>
      </c>
      <c r="O38" s="323">
        <v>0</v>
      </c>
      <c r="P38" s="199">
        <v>1</v>
      </c>
      <c r="Q38" s="323">
        <v>0</v>
      </c>
      <c r="R38" s="199" t="b">
        <v>1</v>
      </c>
      <c r="S38" s="199" t="b">
        <v>1</v>
      </c>
      <c r="T38" s="199" t="b">
        <v>0</v>
      </c>
      <c r="U38" s="199">
        <v>75</v>
      </c>
      <c r="V38" s="199">
        <v>7</v>
      </c>
      <c r="W38" s="199">
        <v>20</v>
      </c>
      <c r="X38" s="251">
        <v>0.25</v>
      </c>
      <c r="Y38" s="251">
        <v>0.25</v>
      </c>
      <c r="Z38" s="251">
        <v>0</v>
      </c>
      <c r="AA38" s="312">
        <v>0</v>
      </c>
      <c r="AB38" s="302" t="s">
        <v>612</v>
      </c>
      <c r="AC38" s="370" t="s">
        <v>855</v>
      </c>
      <c r="AD38" s="377" t="s">
        <v>922</v>
      </c>
      <c r="AE38" s="370"/>
      <c r="AF38" s="303"/>
    </row>
    <row r="39" spans="1:32">
      <c r="B39" s="321" t="s">
        <v>4</v>
      </c>
      <c r="C39" s="317" t="s">
        <v>1222</v>
      </c>
      <c r="D39" s="318" t="s">
        <v>206</v>
      </c>
      <c r="E39" s="311">
        <v>80</v>
      </c>
      <c r="F39" s="206">
        <v>2</v>
      </c>
      <c r="G39" s="206">
        <v>0</v>
      </c>
      <c r="H39" s="206">
        <v>20</v>
      </c>
      <c r="I39" s="206">
        <v>0</v>
      </c>
      <c r="J39" s="206">
        <v>50</v>
      </c>
      <c r="K39" s="334">
        <v>0.15</v>
      </c>
      <c r="L39" s="206">
        <v>0</v>
      </c>
      <c r="M39" s="199" t="b">
        <v>1</v>
      </c>
      <c r="N39" s="323">
        <v>0</v>
      </c>
      <c r="O39" s="323">
        <v>5</v>
      </c>
      <c r="P39" s="199">
        <v>1</v>
      </c>
      <c r="Q39" s="323">
        <v>0</v>
      </c>
      <c r="R39" s="199" t="b">
        <v>1</v>
      </c>
      <c r="S39" s="199" t="b">
        <v>0</v>
      </c>
      <c r="T39" s="199" t="b">
        <v>1</v>
      </c>
      <c r="U39" s="199">
        <v>80</v>
      </c>
      <c r="V39" s="199">
        <v>5</v>
      </c>
      <c r="W39" s="199">
        <v>0</v>
      </c>
      <c r="X39" s="251">
        <v>0.5</v>
      </c>
      <c r="Y39" s="251">
        <v>0.5</v>
      </c>
      <c r="Z39" s="251">
        <v>1</v>
      </c>
      <c r="AA39" s="312">
        <v>0</v>
      </c>
      <c r="AB39" s="302" t="s">
        <v>444</v>
      </c>
      <c r="AC39" s="370" t="s">
        <v>834</v>
      </c>
      <c r="AD39" s="377" t="s">
        <v>863</v>
      </c>
      <c r="AE39" s="370" t="s">
        <v>925</v>
      </c>
      <c r="AF39" s="462" t="s">
        <v>892</v>
      </c>
    </row>
    <row r="40" spans="1:32">
      <c r="A40" s="247"/>
      <c r="B40" s="321" t="s">
        <v>4</v>
      </c>
      <c r="C40" s="317" t="s">
        <v>1223</v>
      </c>
      <c r="D40" s="318" t="s">
        <v>206</v>
      </c>
      <c r="E40" s="311">
        <v>100</v>
      </c>
      <c r="F40" s="206">
        <v>4</v>
      </c>
      <c r="G40" s="206">
        <v>0</v>
      </c>
      <c r="H40" s="206">
        <v>40</v>
      </c>
      <c r="I40" s="206">
        <v>0</v>
      </c>
      <c r="J40" s="206">
        <v>55</v>
      </c>
      <c r="K40" s="334">
        <v>0.15</v>
      </c>
      <c r="L40" s="206">
        <v>0</v>
      </c>
      <c r="M40" s="199" t="b">
        <v>1</v>
      </c>
      <c r="N40" s="323">
        <v>1</v>
      </c>
      <c r="O40" s="323">
        <v>5</v>
      </c>
      <c r="P40" s="199">
        <v>2</v>
      </c>
      <c r="Q40" s="323">
        <v>1</v>
      </c>
      <c r="R40" s="199" t="b">
        <v>1</v>
      </c>
      <c r="S40" s="199" t="b">
        <v>0</v>
      </c>
      <c r="T40" s="199" t="b">
        <v>1</v>
      </c>
      <c r="U40" s="199">
        <v>125</v>
      </c>
      <c r="V40" s="199">
        <v>7</v>
      </c>
      <c r="W40" s="199">
        <v>0</v>
      </c>
      <c r="X40" s="251">
        <v>0.5</v>
      </c>
      <c r="Y40" s="251">
        <v>0.5</v>
      </c>
      <c r="Z40" s="251">
        <v>1</v>
      </c>
      <c r="AA40" s="312">
        <v>0</v>
      </c>
      <c r="AB40" s="302" t="s">
        <v>444</v>
      </c>
      <c r="AC40" s="370" t="s">
        <v>834</v>
      </c>
      <c r="AD40" s="377" t="s">
        <v>863</v>
      </c>
      <c r="AE40" s="370" t="s">
        <v>925</v>
      </c>
      <c r="AF40" s="462" t="s">
        <v>892</v>
      </c>
    </row>
    <row r="41" spans="1:32">
      <c r="B41" s="321" t="s">
        <v>4</v>
      </c>
      <c r="C41" s="317" t="s">
        <v>1224</v>
      </c>
      <c r="D41" s="318" t="s">
        <v>206</v>
      </c>
      <c r="E41" s="311">
        <v>600</v>
      </c>
      <c r="F41" s="206">
        <v>9</v>
      </c>
      <c r="G41" s="206">
        <v>0</v>
      </c>
      <c r="H41" s="206">
        <v>80</v>
      </c>
      <c r="I41" s="206">
        <v>0</v>
      </c>
      <c r="J41" s="206">
        <v>105</v>
      </c>
      <c r="K41" s="334">
        <v>0.22499999999999998</v>
      </c>
      <c r="L41" s="206">
        <v>0</v>
      </c>
      <c r="M41" s="199" t="b">
        <v>1</v>
      </c>
      <c r="N41" s="323">
        <v>2</v>
      </c>
      <c r="O41" s="323">
        <v>5</v>
      </c>
      <c r="P41" s="199">
        <v>3</v>
      </c>
      <c r="Q41" s="323">
        <v>2</v>
      </c>
      <c r="R41" s="199" t="b">
        <v>1</v>
      </c>
      <c r="S41" s="199" t="b">
        <v>0</v>
      </c>
      <c r="T41" s="199" t="b">
        <v>1</v>
      </c>
      <c r="U41" s="199">
        <v>225</v>
      </c>
      <c r="V41" s="199">
        <v>9</v>
      </c>
      <c r="W41" s="199">
        <v>0</v>
      </c>
      <c r="X41" s="251">
        <v>0.5</v>
      </c>
      <c r="Y41" s="251">
        <v>0.5</v>
      </c>
      <c r="Z41" s="251">
        <v>1</v>
      </c>
      <c r="AA41" s="312">
        <v>0</v>
      </c>
      <c r="AB41" s="302" t="s">
        <v>444</v>
      </c>
      <c r="AC41" s="370" t="s">
        <v>834</v>
      </c>
      <c r="AD41" s="377" t="s">
        <v>863</v>
      </c>
      <c r="AE41" s="370" t="s">
        <v>925</v>
      </c>
      <c r="AF41" s="462" t="s">
        <v>892</v>
      </c>
    </row>
    <row r="42" spans="1:32">
      <c r="B42" s="321" t="s">
        <v>4</v>
      </c>
      <c r="C42" s="317" t="s">
        <v>1225</v>
      </c>
      <c r="D42" s="318" t="s">
        <v>206</v>
      </c>
      <c r="E42" s="311">
        <v>2550</v>
      </c>
      <c r="F42" s="206">
        <v>20</v>
      </c>
      <c r="G42" s="206">
        <v>0</v>
      </c>
      <c r="H42" s="206">
        <v>100</v>
      </c>
      <c r="I42" s="206">
        <v>0</v>
      </c>
      <c r="J42" s="206">
        <v>143</v>
      </c>
      <c r="K42" s="334">
        <v>0.22499999999999998</v>
      </c>
      <c r="L42" s="206">
        <v>0</v>
      </c>
      <c r="M42" s="199" t="b">
        <v>1</v>
      </c>
      <c r="N42" s="323">
        <v>3</v>
      </c>
      <c r="O42" s="323">
        <v>5</v>
      </c>
      <c r="P42" s="199">
        <v>4</v>
      </c>
      <c r="Q42" s="323">
        <v>3</v>
      </c>
      <c r="R42" s="199" t="b">
        <v>1</v>
      </c>
      <c r="S42" s="199" t="b">
        <v>0</v>
      </c>
      <c r="T42" s="199" t="b">
        <v>1</v>
      </c>
      <c r="U42" s="199">
        <v>250</v>
      </c>
      <c r="V42" s="199">
        <v>11</v>
      </c>
      <c r="W42" s="199">
        <v>0</v>
      </c>
      <c r="X42" s="251">
        <v>0.5</v>
      </c>
      <c r="Y42" s="251">
        <v>0.5</v>
      </c>
      <c r="Z42" s="251">
        <v>1</v>
      </c>
      <c r="AA42" s="312">
        <v>0</v>
      </c>
      <c r="AB42" s="302" t="s">
        <v>444</v>
      </c>
      <c r="AC42" s="370" t="s">
        <v>834</v>
      </c>
      <c r="AD42" s="377" t="s">
        <v>863</v>
      </c>
      <c r="AE42" s="370" t="s">
        <v>925</v>
      </c>
      <c r="AF42" s="462" t="s">
        <v>892</v>
      </c>
    </row>
    <row r="43" spans="1:32">
      <c r="B43" s="321" t="s">
        <v>4</v>
      </c>
      <c r="C43" s="317" t="s">
        <v>1226</v>
      </c>
      <c r="D43" s="318" t="s">
        <v>206</v>
      </c>
      <c r="E43" s="311">
        <v>7800</v>
      </c>
      <c r="F43" s="206">
        <v>49</v>
      </c>
      <c r="G43" s="206">
        <v>0</v>
      </c>
      <c r="H43" s="206">
        <v>120</v>
      </c>
      <c r="I43" s="206">
        <v>0</v>
      </c>
      <c r="J43" s="206">
        <v>195</v>
      </c>
      <c r="K43" s="334">
        <v>0.22499999999999998</v>
      </c>
      <c r="L43" s="206">
        <v>0</v>
      </c>
      <c r="M43" s="199" t="b">
        <v>1</v>
      </c>
      <c r="N43" s="323">
        <v>4</v>
      </c>
      <c r="O43" s="323">
        <v>5</v>
      </c>
      <c r="P43" s="199">
        <v>5</v>
      </c>
      <c r="Q43" s="323">
        <v>4</v>
      </c>
      <c r="R43" s="199" t="b">
        <v>1</v>
      </c>
      <c r="S43" s="199" t="b">
        <v>0</v>
      </c>
      <c r="T43" s="199" t="b">
        <v>1</v>
      </c>
      <c r="U43" s="199">
        <v>275</v>
      </c>
      <c r="V43" s="199">
        <v>13</v>
      </c>
      <c r="W43" s="199">
        <v>0</v>
      </c>
      <c r="X43" s="251">
        <v>0.5</v>
      </c>
      <c r="Y43" s="251">
        <v>0.5</v>
      </c>
      <c r="Z43" s="251">
        <v>1</v>
      </c>
      <c r="AA43" s="312">
        <v>0</v>
      </c>
      <c r="AB43" s="302" t="s">
        <v>444</v>
      </c>
      <c r="AC43" s="370" t="s">
        <v>834</v>
      </c>
      <c r="AD43" s="377" t="s">
        <v>863</v>
      </c>
      <c r="AE43" s="370" t="s">
        <v>925</v>
      </c>
      <c r="AF43" s="462" t="s">
        <v>892</v>
      </c>
    </row>
    <row r="44" spans="1:32" s="27" customFormat="1">
      <c r="B44" s="320" t="s">
        <v>4</v>
      </c>
      <c r="C44" s="315" t="s">
        <v>1267</v>
      </c>
      <c r="D44" s="316" t="s">
        <v>400</v>
      </c>
      <c r="E44" s="309">
        <v>40</v>
      </c>
      <c r="F44" s="133">
        <v>2</v>
      </c>
      <c r="G44" s="133">
        <v>0</v>
      </c>
      <c r="H44" s="133">
        <v>2</v>
      </c>
      <c r="I44" s="133">
        <v>0</v>
      </c>
      <c r="J44" s="133">
        <v>25</v>
      </c>
      <c r="K44" s="335">
        <v>7.4999999999999997E-2</v>
      </c>
      <c r="L44" s="133">
        <v>0</v>
      </c>
      <c r="M44" s="20" t="b">
        <v>1</v>
      </c>
      <c r="N44" s="322">
        <v>5</v>
      </c>
      <c r="O44" s="322">
        <v>5</v>
      </c>
      <c r="P44" s="20">
        <v>0</v>
      </c>
      <c r="Q44" s="322">
        <f>entityDefinitions[[#This Row],['[edibleFromTier']]]</f>
        <v>0</v>
      </c>
      <c r="R44" s="20" t="b">
        <v>1</v>
      </c>
      <c r="S44" s="20" t="b">
        <v>0</v>
      </c>
      <c r="T44" s="20" t="b">
        <v>0</v>
      </c>
      <c r="U44" s="20">
        <v>1</v>
      </c>
      <c r="V44" s="20">
        <v>0.5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711</v>
      </c>
      <c r="AC44" s="369" t="s">
        <v>843</v>
      </c>
      <c r="AD44" s="378" t="s">
        <v>864</v>
      </c>
      <c r="AE44" s="369"/>
      <c r="AF44" s="300"/>
    </row>
    <row r="45" spans="1:32" s="27" customFormat="1">
      <c r="A45" s="248"/>
      <c r="B45" s="320" t="s">
        <v>4</v>
      </c>
      <c r="C45" s="315" t="s">
        <v>1268</v>
      </c>
      <c r="D45" s="316" t="s">
        <v>400</v>
      </c>
      <c r="E45" s="309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35">
        <v>7.4999999999999997E-2</v>
      </c>
      <c r="L45" s="133">
        <v>0</v>
      </c>
      <c r="M45" s="20" t="b">
        <v>1</v>
      </c>
      <c r="N45" s="322">
        <v>5</v>
      </c>
      <c r="O45" s="322">
        <v>5</v>
      </c>
      <c r="P45" s="20">
        <v>0</v>
      </c>
      <c r="Q45" s="322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712</v>
      </c>
      <c r="AC45" s="369" t="s">
        <v>843</v>
      </c>
      <c r="AD45" s="378" t="s">
        <v>864</v>
      </c>
      <c r="AE45" s="369"/>
      <c r="AF45" s="300"/>
    </row>
    <row r="46" spans="1:32" s="27" customFormat="1">
      <c r="B46" s="320" t="s">
        <v>4</v>
      </c>
      <c r="C46" s="315" t="s">
        <v>1269</v>
      </c>
      <c r="D46" s="316" t="s">
        <v>400</v>
      </c>
      <c r="E46" s="309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35">
        <v>7.4999999999999997E-2</v>
      </c>
      <c r="L46" s="133">
        <v>0</v>
      </c>
      <c r="M46" s="20" t="b">
        <v>1</v>
      </c>
      <c r="N46" s="322">
        <v>5</v>
      </c>
      <c r="O46" s="322">
        <v>5</v>
      </c>
      <c r="P46" s="20">
        <v>0</v>
      </c>
      <c r="Q46" s="322"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50">
        <v>0.05</v>
      </c>
      <c r="Y46" s="250">
        <v>0.05</v>
      </c>
      <c r="Z46" s="250">
        <v>0</v>
      </c>
      <c r="AA46" s="310">
        <v>0</v>
      </c>
      <c r="AB46" s="299" t="s">
        <v>713</v>
      </c>
      <c r="AC46" s="369" t="s">
        <v>843</v>
      </c>
      <c r="AD46" s="378" t="s">
        <v>864</v>
      </c>
      <c r="AE46" s="369"/>
      <c r="AF46" s="300"/>
    </row>
    <row r="47" spans="1:32" s="27" customFormat="1">
      <c r="B47" s="321" t="s">
        <v>4</v>
      </c>
      <c r="C47" s="317" t="s">
        <v>1227</v>
      </c>
      <c r="D47" s="318" t="s">
        <v>563</v>
      </c>
      <c r="E47" s="311">
        <v>120</v>
      </c>
      <c r="F47" s="206">
        <v>2</v>
      </c>
      <c r="G47" s="206">
        <v>1</v>
      </c>
      <c r="H47" s="206">
        <v>70</v>
      </c>
      <c r="I47" s="206">
        <v>0</v>
      </c>
      <c r="J47" s="206">
        <v>75</v>
      </c>
      <c r="K47" s="334">
        <v>0</v>
      </c>
      <c r="L47" s="206">
        <v>1</v>
      </c>
      <c r="M47" s="199" t="b">
        <v>1</v>
      </c>
      <c r="N47" s="323">
        <v>5</v>
      </c>
      <c r="O47" s="323">
        <v>5</v>
      </c>
      <c r="P47" s="199">
        <v>0</v>
      </c>
      <c r="Q47" s="323">
        <f>entityDefinitions[[#This Row],['[edibleFromTier']]]</f>
        <v>0</v>
      </c>
      <c r="R47" s="199" t="b">
        <v>1</v>
      </c>
      <c r="S47" s="199" t="b">
        <v>0</v>
      </c>
      <c r="T47" s="199" t="b">
        <v>0</v>
      </c>
      <c r="U47" s="199">
        <v>1</v>
      </c>
      <c r="V47" s="199">
        <v>4</v>
      </c>
      <c r="W47" s="199">
        <v>0</v>
      </c>
      <c r="X47" s="251">
        <v>0</v>
      </c>
      <c r="Y47" s="251">
        <v>0</v>
      </c>
      <c r="Z47" s="251">
        <v>0</v>
      </c>
      <c r="AA47" s="312">
        <v>0</v>
      </c>
      <c r="AB47" s="302" t="s">
        <v>609</v>
      </c>
      <c r="AC47" s="370" t="s">
        <v>835</v>
      </c>
      <c r="AD47" s="377" t="s">
        <v>865</v>
      </c>
      <c r="AE47" s="370"/>
      <c r="AF47" s="303"/>
    </row>
    <row r="48" spans="1:32" s="27" customFormat="1">
      <c r="B48" s="320" t="s">
        <v>4</v>
      </c>
      <c r="C48" s="315" t="s">
        <v>1245</v>
      </c>
      <c r="D48" s="316" t="s">
        <v>944</v>
      </c>
      <c r="E48" s="309">
        <v>50</v>
      </c>
      <c r="F48" s="133">
        <v>4</v>
      </c>
      <c r="G48" s="133">
        <v>0</v>
      </c>
      <c r="H48" s="133">
        <v>20</v>
      </c>
      <c r="I48" s="133">
        <v>0</v>
      </c>
      <c r="J48" s="133">
        <v>28</v>
      </c>
      <c r="K48" s="335">
        <v>7.4999999999999997E-2</v>
      </c>
      <c r="L48" s="133">
        <v>0</v>
      </c>
      <c r="M48" s="20" t="b">
        <v>1</v>
      </c>
      <c r="N48" s="322">
        <v>5</v>
      </c>
      <c r="O48" s="322">
        <v>5</v>
      </c>
      <c r="P48" s="20">
        <v>1</v>
      </c>
      <c r="Q48" s="322">
        <v>1</v>
      </c>
      <c r="R48" s="20" t="b">
        <v>1</v>
      </c>
      <c r="S48" s="20" t="b">
        <v>0</v>
      </c>
      <c r="T48" s="20" t="b">
        <v>0</v>
      </c>
      <c r="U48" s="20">
        <v>1</v>
      </c>
      <c r="V48" s="20">
        <v>4</v>
      </c>
      <c r="W48" s="20">
        <v>0</v>
      </c>
      <c r="X48" s="250">
        <v>0.1</v>
      </c>
      <c r="Y48" s="250">
        <v>0.1</v>
      </c>
      <c r="Z48" s="250">
        <v>1</v>
      </c>
      <c r="AA48" s="310">
        <v>0</v>
      </c>
      <c r="AB48" s="299" t="s">
        <v>673</v>
      </c>
      <c r="AC48" s="369" t="s">
        <v>829</v>
      </c>
      <c r="AD48" s="378" t="s">
        <v>859</v>
      </c>
      <c r="AE48" s="369" t="s">
        <v>877</v>
      </c>
      <c r="AF48" s="381" t="s">
        <v>891</v>
      </c>
    </row>
    <row r="49" spans="1:32" s="27" customFormat="1">
      <c r="B49" s="320" t="s">
        <v>4</v>
      </c>
      <c r="C49" s="315" t="s">
        <v>1228</v>
      </c>
      <c r="D49" s="316" t="s">
        <v>944</v>
      </c>
      <c r="E49" s="309">
        <v>850</v>
      </c>
      <c r="F49" s="133">
        <v>21</v>
      </c>
      <c r="G49" s="133">
        <v>0</v>
      </c>
      <c r="H49" s="133">
        <v>3</v>
      </c>
      <c r="I49" s="133">
        <v>0</v>
      </c>
      <c r="J49" s="133">
        <v>48</v>
      </c>
      <c r="K49" s="335">
        <v>7.4999999999999997E-2</v>
      </c>
      <c r="L49" s="133">
        <v>0</v>
      </c>
      <c r="M49" s="20" t="b">
        <v>1</v>
      </c>
      <c r="N49" s="322">
        <v>5</v>
      </c>
      <c r="O49" s="322">
        <v>5</v>
      </c>
      <c r="P49" s="20">
        <v>3</v>
      </c>
      <c r="Q49" s="322">
        <f>entityDefinitions[[#This Row],['[edibleFromTier']]]</f>
        <v>3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1</v>
      </c>
      <c r="W49" s="20">
        <v>0</v>
      </c>
      <c r="X49" s="250">
        <v>0.25</v>
      </c>
      <c r="Y49" s="250">
        <v>0.25</v>
      </c>
      <c r="Z49" s="250">
        <v>0</v>
      </c>
      <c r="AA49" s="310">
        <v>0</v>
      </c>
      <c r="AB49" s="299" t="s">
        <v>710</v>
      </c>
      <c r="AC49" s="369" t="s">
        <v>836</v>
      </c>
      <c r="AD49" s="378" t="s">
        <v>866</v>
      </c>
      <c r="AE49" s="369" t="s">
        <v>878</v>
      </c>
      <c r="AF49" s="369" t="s">
        <v>893</v>
      </c>
    </row>
    <row r="50" spans="1:32" s="27" customFormat="1">
      <c r="B50" s="320" t="s">
        <v>4</v>
      </c>
      <c r="C50" s="315" t="s">
        <v>1229</v>
      </c>
      <c r="D50" s="316" t="s">
        <v>944</v>
      </c>
      <c r="E50" s="309">
        <v>7800</v>
      </c>
      <c r="F50" s="133">
        <v>49</v>
      </c>
      <c r="G50" s="133">
        <v>0</v>
      </c>
      <c r="H50" s="133">
        <v>4</v>
      </c>
      <c r="I50" s="133">
        <v>0</v>
      </c>
      <c r="J50" s="133">
        <v>195</v>
      </c>
      <c r="K50" s="335">
        <v>0.22499999999999998</v>
      </c>
      <c r="L50" s="133">
        <v>0</v>
      </c>
      <c r="M50" s="20" t="b">
        <v>1</v>
      </c>
      <c r="N50" s="322">
        <v>5</v>
      </c>
      <c r="O50" s="322">
        <v>5</v>
      </c>
      <c r="P50" s="20">
        <v>4</v>
      </c>
      <c r="Q50" s="322">
        <f>entityDefinitions[[#This Row],['[edibleFromTier']]]</f>
        <v>4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50">
        <v>0.25</v>
      </c>
      <c r="Y50" s="250">
        <v>0.25</v>
      </c>
      <c r="Z50" s="250">
        <v>0</v>
      </c>
      <c r="AA50" s="310">
        <v>0</v>
      </c>
      <c r="AB50" s="299" t="s">
        <v>710</v>
      </c>
      <c r="AC50" s="369" t="s">
        <v>836</v>
      </c>
      <c r="AD50" s="378" t="s">
        <v>866</v>
      </c>
      <c r="AE50" s="369" t="s">
        <v>878</v>
      </c>
      <c r="AF50" s="369" t="s">
        <v>893</v>
      </c>
    </row>
    <row r="51" spans="1:32">
      <c r="B51" s="320" t="s">
        <v>4</v>
      </c>
      <c r="C51" s="315" t="s">
        <v>1230</v>
      </c>
      <c r="D51" s="316" t="s">
        <v>944</v>
      </c>
      <c r="E51" s="309">
        <v>18870</v>
      </c>
      <c r="F51" s="133">
        <v>121</v>
      </c>
      <c r="G51" s="133">
        <v>0</v>
      </c>
      <c r="H51" s="133">
        <v>5</v>
      </c>
      <c r="I51" s="133">
        <v>0</v>
      </c>
      <c r="J51" s="133">
        <v>263</v>
      </c>
      <c r="K51" s="335">
        <v>0.22499999999999998</v>
      </c>
      <c r="L51" s="133">
        <v>0</v>
      </c>
      <c r="M51" s="20" t="b">
        <v>0</v>
      </c>
      <c r="N51" s="322">
        <v>5</v>
      </c>
      <c r="O51" s="322">
        <v>5</v>
      </c>
      <c r="P51" s="20">
        <v>5</v>
      </c>
      <c r="Q51" s="322">
        <f>entityDefinitions[[#This Row],['[edibleFromTier']]]</f>
        <v>5</v>
      </c>
      <c r="R51" s="20" t="b">
        <v>0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710</v>
      </c>
      <c r="AC51" s="369" t="s">
        <v>836</v>
      </c>
      <c r="AD51" s="378" t="s">
        <v>866</v>
      </c>
      <c r="AE51" s="369" t="s">
        <v>878</v>
      </c>
      <c r="AF51" s="381" t="s">
        <v>893</v>
      </c>
    </row>
    <row r="52" spans="1:32">
      <c r="B52" s="321" t="s">
        <v>4</v>
      </c>
      <c r="C52" s="317" t="s">
        <v>1274</v>
      </c>
      <c r="D52" s="318" t="s">
        <v>563</v>
      </c>
      <c r="E52" s="311">
        <v>120</v>
      </c>
      <c r="F52" s="206">
        <v>7</v>
      </c>
      <c r="G52" s="206">
        <v>0</v>
      </c>
      <c r="H52" s="206">
        <v>0</v>
      </c>
      <c r="I52" s="206">
        <v>0</v>
      </c>
      <c r="J52" s="206">
        <v>75</v>
      </c>
      <c r="K52" s="334">
        <v>1</v>
      </c>
      <c r="L52" s="206">
        <v>0</v>
      </c>
      <c r="M52" s="199" t="b">
        <v>1</v>
      </c>
      <c r="N52" s="323">
        <v>5</v>
      </c>
      <c r="O52" s="323">
        <v>5</v>
      </c>
      <c r="P52" s="199">
        <v>0</v>
      </c>
      <c r="Q52" s="323">
        <f>entityDefinitions[[#This Row],['[edibleFromTier']]]</f>
        <v>0</v>
      </c>
      <c r="R52" s="199" t="b">
        <v>1</v>
      </c>
      <c r="S52" s="199" t="b">
        <v>0</v>
      </c>
      <c r="T52" s="199" t="b">
        <v>0</v>
      </c>
      <c r="U52" s="199">
        <v>1</v>
      </c>
      <c r="V52" s="199"/>
      <c r="W52" s="199">
        <v>0</v>
      </c>
      <c r="X52" s="251">
        <v>0</v>
      </c>
      <c r="Y52" s="251">
        <v>0</v>
      </c>
      <c r="Z52" s="251">
        <v>0</v>
      </c>
      <c r="AA52" s="312">
        <v>0</v>
      </c>
      <c r="AB52" s="302" t="s">
        <v>610</v>
      </c>
      <c r="AC52" s="370" t="s">
        <v>837</v>
      </c>
      <c r="AD52" s="377" t="s">
        <v>919</v>
      </c>
      <c r="AE52" s="370"/>
      <c r="AF52" s="303"/>
    </row>
    <row r="53" spans="1:32" s="27" customFormat="1">
      <c r="B53" s="321" t="s">
        <v>4</v>
      </c>
      <c r="C53" s="317" t="s">
        <v>1273</v>
      </c>
      <c r="D53" s="318" t="s">
        <v>563</v>
      </c>
      <c r="E53" s="311">
        <v>120</v>
      </c>
      <c r="F53" s="206">
        <v>7</v>
      </c>
      <c r="G53" s="206">
        <v>0</v>
      </c>
      <c r="H53" s="206">
        <v>0</v>
      </c>
      <c r="I53" s="206">
        <v>0</v>
      </c>
      <c r="J53" s="206">
        <v>75</v>
      </c>
      <c r="K53" s="334">
        <v>1</v>
      </c>
      <c r="L53" s="206">
        <v>0</v>
      </c>
      <c r="M53" s="199" t="b">
        <v>1</v>
      </c>
      <c r="N53" s="323">
        <v>5</v>
      </c>
      <c r="O53" s="323">
        <v>5</v>
      </c>
      <c r="P53" s="199">
        <v>0</v>
      </c>
      <c r="Q53" s="323">
        <f>entityDefinitions[[#This Row],['[edibleFromTier']]]</f>
        <v>0</v>
      </c>
      <c r="R53" s="199" t="b">
        <v>1</v>
      </c>
      <c r="S53" s="199" t="b">
        <v>0</v>
      </c>
      <c r="T53" s="199" t="b">
        <v>0</v>
      </c>
      <c r="U53" s="199">
        <v>1</v>
      </c>
      <c r="V53" s="199"/>
      <c r="W53" s="199">
        <v>0</v>
      </c>
      <c r="X53" s="251">
        <v>0</v>
      </c>
      <c r="Y53" s="251">
        <v>0</v>
      </c>
      <c r="Z53" s="251">
        <v>0</v>
      </c>
      <c r="AA53" s="312">
        <v>0</v>
      </c>
      <c r="AB53" s="302" t="s">
        <v>610</v>
      </c>
      <c r="AC53" s="370" t="s">
        <v>837</v>
      </c>
      <c r="AD53" s="377" t="s">
        <v>919</v>
      </c>
      <c r="AE53" s="370"/>
      <c r="AF53" s="303"/>
    </row>
    <row r="54" spans="1:32" s="27" customFormat="1">
      <c r="B54" s="320" t="s">
        <v>4</v>
      </c>
      <c r="C54" s="315" t="s">
        <v>1231</v>
      </c>
      <c r="D54" s="316" t="s">
        <v>400</v>
      </c>
      <c r="E54" s="309">
        <v>40</v>
      </c>
      <c r="F54" s="133">
        <v>2</v>
      </c>
      <c r="G54" s="133">
        <v>0</v>
      </c>
      <c r="H54" s="133">
        <v>20</v>
      </c>
      <c r="I54" s="133">
        <v>0</v>
      </c>
      <c r="J54" s="133">
        <v>25</v>
      </c>
      <c r="K54" s="335">
        <v>7.4999999999999997E-2</v>
      </c>
      <c r="L54" s="133">
        <v>0</v>
      </c>
      <c r="M54" s="20" t="b">
        <v>1</v>
      </c>
      <c r="N54" s="322">
        <v>5</v>
      </c>
      <c r="O54" s="322">
        <v>5</v>
      </c>
      <c r="P54" s="20">
        <v>0</v>
      </c>
      <c r="Q54" s="322">
        <f>entityDefinitions[[#This Row],['[edibleFromTier']]]</f>
        <v>0</v>
      </c>
      <c r="R54" s="20" t="b">
        <v>1</v>
      </c>
      <c r="S54" s="20" t="b">
        <v>0</v>
      </c>
      <c r="T54" s="20" t="b">
        <v>0</v>
      </c>
      <c r="U54" s="20">
        <v>1</v>
      </c>
      <c r="V54" s="20">
        <v>3</v>
      </c>
      <c r="W54" s="20">
        <v>0</v>
      </c>
      <c r="X54" s="250">
        <v>0</v>
      </c>
      <c r="Y54" s="250">
        <v>0</v>
      </c>
      <c r="Z54" s="250">
        <v>1</v>
      </c>
      <c r="AA54" s="310">
        <v>0</v>
      </c>
      <c r="AB54" s="302" t="s">
        <v>610</v>
      </c>
      <c r="AC54" s="369" t="s">
        <v>847</v>
      </c>
      <c r="AD54" s="378" t="s">
        <v>862</v>
      </c>
      <c r="AE54" s="369" t="s">
        <v>895</v>
      </c>
      <c r="AF54" s="381" t="s">
        <v>894</v>
      </c>
    </row>
    <row r="55" spans="1:32" s="27" customFormat="1">
      <c r="B55" s="320" t="s">
        <v>4</v>
      </c>
      <c r="C55" s="315" t="s">
        <v>1254</v>
      </c>
      <c r="D55" s="316" t="s">
        <v>400</v>
      </c>
      <c r="E55" s="309">
        <v>100</v>
      </c>
      <c r="F55" s="133">
        <v>4</v>
      </c>
      <c r="G55" s="133">
        <v>0</v>
      </c>
      <c r="H55" s="133">
        <v>25</v>
      </c>
      <c r="I55" s="133">
        <v>0</v>
      </c>
      <c r="J55" s="133">
        <v>55</v>
      </c>
      <c r="K55" s="335">
        <v>0.15</v>
      </c>
      <c r="L55" s="133">
        <v>0</v>
      </c>
      <c r="M55" s="20" t="b">
        <v>1</v>
      </c>
      <c r="N55" s="322">
        <v>5</v>
      </c>
      <c r="O55" s="322">
        <v>1</v>
      </c>
      <c r="P55" s="20">
        <v>3</v>
      </c>
      <c r="Q55" s="322">
        <v>1</v>
      </c>
      <c r="R55" s="20" t="b">
        <v>1</v>
      </c>
      <c r="S55" s="20" t="b">
        <v>1</v>
      </c>
      <c r="T55" s="20" t="b">
        <v>0</v>
      </c>
      <c r="U55" s="20">
        <v>100</v>
      </c>
      <c r="V55" s="20">
        <v>7</v>
      </c>
      <c r="W55" s="20">
        <v>0</v>
      </c>
      <c r="X55" s="250">
        <v>0.25</v>
      </c>
      <c r="Y55" s="250">
        <v>0.25</v>
      </c>
      <c r="Z55" s="250">
        <v>0</v>
      </c>
      <c r="AA55" s="310">
        <v>0</v>
      </c>
      <c r="AB55" s="299" t="s">
        <v>606</v>
      </c>
      <c r="AC55" s="369" t="s">
        <v>838</v>
      </c>
      <c r="AD55" s="378" t="s">
        <v>867</v>
      </c>
      <c r="AE55" s="369"/>
      <c r="AF55" s="242"/>
    </row>
    <row r="56" spans="1:32" s="27" customFormat="1">
      <c r="B56" s="321" t="s">
        <v>4</v>
      </c>
      <c r="C56" s="317" t="s">
        <v>1241</v>
      </c>
      <c r="D56" s="318" t="s">
        <v>930</v>
      </c>
      <c r="E56" s="311">
        <v>120</v>
      </c>
      <c r="F56" s="206">
        <v>2</v>
      </c>
      <c r="G56" s="206">
        <v>0</v>
      </c>
      <c r="H56" s="206">
        <v>20</v>
      </c>
      <c r="I56" s="206">
        <v>0</v>
      </c>
      <c r="J56" s="206">
        <v>75</v>
      </c>
      <c r="K56" s="334">
        <v>0.22499999999999998</v>
      </c>
      <c r="L56" s="206">
        <v>0</v>
      </c>
      <c r="M56" s="199" t="b">
        <v>1</v>
      </c>
      <c r="N56" s="323">
        <v>5</v>
      </c>
      <c r="O56" s="323">
        <v>5</v>
      </c>
      <c r="P56" s="199">
        <v>0</v>
      </c>
      <c r="Q56" s="323">
        <f>entityDefinitions[[#This Row],['[edibleFromTier']]]</f>
        <v>0</v>
      </c>
      <c r="R56" s="199" t="b">
        <v>1</v>
      </c>
      <c r="S56" s="199" t="b">
        <v>0</v>
      </c>
      <c r="T56" s="199" t="b">
        <v>0</v>
      </c>
      <c r="U56" s="199">
        <v>1</v>
      </c>
      <c r="V56" s="199">
        <v>6</v>
      </c>
      <c r="W56" s="199">
        <v>0</v>
      </c>
      <c r="X56" s="251">
        <v>0.25</v>
      </c>
      <c r="Y56" s="251">
        <v>0.25</v>
      </c>
      <c r="Z56" s="251">
        <v>0.8</v>
      </c>
      <c r="AA56" s="312">
        <v>0</v>
      </c>
      <c r="AB56" s="302" t="s">
        <v>685</v>
      </c>
      <c r="AC56" s="370" t="s">
        <v>852</v>
      </c>
      <c r="AD56" s="377" t="s">
        <v>913</v>
      </c>
      <c r="AE56" s="370" t="s">
        <v>888</v>
      </c>
      <c r="AF56" s="370" t="s">
        <v>890</v>
      </c>
    </row>
    <row r="57" spans="1:32" s="27" customFormat="1">
      <c r="B57" s="320" t="s">
        <v>4</v>
      </c>
      <c r="C57" s="315" t="s">
        <v>1232</v>
      </c>
      <c r="D57" s="316" t="s">
        <v>400</v>
      </c>
      <c r="E57" s="309">
        <v>100</v>
      </c>
      <c r="F57" s="133">
        <v>4</v>
      </c>
      <c r="G57" s="133">
        <v>0</v>
      </c>
      <c r="H57" s="133">
        <v>20</v>
      </c>
      <c r="I57" s="133">
        <v>0</v>
      </c>
      <c r="J57" s="133">
        <v>55</v>
      </c>
      <c r="K57" s="335">
        <v>0.15</v>
      </c>
      <c r="L57" s="133">
        <v>0</v>
      </c>
      <c r="M57" s="20" t="b">
        <v>1</v>
      </c>
      <c r="N57" s="322">
        <v>5</v>
      </c>
      <c r="O57" s="322">
        <v>5</v>
      </c>
      <c r="P57" s="20">
        <v>1</v>
      </c>
      <c r="Q57" s="322">
        <f>entityDefinitions[[#This Row],['[edibleFromTier']]]</f>
        <v>1</v>
      </c>
      <c r="R57" s="20" t="b">
        <v>1</v>
      </c>
      <c r="S57" s="20" t="b">
        <v>0</v>
      </c>
      <c r="T57" s="20" t="b">
        <v>0</v>
      </c>
      <c r="U57" s="20">
        <v>1</v>
      </c>
      <c r="V57" s="20">
        <v>4</v>
      </c>
      <c r="W57" s="20">
        <v>0</v>
      </c>
      <c r="X57" s="250">
        <v>0.25</v>
      </c>
      <c r="Y57" s="250">
        <v>0.25</v>
      </c>
      <c r="Z57" s="250">
        <v>0</v>
      </c>
      <c r="AA57" s="310">
        <v>0</v>
      </c>
      <c r="AB57" s="299" t="s">
        <v>710</v>
      </c>
      <c r="AC57" s="369" t="s">
        <v>836</v>
      </c>
      <c r="AD57" s="378" t="s">
        <v>866</v>
      </c>
      <c r="AE57" s="369" t="s">
        <v>878</v>
      </c>
      <c r="AF57" s="369" t="s">
        <v>893</v>
      </c>
    </row>
    <row r="58" spans="1:32">
      <c r="A58" s="247"/>
      <c r="B58" s="321" t="s">
        <v>4</v>
      </c>
      <c r="C58" s="317" t="s">
        <v>1255</v>
      </c>
      <c r="D58" s="318" t="s">
        <v>401</v>
      </c>
      <c r="E58" s="311">
        <v>120</v>
      </c>
      <c r="F58" s="206">
        <v>2</v>
      </c>
      <c r="G58" s="206">
        <v>0</v>
      </c>
      <c r="H58" s="206">
        <v>20</v>
      </c>
      <c r="I58" s="206">
        <v>0</v>
      </c>
      <c r="J58" s="206">
        <v>75</v>
      </c>
      <c r="K58" s="334">
        <v>0.22499999999999998</v>
      </c>
      <c r="L58" s="206">
        <v>0</v>
      </c>
      <c r="M58" s="199" t="b">
        <v>1</v>
      </c>
      <c r="N58" s="323">
        <v>5</v>
      </c>
      <c r="O58" s="323">
        <v>0</v>
      </c>
      <c r="P58" s="199">
        <v>1</v>
      </c>
      <c r="Q58" s="323">
        <v>0</v>
      </c>
      <c r="R58" s="199" t="b">
        <v>1</v>
      </c>
      <c r="S58" s="199" t="b">
        <v>1</v>
      </c>
      <c r="T58" s="199" t="b">
        <v>0</v>
      </c>
      <c r="U58" s="199">
        <v>75</v>
      </c>
      <c r="V58" s="199">
        <v>7</v>
      </c>
      <c r="W58" s="199">
        <v>0</v>
      </c>
      <c r="X58" s="251">
        <v>0.25</v>
      </c>
      <c r="Y58" s="251">
        <v>0.25</v>
      </c>
      <c r="Z58" s="251">
        <v>0.7</v>
      </c>
      <c r="AA58" s="312">
        <v>0</v>
      </c>
      <c r="AB58" s="302" t="s">
        <v>611</v>
      </c>
      <c r="AC58" s="370" t="s">
        <v>851</v>
      </c>
      <c r="AD58" s="377" t="s">
        <v>869</v>
      </c>
      <c r="AE58" s="370" t="s">
        <v>887</v>
      </c>
      <c r="AF58" s="462" t="s">
        <v>889</v>
      </c>
    </row>
    <row r="59" spans="1:32">
      <c r="B59" s="320" t="s">
        <v>4</v>
      </c>
      <c r="C59" s="315" t="s">
        <v>1233</v>
      </c>
      <c r="D59" s="316" t="s">
        <v>402</v>
      </c>
      <c r="E59" s="309">
        <v>18870</v>
      </c>
      <c r="F59" s="133">
        <v>121</v>
      </c>
      <c r="G59" s="133">
        <v>0</v>
      </c>
      <c r="H59" s="133">
        <v>0</v>
      </c>
      <c r="I59" s="133">
        <v>0</v>
      </c>
      <c r="J59" s="133">
        <v>263</v>
      </c>
      <c r="K59" s="335">
        <v>0.22499999999999998</v>
      </c>
      <c r="L59" s="133">
        <v>0</v>
      </c>
      <c r="M59" s="20" t="b">
        <v>0</v>
      </c>
      <c r="N59" s="322">
        <v>5</v>
      </c>
      <c r="O59" s="322">
        <v>5</v>
      </c>
      <c r="P59" s="20">
        <v>5</v>
      </c>
      <c r="Q59" s="322">
        <f>entityDefinitions[[#This Row],['[edibleFromTier']]]</f>
        <v>5</v>
      </c>
      <c r="R59" s="20" t="b">
        <v>0</v>
      </c>
      <c r="S59" s="20" t="b">
        <v>0</v>
      </c>
      <c r="T59" s="20" t="b">
        <v>0</v>
      </c>
      <c r="U59" s="20">
        <v>1</v>
      </c>
      <c r="V59" s="20">
        <v>1</v>
      </c>
      <c r="W59" s="20">
        <v>0</v>
      </c>
      <c r="X59" s="250">
        <v>0.25</v>
      </c>
      <c r="Y59" s="250">
        <v>0.25</v>
      </c>
      <c r="Z59" s="250">
        <v>1</v>
      </c>
      <c r="AA59" s="310">
        <v>0.25</v>
      </c>
      <c r="AB59" s="299" t="s">
        <v>681</v>
      </c>
      <c r="AC59" s="242" t="s">
        <v>876</v>
      </c>
      <c r="AD59" s="379" t="s">
        <v>921</v>
      </c>
      <c r="AE59" s="369" t="s">
        <v>898</v>
      </c>
      <c r="AF59" s="381" t="s">
        <v>897</v>
      </c>
    </row>
    <row r="60" spans="1:32">
      <c r="B60" s="320" t="s">
        <v>4</v>
      </c>
      <c r="C60" s="315" t="s">
        <v>1235</v>
      </c>
      <c r="D60" s="316" t="s">
        <v>402</v>
      </c>
      <c r="E60" s="309">
        <v>12580</v>
      </c>
      <c r="F60" s="133">
        <v>121</v>
      </c>
      <c r="G60" s="133">
        <v>0</v>
      </c>
      <c r="H60" s="133">
        <v>0</v>
      </c>
      <c r="I60" s="133">
        <v>0</v>
      </c>
      <c r="J60" s="133">
        <v>175</v>
      </c>
      <c r="K60" s="335">
        <v>0.15</v>
      </c>
      <c r="L60" s="133">
        <v>0</v>
      </c>
      <c r="M60" s="20" t="b">
        <v>0</v>
      </c>
      <c r="N60" s="322">
        <v>5</v>
      </c>
      <c r="O60" s="322">
        <v>5</v>
      </c>
      <c r="P60" s="20">
        <v>5</v>
      </c>
      <c r="Q60" s="322">
        <v>0</v>
      </c>
      <c r="R60" s="20" t="b">
        <v>0</v>
      </c>
      <c r="S60" s="20" t="b">
        <v>0</v>
      </c>
      <c r="T60" s="20" t="b">
        <v>0</v>
      </c>
      <c r="U60" s="20">
        <v>1</v>
      </c>
      <c r="V60" s="20">
        <v>1</v>
      </c>
      <c r="W60" s="20">
        <v>0</v>
      </c>
      <c r="X60" s="250">
        <v>0.25</v>
      </c>
      <c r="Y60" s="250">
        <v>0.25</v>
      </c>
      <c r="Z60" s="250">
        <v>1</v>
      </c>
      <c r="AA60" s="310">
        <v>0.25</v>
      </c>
      <c r="AB60" s="299" t="s">
        <v>681</v>
      </c>
      <c r="AC60" s="242" t="s">
        <v>876</v>
      </c>
      <c r="AD60" s="379" t="s">
        <v>921</v>
      </c>
      <c r="AE60" s="369" t="s">
        <v>898</v>
      </c>
      <c r="AF60" s="381" t="s">
        <v>897</v>
      </c>
    </row>
    <row r="61" spans="1:32" s="27" customFormat="1">
      <c r="B61" s="320" t="s">
        <v>4</v>
      </c>
      <c r="C61" s="315" t="s">
        <v>1234</v>
      </c>
      <c r="D61" s="316" t="s">
        <v>402</v>
      </c>
      <c r="E61" s="309">
        <v>5200</v>
      </c>
      <c r="F61" s="133">
        <v>49</v>
      </c>
      <c r="G61" s="133">
        <v>0</v>
      </c>
      <c r="H61" s="133">
        <v>25</v>
      </c>
      <c r="I61" s="133">
        <v>0</v>
      </c>
      <c r="J61" s="133">
        <v>130</v>
      </c>
      <c r="K61" s="335">
        <v>0.15</v>
      </c>
      <c r="L61" s="133">
        <v>0</v>
      </c>
      <c r="M61" s="20" t="b">
        <v>1</v>
      </c>
      <c r="N61" s="322">
        <v>5</v>
      </c>
      <c r="O61" s="322">
        <v>5</v>
      </c>
      <c r="P61" s="20">
        <v>4</v>
      </c>
      <c r="Q61" s="322">
        <v>4</v>
      </c>
      <c r="R61" s="20" t="b">
        <v>1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50">
        <v>0.25</v>
      </c>
      <c r="Y61" s="250">
        <v>0.25</v>
      </c>
      <c r="Z61" s="250">
        <v>1</v>
      </c>
      <c r="AA61" s="310">
        <v>0</v>
      </c>
      <c r="AB61" s="299" t="s">
        <v>680</v>
      </c>
      <c r="AC61" s="242" t="s">
        <v>876</v>
      </c>
      <c r="AD61" s="379" t="s">
        <v>920</v>
      </c>
      <c r="AE61" s="369" t="s">
        <v>879</v>
      </c>
      <c r="AF61" s="369" t="s">
        <v>896</v>
      </c>
    </row>
    <row r="62" spans="1:32" s="27" customFormat="1">
      <c r="B62" s="320" t="s">
        <v>4</v>
      </c>
      <c r="C62" s="315" t="s">
        <v>1236</v>
      </c>
      <c r="D62" s="316" t="s">
        <v>400</v>
      </c>
      <c r="E62" s="309">
        <v>100</v>
      </c>
      <c r="F62" s="133">
        <v>4</v>
      </c>
      <c r="G62" s="133">
        <v>0</v>
      </c>
      <c r="H62" s="133">
        <v>10</v>
      </c>
      <c r="I62" s="133">
        <v>40</v>
      </c>
      <c r="J62" s="133">
        <v>55</v>
      </c>
      <c r="K62" s="335">
        <v>0.15</v>
      </c>
      <c r="L62" s="133">
        <v>0</v>
      </c>
      <c r="M62" s="20" t="b">
        <v>1</v>
      </c>
      <c r="N62" s="322">
        <v>5</v>
      </c>
      <c r="O62" s="322">
        <v>5</v>
      </c>
      <c r="P62" s="20">
        <v>1</v>
      </c>
      <c r="Q62" s="322">
        <v>1</v>
      </c>
      <c r="R62" s="20" t="b">
        <v>1</v>
      </c>
      <c r="S62" s="20" t="b">
        <v>0</v>
      </c>
      <c r="T62" s="20" t="b">
        <v>0</v>
      </c>
      <c r="U62" s="20">
        <v>1</v>
      </c>
      <c r="V62" s="20">
        <v>4</v>
      </c>
      <c r="W62" s="20">
        <v>0</v>
      </c>
      <c r="X62" s="250">
        <v>0.25</v>
      </c>
      <c r="Y62" s="250">
        <v>0.25</v>
      </c>
      <c r="Z62" s="250">
        <v>0</v>
      </c>
      <c r="AA62" s="310">
        <v>0</v>
      </c>
      <c r="AB62" s="301" t="s">
        <v>675</v>
      </c>
      <c r="AC62" s="369" t="s">
        <v>848</v>
      </c>
      <c r="AD62" s="378" t="s">
        <v>868</v>
      </c>
      <c r="AE62" s="369"/>
      <c r="AF62" s="242"/>
    </row>
    <row r="63" spans="1:32" s="27" customFormat="1">
      <c r="B63" s="320" t="s">
        <v>4</v>
      </c>
      <c r="C63" s="315" t="s">
        <v>1237</v>
      </c>
      <c r="D63" s="316" t="s">
        <v>400</v>
      </c>
      <c r="E63" s="309">
        <v>40</v>
      </c>
      <c r="F63" s="133">
        <v>2</v>
      </c>
      <c r="G63" s="133">
        <v>0</v>
      </c>
      <c r="H63" s="133">
        <v>6</v>
      </c>
      <c r="I63" s="133">
        <v>30</v>
      </c>
      <c r="J63" s="133">
        <v>25</v>
      </c>
      <c r="K63" s="335">
        <v>7.4999999999999997E-2</v>
      </c>
      <c r="L63" s="133">
        <v>0</v>
      </c>
      <c r="M63" s="20" t="b">
        <v>1</v>
      </c>
      <c r="N63" s="322">
        <v>5</v>
      </c>
      <c r="O63" s="322">
        <v>5</v>
      </c>
      <c r="P63" s="20">
        <v>0</v>
      </c>
      <c r="Q63" s="322">
        <f>entityDefinitions[[#This Row],['[edibleFromTier']]]</f>
        <v>0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3</v>
      </c>
      <c r="W63" s="20">
        <v>0</v>
      </c>
      <c r="X63" s="250">
        <v>0.25</v>
      </c>
      <c r="Y63" s="250">
        <v>0.25</v>
      </c>
      <c r="Z63" s="250">
        <v>0</v>
      </c>
      <c r="AA63" s="310">
        <v>0</v>
      </c>
      <c r="AB63" s="301" t="s">
        <v>675</v>
      </c>
      <c r="AC63" s="369" t="s">
        <v>848</v>
      </c>
      <c r="AD63" s="378" t="s">
        <v>868</v>
      </c>
      <c r="AE63" s="369"/>
      <c r="AF63" s="242"/>
    </row>
    <row r="64" spans="1:32" s="27" customFormat="1">
      <c r="B64" s="320" t="s">
        <v>4</v>
      </c>
      <c r="C64" s="315" t="s">
        <v>1270</v>
      </c>
      <c r="D64" s="316" t="s">
        <v>400</v>
      </c>
      <c r="E64" s="309">
        <v>50</v>
      </c>
      <c r="F64" s="133">
        <v>4</v>
      </c>
      <c r="G64" s="133">
        <v>0</v>
      </c>
      <c r="H64" s="133">
        <v>5</v>
      </c>
      <c r="I64" s="133">
        <v>0</v>
      </c>
      <c r="J64" s="133">
        <v>28</v>
      </c>
      <c r="K64" s="335">
        <v>7.4999999999999997E-2</v>
      </c>
      <c r="L64" s="133">
        <v>0</v>
      </c>
      <c r="M64" s="20" t="b">
        <v>1</v>
      </c>
      <c r="N64" s="322">
        <v>5</v>
      </c>
      <c r="O64" s="322">
        <v>5</v>
      </c>
      <c r="P64" s="20">
        <v>1</v>
      </c>
      <c r="Q64" s="322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1</v>
      </c>
      <c r="W64" s="20">
        <v>0</v>
      </c>
      <c r="X64" s="250">
        <v>0.05</v>
      </c>
      <c r="Y64" s="250">
        <v>0.05</v>
      </c>
      <c r="Z64" s="250">
        <v>1</v>
      </c>
      <c r="AA64" s="310">
        <v>0</v>
      </c>
      <c r="AB64" s="299" t="s">
        <v>674</v>
      </c>
      <c r="AC64" s="369" t="s">
        <v>849</v>
      </c>
      <c r="AD64" s="378" t="s">
        <v>873</v>
      </c>
      <c r="AE64" s="369" t="s">
        <v>900</v>
      </c>
      <c r="AF64" s="369" t="s">
        <v>899</v>
      </c>
    </row>
    <row r="65" spans="2:32">
      <c r="B65" s="320" t="s">
        <v>4</v>
      </c>
      <c r="C65" s="315" t="s">
        <v>1238</v>
      </c>
      <c r="D65" s="316" t="s">
        <v>400</v>
      </c>
      <c r="E65" s="309">
        <v>50</v>
      </c>
      <c r="F65" s="133">
        <v>4</v>
      </c>
      <c r="G65" s="133">
        <v>0</v>
      </c>
      <c r="H65" s="133">
        <v>15</v>
      </c>
      <c r="I65" s="133">
        <v>0</v>
      </c>
      <c r="J65" s="133">
        <v>28</v>
      </c>
      <c r="K65" s="335">
        <v>7.4999999999999997E-2</v>
      </c>
      <c r="L65" s="133">
        <v>0</v>
      </c>
      <c r="M65" s="20" t="b">
        <v>1</v>
      </c>
      <c r="N65" s="322">
        <v>5</v>
      </c>
      <c r="O65" s="322">
        <v>5</v>
      </c>
      <c r="P65" s="20">
        <v>1</v>
      </c>
      <c r="Q65" s="322">
        <f>entityDefinitions[[#This Row],['[edibleFromTier']]]</f>
        <v>1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4</v>
      </c>
      <c r="W65" s="20">
        <v>0</v>
      </c>
      <c r="X65" s="250">
        <v>0.1</v>
      </c>
      <c r="Y65" s="250">
        <v>0.1</v>
      </c>
      <c r="Z65" s="250">
        <v>0</v>
      </c>
      <c r="AA65" s="310">
        <v>0</v>
      </c>
      <c r="AB65" s="299" t="s">
        <v>608</v>
      </c>
      <c r="AC65" s="369" t="s">
        <v>839</v>
      </c>
      <c r="AD65" s="378" t="s">
        <v>875</v>
      </c>
      <c r="AE65" s="369"/>
      <c r="AF65" s="242"/>
    </row>
    <row r="66" spans="2:32">
      <c r="B66" s="320" t="s">
        <v>4</v>
      </c>
      <c r="C66" s="315" t="s">
        <v>1256</v>
      </c>
      <c r="D66" s="316" t="s">
        <v>400</v>
      </c>
      <c r="E66" s="309">
        <v>40</v>
      </c>
      <c r="F66" s="133">
        <v>2</v>
      </c>
      <c r="G66" s="133">
        <v>0</v>
      </c>
      <c r="H66" s="133">
        <v>2</v>
      </c>
      <c r="I66" s="133">
        <v>0</v>
      </c>
      <c r="J66" s="133">
        <v>25</v>
      </c>
      <c r="K66" s="335">
        <v>7.4999999999999997E-2</v>
      </c>
      <c r="L66" s="133">
        <v>0</v>
      </c>
      <c r="M66" s="20" t="b">
        <v>1</v>
      </c>
      <c r="N66" s="322">
        <v>5</v>
      </c>
      <c r="O66" s="322">
        <v>5</v>
      </c>
      <c r="P66" s="20">
        <v>0</v>
      </c>
      <c r="Q66" s="322">
        <f>entityDefinitions[[#This Row],['[edibleFromTier']]]</f>
        <v>0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2</v>
      </c>
      <c r="W66" s="20">
        <v>0</v>
      </c>
      <c r="X66" s="250">
        <v>0.1</v>
      </c>
      <c r="Y66" s="250">
        <v>0.1</v>
      </c>
      <c r="Z66" s="250">
        <v>0</v>
      </c>
      <c r="AA66" s="310">
        <v>0</v>
      </c>
      <c r="AB66" s="299" t="s">
        <v>608</v>
      </c>
      <c r="AC66" s="369" t="s">
        <v>839</v>
      </c>
      <c r="AD66" s="378" t="s">
        <v>875</v>
      </c>
      <c r="AE66" s="369"/>
      <c r="AF66" s="242"/>
    </row>
    <row r="67" spans="2:32">
      <c r="B67" s="321" t="s">
        <v>4</v>
      </c>
      <c r="C67" s="317" t="s">
        <v>1259</v>
      </c>
      <c r="D67" s="318" t="s">
        <v>401</v>
      </c>
      <c r="E67" s="311">
        <v>120</v>
      </c>
      <c r="F67" s="206">
        <v>2</v>
      </c>
      <c r="G67" s="206">
        <v>0</v>
      </c>
      <c r="H67" s="206">
        <v>15</v>
      </c>
      <c r="I67" s="206">
        <v>0</v>
      </c>
      <c r="J67" s="206">
        <v>75</v>
      </c>
      <c r="K67" s="334">
        <v>0.22499999999999998</v>
      </c>
      <c r="L67" s="206">
        <v>0</v>
      </c>
      <c r="M67" s="199" t="b">
        <v>1</v>
      </c>
      <c r="N67" s="323">
        <v>5</v>
      </c>
      <c r="O67" s="323">
        <v>0</v>
      </c>
      <c r="P67" s="199">
        <v>1</v>
      </c>
      <c r="Q67" s="323">
        <v>0</v>
      </c>
      <c r="R67" s="199" t="b">
        <v>1</v>
      </c>
      <c r="S67" s="199" t="b">
        <v>1</v>
      </c>
      <c r="T67" s="199" t="b">
        <v>0</v>
      </c>
      <c r="U67" s="199">
        <v>80</v>
      </c>
      <c r="V67" s="199">
        <v>7</v>
      </c>
      <c r="W67" s="199">
        <v>0</v>
      </c>
      <c r="X67" s="251">
        <v>0.25</v>
      </c>
      <c r="Y67" s="251">
        <v>0.25</v>
      </c>
      <c r="Z67" s="251">
        <v>0</v>
      </c>
      <c r="AA67" s="312">
        <v>0</v>
      </c>
      <c r="AB67" s="302" t="s">
        <v>683</v>
      </c>
      <c r="AC67" s="370" t="s">
        <v>854</v>
      </c>
      <c r="AD67" s="377" t="s">
        <v>914</v>
      </c>
      <c r="AE67" s="370"/>
      <c r="AF67" s="241"/>
    </row>
    <row r="68" spans="2:32">
      <c r="B68" s="320" t="s">
        <v>4</v>
      </c>
      <c r="C68" s="315" t="s">
        <v>1271</v>
      </c>
      <c r="D68" s="316" t="s">
        <v>400</v>
      </c>
      <c r="E68" s="309">
        <v>150</v>
      </c>
      <c r="F68" s="133">
        <v>4</v>
      </c>
      <c r="G68" s="133">
        <v>0</v>
      </c>
      <c r="H68" s="133">
        <v>30</v>
      </c>
      <c r="I68" s="133">
        <v>0</v>
      </c>
      <c r="J68" s="133">
        <v>83</v>
      </c>
      <c r="K68" s="335">
        <v>0.22499999999999998</v>
      </c>
      <c r="L68" s="133">
        <v>0</v>
      </c>
      <c r="M68" s="20" t="b">
        <v>1</v>
      </c>
      <c r="N68" s="322">
        <v>5</v>
      </c>
      <c r="O68" s="322">
        <v>5</v>
      </c>
      <c r="P68" s="20">
        <v>1</v>
      </c>
      <c r="Q68" s="322">
        <v>1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1</v>
      </c>
      <c r="W68" s="20">
        <v>0</v>
      </c>
      <c r="X68" s="250">
        <v>0.05</v>
      </c>
      <c r="Y68" s="250">
        <v>0.05</v>
      </c>
      <c r="Z68" s="250">
        <v>1</v>
      </c>
      <c r="AA68" s="310">
        <v>0</v>
      </c>
      <c r="AB68" s="299" t="s">
        <v>674</v>
      </c>
      <c r="AC68" s="369" t="s">
        <v>849</v>
      </c>
      <c r="AD68" s="378" t="s">
        <v>873</v>
      </c>
      <c r="AE68" s="369" t="s">
        <v>900</v>
      </c>
      <c r="AF68" s="369" t="s">
        <v>899</v>
      </c>
    </row>
    <row r="69" spans="2:32">
      <c r="B69" s="320" t="s">
        <v>4</v>
      </c>
      <c r="C69" s="315" t="s">
        <v>1257</v>
      </c>
      <c r="D69" s="316" t="s">
        <v>400</v>
      </c>
      <c r="E69" s="309">
        <v>120</v>
      </c>
      <c r="F69" s="133">
        <v>2</v>
      </c>
      <c r="G69" s="133">
        <v>0</v>
      </c>
      <c r="H69" s="133">
        <v>7</v>
      </c>
      <c r="I69" s="133">
        <v>0</v>
      </c>
      <c r="J69" s="133">
        <v>75</v>
      </c>
      <c r="K69" s="335">
        <v>0.22499999999999998</v>
      </c>
      <c r="L69" s="133">
        <v>0</v>
      </c>
      <c r="M69" s="20" t="b">
        <v>1</v>
      </c>
      <c r="N69" s="322">
        <v>5</v>
      </c>
      <c r="O69" s="322">
        <v>0</v>
      </c>
      <c r="P69" s="20">
        <v>1</v>
      </c>
      <c r="Q69" s="322">
        <v>0</v>
      </c>
      <c r="R69" s="20" t="b">
        <v>1</v>
      </c>
      <c r="S69" s="20" t="b">
        <v>1</v>
      </c>
      <c r="T69" s="20" t="b">
        <v>0</v>
      </c>
      <c r="U69" s="20">
        <v>20</v>
      </c>
      <c r="V69" s="20">
        <v>5</v>
      </c>
      <c r="W69" s="20">
        <v>0</v>
      </c>
      <c r="X69" s="250">
        <v>0.1</v>
      </c>
      <c r="Y69" s="250">
        <v>0.1</v>
      </c>
      <c r="Z69" s="250">
        <v>0</v>
      </c>
      <c r="AA69" s="310">
        <v>0</v>
      </c>
      <c r="AB69" s="299" t="s">
        <v>608</v>
      </c>
      <c r="AC69" s="369" t="s">
        <v>839</v>
      </c>
      <c r="AD69" s="378" t="s">
        <v>875</v>
      </c>
      <c r="AE69" s="369"/>
      <c r="AF69" s="242"/>
    </row>
    <row r="70" spans="2:32" s="27" customFormat="1">
      <c r="B70" s="321" t="s">
        <v>4</v>
      </c>
      <c r="C70" s="317" t="s">
        <v>1258</v>
      </c>
      <c r="D70" s="318" t="s">
        <v>401</v>
      </c>
      <c r="E70" s="311">
        <v>600</v>
      </c>
      <c r="F70" s="206">
        <v>9</v>
      </c>
      <c r="G70" s="206">
        <v>0</v>
      </c>
      <c r="H70" s="206">
        <v>30</v>
      </c>
      <c r="I70" s="206">
        <v>0</v>
      </c>
      <c r="J70" s="206">
        <v>105</v>
      </c>
      <c r="K70" s="334">
        <v>0.22499999999999998</v>
      </c>
      <c r="L70" s="206">
        <v>0</v>
      </c>
      <c r="M70" s="199" t="b">
        <v>1</v>
      </c>
      <c r="N70" s="323">
        <v>5</v>
      </c>
      <c r="O70" s="323">
        <v>2</v>
      </c>
      <c r="P70" s="199">
        <v>3</v>
      </c>
      <c r="Q70" s="323">
        <v>2</v>
      </c>
      <c r="R70" s="199" t="b">
        <v>1</v>
      </c>
      <c r="S70" s="199" t="b">
        <v>1</v>
      </c>
      <c r="T70" s="199" t="b">
        <v>0</v>
      </c>
      <c r="U70" s="199">
        <v>85</v>
      </c>
      <c r="V70" s="199">
        <v>9</v>
      </c>
      <c r="W70" s="199">
        <v>0</v>
      </c>
      <c r="X70" s="251">
        <v>0.25</v>
      </c>
      <c r="Y70" s="251">
        <v>0.25</v>
      </c>
      <c r="Z70" s="251">
        <v>0.75</v>
      </c>
      <c r="AA70" s="312">
        <v>0</v>
      </c>
      <c r="AB70" s="302" t="s">
        <v>684</v>
      </c>
      <c r="AC70" s="370" t="s">
        <v>853</v>
      </c>
      <c r="AD70" s="377" t="s">
        <v>915</v>
      </c>
      <c r="AE70" s="370" t="s">
        <v>901</v>
      </c>
      <c r="AF70" s="370" t="s">
        <v>902</v>
      </c>
    </row>
    <row r="71" spans="2:32" s="27" customFormat="1">
      <c r="B71" s="321" t="s">
        <v>4</v>
      </c>
      <c r="C71" s="317" t="s">
        <v>1260</v>
      </c>
      <c r="D71" s="318" t="s">
        <v>401</v>
      </c>
      <c r="E71" s="311">
        <v>100</v>
      </c>
      <c r="F71" s="206">
        <v>4</v>
      </c>
      <c r="G71" s="206">
        <v>0</v>
      </c>
      <c r="H71" s="206">
        <v>50</v>
      </c>
      <c r="I71" s="206">
        <v>0</v>
      </c>
      <c r="J71" s="206">
        <v>55</v>
      </c>
      <c r="K71" s="334">
        <v>0.15</v>
      </c>
      <c r="L71" s="206">
        <v>0</v>
      </c>
      <c r="M71" s="199" t="b">
        <v>1</v>
      </c>
      <c r="N71" s="323">
        <v>5</v>
      </c>
      <c r="O71" s="323">
        <v>1</v>
      </c>
      <c r="P71" s="199">
        <v>2</v>
      </c>
      <c r="Q71" s="323">
        <v>1</v>
      </c>
      <c r="R71" s="199" t="b">
        <v>1</v>
      </c>
      <c r="S71" s="199" t="b">
        <v>1</v>
      </c>
      <c r="T71" s="199" t="b">
        <v>0</v>
      </c>
      <c r="U71" s="199">
        <v>85</v>
      </c>
      <c r="V71" s="199">
        <v>9</v>
      </c>
      <c r="W71" s="199">
        <v>0</v>
      </c>
      <c r="X71" s="251">
        <v>0.25</v>
      </c>
      <c r="Y71" s="251">
        <v>0.25</v>
      </c>
      <c r="Z71" s="251">
        <v>0.75</v>
      </c>
      <c r="AA71" s="312">
        <v>0</v>
      </c>
      <c r="AB71" s="302" t="s">
        <v>684</v>
      </c>
      <c r="AC71" s="370" t="s">
        <v>853</v>
      </c>
      <c r="AD71" s="377" t="s">
        <v>915</v>
      </c>
      <c r="AE71" s="370" t="s">
        <v>901</v>
      </c>
      <c r="AF71" s="370" t="s">
        <v>902</v>
      </c>
    </row>
    <row r="72" spans="2:32" s="27" customFormat="1">
      <c r="B72" s="321" t="s">
        <v>4</v>
      </c>
      <c r="C72" s="317" t="s">
        <v>1243</v>
      </c>
      <c r="D72" s="318" t="s">
        <v>930</v>
      </c>
      <c r="E72" s="311">
        <v>120</v>
      </c>
      <c r="F72" s="206">
        <v>2</v>
      </c>
      <c r="G72" s="206">
        <v>0</v>
      </c>
      <c r="H72" s="206">
        <v>10</v>
      </c>
      <c r="I72" s="206">
        <v>0</v>
      </c>
      <c r="J72" s="206">
        <v>75</v>
      </c>
      <c r="K72" s="334">
        <v>0.22499999999999998</v>
      </c>
      <c r="L72" s="206">
        <v>0</v>
      </c>
      <c r="M72" s="199" t="b">
        <v>1</v>
      </c>
      <c r="N72" s="323">
        <v>0</v>
      </c>
      <c r="O72" s="323">
        <v>5</v>
      </c>
      <c r="P72" s="199">
        <v>1</v>
      </c>
      <c r="Q72" s="323">
        <v>0</v>
      </c>
      <c r="R72" s="199" t="b">
        <v>1</v>
      </c>
      <c r="S72" s="199" t="b">
        <v>0</v>
      </c>
      <c r="T72" s="199" t="b">
        <v>1</v>
      </c>
      <c r="U72" s="199">
        <v>50</v>
      </c>
      <c r="V72" s="199">
        <v>6</v>
      </c>
      <c r="W72" s="199">
        <v>0</v>
      </c>
      <c r="X72" s="251">
        <v>0.25</v>
      </c>
      <c r="Y72" s="251">
        <v>0.25</v>
      </c>
      <c r="Z72" s="251">
        <v>0.8</v>
      </c>
      <c r="AA72" s="312">
        <v>0</v>
      </c>
      <c r="AB72" s="302" t="s">
        <v>685</v>
      </c>
      <c r="AC72" s="370" t="s">
        <v>852</v>
      </c>
      <c r="AD72" s="377" t="s">
        <v>913</v>
      </c>
      <c r="AE72" s="370" t="s">
        <v>888</v>
      </c>
      <c r="AF72" s="370" t="s">
        <v>890</v>
      </c>
    </row>
    <row r="73" spans="2:32" s="27" customFormat="1">
      <c r="B73" s="320" t="s">
        <v>4</v>
      </c>
      <c r="C73" s="315" t="s">
        <v>1261</v>
      </c>
      <c r="D73" s="316" t="s">
        <v>400</v>
      </c>
      <c r="E73" s="309">
        <v>100</v>
      </c>
      <c r="F73" s="133">
        <v>4</v>
      </c>
      <c r="G73" s="133">
        <v>0</v>
      </c>
      <c r="H73" s="133">
        <v>20</v>
      </c>
      <c r="I73" s="133">
        <v>0</v>
      </c>
      <c r="J73" s="133">
        <v>55</v>
      </c>
      <c r="K73" s="335">
        <v>0.15</v>
      </c>
      <c r="L73" s="133">
        <v>0</v>
      </c>
      <c r="M73" s="20" t="b">
        <v>1</v>
      </c>
      <c r="N73" s="322">
        <v>5</v>
      </c>
      <c r="O73" s="322">
        <v>5</v>
      </c>
      <c r="P73" s="20">
        <v>1</v>
      </c>
      <c r="Q73" s="322">
        <f>entityDefinitions[[#This Row],['[edibleFromTier']]]</f>
        <v>1</v>
      </c>
      <c r="R73" s="20" t="b">
        <v>1</v>
      </c>
      <c r="S73" s="20" t="b">
        <v>0</v>
      </c>
      <c r="T73" s="20" t="b">
        <v>0</v>
      </c>
      <c r="U73" s="20">
        <v>1</v>
      </c>
      <c r="V73" s="20">
        <v>4</v>
      </c>
      <c r="W73" s="20">
        <v>0</v>
      </c>
      <c r="X73" s="250">
        <v>0</v>
      </c>
      <c r="Y73" s="250">
        <v>0</v>
      </c>
      <c r="Z73" s="250">
        <v>1</v>
      </c>
      <c r="AA73" s="310">
        <v>0</v>
      </c>
      <c r="AB73" s="299" t="s">
        <v>678</v>
      </c>
      <c r="AC73" s="369" t="s">
        <v>841</v>
      </c>
      <c r="AD73" s="378" t="s">
        <v>917</v>
      </c>
      <c r="AE73" s="369" t="s">
        <v>903</v>
      </c>
      <c r="AF73" s="369" t="s">
        <v>880</v>
      </c>
    </row>
    <row r="74" spans="2:32" s="27" customFormat="1">
      <c r="B74" s="320" t="s">
        <v>4</v>
      </c>
      <c r="C74" s="315" t="s">
        <v>1262</v>
      </c>
      <c r="D74" s="316" t="s">
        <v>400</v>
      </c>
      <c r="E74" s="309">
        <v>100</v>
      </c>
      <c r="F74" s="133">
        <v>4</v>
      </c>
      <c r="G74" s="133">
        <v>0</v>
      </c>
      <c r="H74" s="133">
        <v>20</v>
      </c>
      <c r="I74" s="133">
        <v>0</v>
      </c>
      <c r="J74" s="133">
        <v>55</v>
      </c>
      <c r="K74" s="335">
        <v>0.15</v>
      </c>
      <c r="L74" s="133">
        <v>0</v>
      </c>
      <c r="M74" s="20" t="b">
        <v>1</v>
      </c>
      <c r="N74" s="322">
        <v>5</v>
      </c>
      <c r="O74" s="322">
        <v>5</v>
      </c>
      <c r="P74" s="20">
        <v>1</v>
      </c>
      <c r="Q74" s="322">
        <f>entityDefinitions[[#This Row],['[edibleFromTier']]]</f>
        <v>1</v>
      </c>
      <c r="R74" s="20" t="b">
        <v>1</v>
      </c>
      <c r="S74" s="20" t="b">
        <v>0</v>
      </c>
      <c r="T74" s="20" t="b">
        <v>0</v>
      </c>
      <c r="U74" s="20">
        <v>1</v>
      </c>
      <c r="V74" s="20">
        <v>4</v>
      </c>
      <c r="W74" s="20">
        <v>0</v>
      </c>
      <c r="X74" s="250">
        <v>0</v>
      </c>
      <c r="Y74" s="250">
        <v>0</v>
      </c>
      <c r="Z74" s="250">
        <v>1</v>
      </c>
      <c r="AA74" s="310">
        <v>0</v>
      </c>
      <c r="AB74" s="299" t="s">
        <v>677</v>
      </c>
      <c r="AC74" s="369" t="s">
        <v>842</v>
      </c>
      <c r="AD74" s="378" t="s">
        <v>916</v>
      </c>
      <c r="AE74" s="369" t="s">
        <v>903</v>
      </c>
      <c r="AF74" s="369" t="s">
        <v>881</v>
      </c>
    </row>
    <row r="75" spans="2:32" s="27" customFormat="1">
      <c r="B75" s="320" t="s">
        <v>4</v>
      </c>
      <c r="C75" s="315" t="s">
        <v>1263</v>
      </c>
      <c r="D75" s="316" t="s">
        <v>400</v>
      </c>
      <c r="E75" s="309">
        <v>40</v>
      </c>
      <c r="F75" s="133">
        <v>2</v>
      </c>
      <c r="G75" s="133">
        <v>0</v>
      </c>
      <c r="H75" s="133">
        <v>4</v>
      </c>
      <c r="I75" s="133">
        <v>0</v>
      </c>
      <c r="J75" s="133">
        <v>25</v>
      </c>
      <c r="K75" s="335">
        <v>7.4999999999999997E-2</v>
      </c>
      <c r="L75" s="133">
        <v>0</v>
      </c>
      <c r="M75" s="20" t="b">
        <v>1</v>
      </c>
      <c r="N75" s="322">
        <v>5</v>
      </c>
      <c r="O75" s="322">
        <v>5</v>
      </c>
      <c r="P75" s="20">
        <v>0</v>
      </c>
      <c r="Q75" s="322">
        <f>entityDefinitions[[#This Row],['[edibleFromTier']]]</f>
        <v>0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3</v>
      </c>
      <c r="W75" s="20">
        <v>0</v>
      </c>
      <c r="X75" s="250">
        <v>0</v>
      </c>
      <c r="Y75" s="250">
        <v>0</v>
      </c>
      <c r="Z75" s="250">
        <v>0</v>
      </c>
      <c r="AA75" s="310">
        <v>0</v>
      </c>
      <c r="AB75" s="299" t="s">
        <v>676</v>
      </c>
      <c r="AC75" s="369" t="s">
        <v>858</v>
      </c>
      <c r="AD75" s="378" t="s">
        <v>874</v>
      </c>
      <c r="AE75" s="369"/>
      <c r="AF75" s="242"/>
    </row>
    <row r="76" spans="2:32">
      <c r="B76" s="320" t="s">
        <v>4</v>
      </c>
      <c r="C76" s="315" t="s">
        <v>1239</v>
      </c>
      <c r="D76" s="316" t="s">
        <v>400</v>
      </c>
      <c r="E76" s="309">
        <v>40</v>
      </c>
      <c r="F76" s="133">
        <v>2</v>
      </c>
      <c r="G76" s="133">
        <v>0</v>
      </c>
      <c r="H76" s="133">
        <v>3</v>
      </c>
      <c r="I76" s="133">
        <v>0</v>
      </c>
      <c r="J76" s="133">
        <v>25</v>
      </c>
      <c r="K76" s="335">
        <v>7.4999999999999997E-2</v>
      </c>
      <c r="L76" s="133">
        <v>0</v>
      </c>
      <c r="M76" s="20" t="b">
        <v>1</v>
      </c>
      <c r="N76" s="322">
        <v>5</v>
      </c>
      <c r="O76" s="322">
        <v>5</v>
      </c>
      <c r="P76" s="20">
        <v>0</v>
      </c>
      <c r="Q76" s="322">
        <f>entityDefinitions[[#This Row],['[edibleFromTier']]]</f>
        <v>0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1</v>
      </c>
      <c r="W76" s="20">
        <v>0</v>
      </c>
      <c r="X76" s="250">
        <v>0.05</v>
      </c>
      <c r="Y76" s="250">
        <v>0.05</v>
      </c>
      <c r="Z76" s="250">
        <v>0</v>
      </c>
      <c r="AA76" s="310">
        <v>0</v>
      </c>
      <c r="AB76" s="299" t="s">
        <v>686</v>
      </c>
      <c r="AC76" s="369" t="s">
        <v>840</v>
      </c>
      <c r="AD76" s="378" t="s">
        <v>918</v>
      </c>
      <c r="AE76" s="369"/>
      <c r="AF76" s="300"/>
    </row>
    <row r="77" spans="2:32">
      <c r="B77" s="320" t="s">
        <v>4</v>
      </c>
      <c r="C77" s="315" t="s">
        <v>1246</v>
      </c>
      <c r="D77" s="316" t="s">
        <v>944</v>
      </c>
      <c r="E77" s="309">
        <v>150</v>
      </c>
      <c r="F77" s="133">
        <v>4</v>
      </c>
      <c r="G77" s="133">
        <v>0</v>
      </c>
      <c r="H77" s="133">
        <v>80</v>
      </c>
      <c r="I77" s="133">
        <v>0</v>
      </c>
      <c r="J77" s="133">
        <v>83</v>
      </c>
      <c r="K77" s="335">
        <v>0.22499999999999998</v>
      </c>
      <c r="L77" s="133">
        <v>0</v>
      </c>
      <c r="M77" s="20" t="b">
        <v>1</v>
      </c>
      <c r="N77" s="322">
        <v>5</v>
      </c>
      <c r="O77" s="322">
        <v>5</v>
      </c>
      <c r="P77" s="20">
        <v>1</v>
      </c>
      <c r="Q77" s="322">
        <v>2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0</v>
      </c>
      <c r="W77" s="20">
        <v>0</v>
      </c>
      <c r="X77" s="250">
        <v>0.1</v>
      </c>
      <c r="Y77" s="250">
        <v>0.1</v>
      </c>
      <c r="Z77" s="250">
        <v>1</v>
      </c>
      <c r="AA77" s="310">
        <v>0</v>
      </c>
      <c r="AB77" s="299" t="s">
        <v>673</v>
      </c>
      <c r="AC77" s="369" t="s">
        <v>829</v>
      </c>
      <c r="AD77" s="378" t="s">
        <v>859</v>
      </c>
      <c r="AE77" s="369" t="s">
        <v>877</v>
      </c>
      <c r="AF77" s="381" t="s">
        <v>891</v>
      </c>
    </row>
    <row r="78" spans="2:32">
      <c r="B78" s="321" t="s">
        <v>4</v>
      </c>
      <c r="C78" s="317" t="s">
        <v>1264</v>
      </c>
      <c r="D78" s="318" t="s">
        <v>401</v>
      </c>
      <c r="E78" s="311">
        <v>80</v>
      </c>
      <c r="F78" s="206">
        <v>2</v>
      </c>
      <c r="G78" s="206">
        <v>0</v>
      </c>
      <c r="H78" s="206">
        <v>15</v>
      </c>
      <c r="I78" s="206">
        <v>0</v>
      </c>
      <c r="J78" s="206">
        <v>50</v>
      </c>
      <c r="K78" s="334">
        <v>0.15</v>
      </c>
      <c r="L78" s="206">
        <v>0</v>
      </c>
      <c r="M78" s="199" t="b">
        <v>1</v>
      </c>
      <c r="N78" s="323">
        <v>5</v>
      </c>
      <c r="O78" s="323">
        <v>0</v>
      </c>
      <c r="P78" s="199">
        <v>1</v>
      </c>
      <c r="Q78" s="323">
        <v>0</v>
      </c>
      <c r="R78" s="199" t="b">
        <v>1</v>
      </c>
      <c r="S78" s="199" t="b">
        <v>1</v>
      </c>
      <c r="T78" s="199" t="b">
        <v>0</v>
      </c>
      <c r="U78" s="199">
        <v>35</v>
      </c>
      <c r="V78" s="199">
        <v>7</v>
      </c>
      <c r="W78" s="199">
        <v>0</v>
      </c>
      <c r="X78" s="251">
        <v>0.25</v>
      </c>
      <c r="Y78" s="251">
        <v>0.25</v>
      </c>
      <c r="Z78" s="251">
        <v>0</v>
      </c>
      <c r="AA78" s="312">
        <v>0</v>
      </c>
      <c r="AB78" s="302" t="s">
        <v>612</v>
      </c>
      <c r="AC78" s="370" t="s">
        <v>855</v>
      </c>
      <c r="AD78" s="377" t="s">
        <v>922</v>
      </c>
      <c r="AE78" s="370"/>
      <c r="AF78" s="303"/>
    </row>
    <row r="79" spans="2:32">
      <c r="B79" s="321" t="s">
        <v>4</v>
      </c>
      <c r="C79" s="317" t="s">
        <v>1265</v>
      </c>
      <c r="D79" s="318" t="s">
        <v>401</v>
      </c>
      <c r="E79" s="311">
        <v>80</v>
      </c>
      <c r="F79" s="206">
        <v>2</v>
      </c>
      <c r="G79" s="206">
        <v>0</v>
      </c>
      <c r="H79" s="206">
        <v>15</v>
      </c>
      <c r="I79" s="206">
        <v>0</v>
      </c>
      <c r="J79" s="206">
        <v>50</v>
      </c>
      <c r="K79" s="334">
        <v>0.15</v>
      </c>
      <c r="L79" s="206">
        <v>0</v>
      </c>
      <c r="M79" s="199" t="b">
        <v>1</v>
      </c>
      <c r="N79" s="323">
        <v>5</v>
      </c>
      <c r="O79" s="323">
        <v>0</v>
      </c>
      <c r="P79" s="199">
        <v>1</v>
      </c>
      <c r="Q79" s="323">
        <v>0</v>
      </c>
      <c r="R79" s="199" t="b">
        <v>1</v>
      </c>
      <c r="S79" s="199" t="b">
        <v>1</v>
      </c>
      <c r="T79" s="199" t="b">
        <v>0</v>
      </c>
      <c r="U79" s="199">
        <v>75</v>
      </c>
      <c r="V79" s="199">
        <v>7</v>
      </c>
      <c r="W79" s="199">
        <v>0</v>
      </c>
      <c r="X79" s="251">
        <v>0.25</v>
      </c>
      <c r="Y79" s="251">
        <v>0.25</v>
      </c>
      <c r="Z79" s="251">
        <v>0</v>
      </c>
      <c r="AA79" s="312">
        <v>0</v>
      </c>
      <c r="AB79" s="302" t="s">
        <v>612</v>
      </c>
      <c r="AC79" s="370" t="s">
        <v>856</v>
      </c>
      <c r="AD79" s="377" t="s">
        <v>923</v>
      </c>
      <c r="AE79" s="370"/>
      <c r="AF79" s="303"/>
    </row>
    <row r="80" spans="2:32">
      <c r="B80" s="320" t="s">
        <v>4</v>
      </c>
      <c r="C80" s="315" t="s">
        <v>1240</v>
      </c>
      <c r="D80" s="316" t="s">
        <v>944</v>
      </c>
      <c r="E80" s="309">
        <v>100</v>
      </c>
      <c r="F80" s="133">
        <v>4</v>
      </c>
      <c r="G80" s="133">
        <v>0</v>
      </c>
      <c r="H80" s="133">
        <v>20</v>
      </c>
      <c r="I80" s="133">
        <v>0</v>
      </c>
      <c r="J80" s="133">
        <v>55</v>
      </c>
      <c r="K80" s="335">
        <v>0.15</v>
      </c>
      <c r="L80" s="133">
        <v>0</v>
      </c>
      <c r="M80" s="20" t="b">
        <v>1</v>
      </c>
      <c r="N80" s="322">
        <v>5</v>
      </c>
      <c r="O80" s="322">
        <v>5</v>
      </c>
      <c r="P80" s="20">
        <v>1</v>
      </c>
      <c r="Q80" s="322">
        <v>1</v>
      </c>
      <c r="R80" s="20" t="b">
        <v>1</v>
      </c>
      <c r="S80" s="20" t="b">
        <v>0</v>
      </c>
      <c r="T80" s="20" t="b">
        <v>0</v>
      </c>
      <c r="U80" s="20">
        <v>1</v>
      </c>
      <c r="V80" s="20">
        <v>6</v>
      </c>
      <c r="W80" s="20">
        <v>0</v>
      </c>
      <c r="X80" s="250">
        <v>0</v>
      </c>
      <c r="Y80" s="250">
        <v>0</v>
      </c>
      <c r="Z80" s="250">
        <v>0.6</v>
      </c>
      <c r="AA80" s="310">
        <v>0</v>
      </c>
      <c r="AB80" s="299" t="s">
        <v>613</v>
      </c>
      <c r="AC80" s="369" t="s">
        <v>857</v>
      </c>
      <c r="AD80" s="378" t="s">
        <v>924</v>
      </c>
      <c r="AE80" s="369" t="s">
        <v>904</v>
      </c>
      <c r="AF80" s="381" t="s">
        <v>905</v>
      </c>
    </row>
    <row r="81" spans="1:32">
      <c r="B81" s="321" t="s">
        <v>4</v>
      </c>
      <c r="C81" s="317" t="s">
        <v>1244</v>
      </c>
      <c r="D81" s="318" t="s">
        <v>930</v>
      </c>
      <c r="E81" s="311">
        <v>120</v>
      </c>
      <c r="F81" s="206">
        <v>2</v>
      </c>
      <c r="G81" s="206">
        <v>0</v>
      </c>
      <c r="H81" s="206">
        <v>8</v>
      </c>
      <c r="I81" s="206">
        <v>0</v>
      </c>
      <c r="J81" s="206">
        <v>75</v>
      </c>
      <c r="K81" s="334">
        <v>0.22499999999999998</v>
      </c>
      <c r="L81" s="206">
        <v>0</v>
      </c>
      <c r="M81" s="199" t="b">
        <v>1</v>
      </c>
      <c r="N81" s="323">
        <v>5</v>
      </c>
      <c r="O81" s="323">
        <v>0</v>
      </c>
      <c r="P81" s="199">
        <v>1</v>
      </c>
      <c r="Q81" s="323">
        <v>0</v>
      </c>
      <c r="R81" s="199" t="b">
        <v>1</v>
      </c>
      <c r="S81" s="199" t="b">
        <v>1</v>
      </c>
      <c r="T81" s="199" t="b">
        <v>0</v>
      </c>
      <c r="U81" s="199">
        <v>25</v>
      </c>
      <c r="V81" s="199">
        <v>7</v>
      </c>
      <c r="W81" s="199">
        <v>0</v>
      </c>
      <c r="X81" s="251">
        <v>0.25</v>
      </c>
      <c r="Y81" s="251">
        <v>0.25</v>
      </c>
      <c r="Z81" s="251">
        <v>0.8</v>
      </c>
      <c r="AA81" s="312">
        <v>0</v>
      </c>
      <c r="AB81" s="302" t="s">
        <v>685</v>
      </c>
      <c r="AC81" s="370" t="s">
        <v>852</v>
      </c>
      <c r="AD81" s="377" t="s">
        <v>913</v>
      </c>
      <c r="AE81" s="370" t="s">
        <v>888</v>
      </c>
      <c r="AF81" s="462" t="s">
        <v>890</v>
      </c>
    </row>
    <row r="82" spans="1:32">
      <c r="B82" s="320"/>
      <c r="C82" s="324"/>
      <c r="D82" s="316"/>
      <c r="E82" s="325">
        <v>68</v>
      </c>
      <c r="F82" s="133">
        <v>3</v>
      </c>
      <c r="G82" s="133"/>
      <c r="H82" s="133"/>
      <c r="I82" s="133"/>
      <c r="J82" s="133">
        <v>0</v>
      </c>
      <c r="K82" s="336">
        <v>0.53</v>
      </c>
      <c r="L82" s="133"/>
      <c r="M82" s="20"/>
      <c r="N82" s="329"/>
      <c r="O82" s="329"/>
      <c r="P82" s="183"/>
      <c r="Q82" s="327"/>
      <c r="R82" s="326"/>
      <c r="S82" s="328"/>
      <c r="T82" s="328"/>
      <c r="U82" s="330"/>
      <c r="V82" s="183"/>
      <c r="W82" s="330"/>
      <c r="X82" s="331"/>
      <c r="Y82" s="250"/>
      <c r="Z82" s="250"/>
      <c r="AA82" s="310"/>
      <c r="AB82" s="332"/>
      <c r="AC82" s="371"/>
      <c r="AD82" s="333"/>
      <c r="AE82" s="370"/>
      <c r="AF82" s="303"/>
    </row>
    <row r="83" spans="1:32" ht="15.75" thickBot="1"/>
    <row r="84" spans="1:32" ht="23.25">
      <c r="B84" s="12" t="s">
        <v>650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499"/>
      <c r="H85" s="499"/>
      <c r="I85" s="172" t="s">
        <v>419</v>
      </c>
      <c r="J85" s="172"/>
      <c r="K85" s="238"/>
      <c r="N85" s="5" t="s">
        <v>474</v>
      </c>
      <c r="AB85" s="172"/>
      <c r="AC85" s="172"/>
      <c r="AD85" s="172"/>
      <c r="AE85" s="172"/>
    </row>
    <row r="86" spans="1:32" ht="145.5">
      <c r="B86" s="143" t="s">
        <v>662</v>
      </c>
      <c r="C86" s="143" t="s">
        <v>5</v>
      </c>
      <c r="D86" s="143" t="s">
        <v>406</v>
      </c>
      <c r="E86" s="154" t="s">
        <v>627</v>
      </c>
      <c r="F86" s="154" t="s">
        <v>652</v>
      </c>
      <c r="G86" s="154" t="s">
        <v>574</v>
      </c>
      <c r="H86" s="154" t="s">
        <v>651</v>
      </c>
      <c r="I86" s="154" t="s">
        <v>420</v>
      </c>
      <c r="J86" s="154" t="s">
        <v>423</v>
      </c>
      <c r="K86" s="149" t="s">
        <v>38</v>
      </c>
      <c r="L86" s="149" t="s">
        <v>471</v>
      </c>
      <c r="M86" s="149" t="s">
        <v>473</v>
      </c>
      <c r="N86" s="154" t="s">
        <v>786</v>
      </c>
      <c r="O86" s="154" t="s">
        <v>785</v>
      </c>
    </row>
    <row r="87" spans="1:32" s="27" customFormat="1">
      <c r="B87" s="13" t="s">
        <v>4</v>
      </c>
      <c r="C87" s="13" t="s">
        <v>484</v>
      </c>
      <c r="D87" s="13" t="s">
        <v>404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425</v>
      </c>
      <c r="L87" s="242" t="s">
        <v>882</v>
      </c>
      <c r="M87" s="242" t="s">
        <v>850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663</v>
      </c>
      <c r="D88" s="13" t="s">
        <v>404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486</v>
      </c>
      <c r="L88" s="242" t="s">
        <v>882</v>
      </c>
      <c r="M88" s="242" t="s">
        <v>850</v>
      </c>
      <c r="N88" s="245">
        <v>10</v>
      </c>
      <c r="O88" s="245">
        <v>10</v>
      </c>
    </row>
    <row r="89" spans="1:32" s="27" customFormat="1" hidden="1">
      <c r="B89" s="13" t="s">
        <v>4</v>
      </c>
      <c r="C89" s="13" t="s">
        <v>664</v>
      </c>
      <c r="D89" s="13" t="s">
        <v>404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486</v>
      </c>
      <c r="L89" s="242" t="s">
        <v>882</v>
      </c>
      <c r="M89" s="242" t="s">
        <v>850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671</v>
      </c>
      <c r="D90" s="13" t="s">
        <v>404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486</v>
      </c>
      <c r="L90" s="242" t="s">
        <v>882</v>
      </c>
      <c r="M90" s="242" t="s">
        <v>850</v>
      </c>
      <c r="N90" s="245">
        <v>10</v>
      </c>
      <c r="O90" s="245">
        <v>10</v>
      </c>
    </row>
    <row r="91" spans="1:32">
      <c r="B91" s="13" t="s">
        <v>4</v>
      </c>
      <c r="C91" s="13" t="s">
        <v>669</v>
      </c>
      <c r="D91" s="13" t="s">
        <v>404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434</v>
      </c>
      <c r="L91" s="242" t="s">
        <v>882</v>
      </c>
      <c r="M91" s="242" t="s">
        <v>850</v>
      </c>
      <c r="N91" s="245">
        <v>10</v>
      </c>
      <c r="O91" s="245">
        <v>10</v>
      </c>
    </row>
    <row r="92" spans="1:32">
      <c r="B92" s="198" t="s">
        <v>4</v>
      </c>
      <c r="C92" s="198" t="s">
        <v>437</v>
      </c>
      <c r="D92" s="198" t="s">
        <v>399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439</v>
      </c>
      <c r="L92" s="241" t="s">
        <v>882</v>
      </c>
      <c r="M92" s="241" t="s">
        <v>850</v>
      </c>
      <c r="N92" s="253">
        <v>10</v>
      </c>
      <c r="O92" s="253">
        <v>10</v>
      </c>
    </row>
    <row r="93" spans="1:32">
      <c r="B93" s="198" t="s">
        <v>4</v>
      </c>
      <c r="C93" s="198" t="s">
        <v>655</v>
      </c>
      <c r="D93" s="198" t="s">
        <v>399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482</v>
      </c>
      <c r="L93" s="241" t="s">
        <v>882</v>
      </c>
      <c r="M93" s="241" t="s">
        <v>850</v>
      </c>
      <c r="N93" s="253">
        <v>1</v>
      </c>
      <c r="O93" s="253">
        <v>1</v>
      </c>
    </row>
    <row r="94" spans="1:32">
      <c r="B94" s="198" t="s">
        <v>4</v>
      </c>
      <c r="C94" s="198" t="s">
        <v>654</v>
      </c>
      <c r="D94" s="198" t="s">
        <v>399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440</v>
      </c>
      <c r="L94" s="241" t="s">
        <v>882</v>
      </c>
      <c r="M94" s="241" t="s">
        <v>850</v>
      </c>
      <c r="N94" s="253">
        <v>10</v>
      </c>
      <c r="O94" s="253">
        <v>10</v>
      </c>
    </row>
    <row r="95" spans="1:32">
      <c r="B95" s="198" t="s">
        <v>4</v>
      </c>
      <c r="C95" s="198" t="s">
        <v>438</v>
      </c>
      <c r="D95" s="198" t="s">
        <v>399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441</v>
      </c>
      <c r="L95" s="241" t="s">
        <v>882</v>
      </c>
      <c r="M95" s="241" t="s">
        <v>850</v>
      </c>
      <c r="N95" s="253">
        <v>10</v>
      </c>
      <c r="O95" s="253">
        <v>10</v>
      </c>
    </row>
    <row r="96" spans="1:32">
      <c r="B96" s="198" t="s">
        <v>4</v>
      </c>
      <c r="C96" s="198" t="s">
        <v>481</v>
      </c>
      <c r="D96" s="198" t="s">
        <v>399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483</v>
      </c>
      <c r="L96" s="241" t="s">
        <v>882</v>
      </c>
      <c r="M96" s="241" t="s">
        <v>850</v>
      </c>
      <c r="N96" s="253">
        <v>10</v>
      </c>
      <c r="O96" s="253">
        <v>10</v>
      </c>
    </row>
    <row r="97" spans="2:15">
      <c r="B97" s="198" t="s">
        <v>4</v>
      </c>
      <c r="C97" s="198" t="s">
        <v>665</v>
      </c>
      <c r="D97" s="198" t="s">
        <v>399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424</v>
      </c>
      <c r="L97" s="241" t="s">
        <v>882</v>
      </c>
      <c r="M97" s="241" t="s">
        <v>850</v>
      </c>
      <c r="N97" s="253">
        <v>10</v>
      </c>
      <c r="O97" s="253">
        <v>10</v>
      </c>
    </row>
    <row r="98" spans="2:15">
      <c r="B98" s="198" t="s">
        <v>4</v>
      </c>
      <c r="C98" s="198" t="s">
        <v>666</v>
      </c>
      <c r="D98" s="198" t="s">
        <v>399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424</v>
      </c>
      <c r="L98" s="241" t="s">
        <v>882</v>
      </c>
      <c r="M98" s="241" t="s">
        <v>850</v>
      </c>
      <c r="N98" s="253">
        <v>10</v>
      </c>
      <c r="O98" s="253">
        <v>10</v>
      </c>
    </row>
    <row r="99" spans="2:15">
      <c r="B99" s="198" t="s">
        <v>4</v>
      </c>
      <c r="C99" s="198" t="s">
        <v>656</v>
      </c>
      <c r="D99" s="198" t="s">
        <v>399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436</v>
      </c>
      <c r="L99" s="241" t="s">
        <v>882</v>
      </c>
      <c r="M99" s="241" t="s">
        <v>850</v>
      </c>
      <c r="N99" s="253">
        <v>10</v>
      </c>
      <c r="O99" s="253">
        <v>10</v>
      </c>
    </row>
    <row r="100" spans="2:15">
      <c r="B100" s="198" t="s">
        <v>4</v>
      </c>
      <c r="C100" s="198" t="s">
        <v>435</v>
      </c>
      <c r="D100" s="198" t="s">
        <v>399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436</v>
      </c>
      <c r="L100" s="241" t="s">
        <v>882</v>
      </c>
      <c r="M100" s="241" t="s">
        <v>850</v>
      </c>
      <c r="N100" s="253">
        <v>10</v>
      </c>
      <c r="O100" s="253">
        <v>10</v>
      </c>
    </row>
    <row r="101" spans="2:15">
      <c r="B101" s="198" t="s">
        <v>4</v>
      </c>
      <c r="C101" s="198" t="s">
        <v>657</v>
      </c>
      <c r="D101" s="198" t="s">
        <v>399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436</v>
      </c>
      <c r="L101" s="241" t="s">
        <v>882</v>
      </c>
      <c r="M101" s="241" t="s">
        <v>850</v>
      </c>
      <c r="N101" s="253">
        <v>10</v>
      </c>
      <c r="O101" s="253">
        <v>10</v>
      </c>
    </row>
    <row r="102" spans="2:15">
      <c r="B102" s="198" t="s">
        <v>4</v>
      </c>
      <c r="C102" s="198" t="s">
        <v>658</v>
      </c>
      <c r="D102" s="198" t="s">
        <v>399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436</v>
      </c>
      <c r="L102" s="241" t="s">
        <v>882</v>
      </c>
      <c r="M102" s="241" t="s">
        <v>850</v>
      </c>
      <c r="N102" s="253">
        <v>10</v>
      </c>
      <c r="O102" s="253">
        <v>10</v>
      </c>
    </row>
    <row r="103" spans="2:15">
      <c r="B103" s="198" t="s">
        <v>4</v>
      </c>
      <c r="C103" s="198" t="s">
        <v>659</v>
      </c>
      <c r="D103" s="198" t="s">
        <v>399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436</v>
      </c>
      <c r="L103" s="241" t="s">
        <v>882</v>
      </c>
      <c r="M103" s="241" t="s">
        <v>850</v>
      </c>
      <c r="N103" s="253">
        <v>10</v>
      </c>
      <c r="O103" s="253">
        <v>10</v>
      </c>
    </row>
    <row r="104" spans="2:15">
      <c r="B104" s="198" t="s">
        <v>4</v>
      </c>
      <c r="C104" s="198" t="s">
        <v>660</v>
      </c>
      <c r="D104" s="198" t="s">
        <v>399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443</v>
      </c>
      <c r="L104" s="241" t="s">
        <v>882</v>
      </c>
      <c r="M104" s="241" t="s">
        <v>850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667</v>
      </c>
      <c r="D105" s="198" t="s">
        <v>399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485</v>
      </c>
      <c r="L105" s="241" t="s">
        <v>882</v>
      </c>
      <c r="M105" s="241" t="s">
        <v>850</v>
      </c>
      <c r="N105" s="253">
        <v>10</v>
      </c>
      <c r="O105" s="253">
        <v>10</v>
      </c>
    </row>
    <row r="106" spans="2:15">
      <c r="B106" s="198" t="s">
        <v>4</v>
      </c>
      <c r="C106" s="198" t="s">
        <v>668</v>
      </c>
      <c r="D106" s="198" t="s">
        <v>399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442</v>
      </c>
      <c r="L106" s="241" t="s">
        <v>882</v>
      </c>
      <c r="M106" s="241" t="s">
        <v>850</v>
      </c>
      <c r="N106" s="253">
        <v>10</v>
      </c>
      <c r="O106" s="253">
        <v>10</v>
      </c>
    </row>
    <row r="107" spans="2:15">
      <c r="B107" s="13" t="s">
        <v>4</v>
      </c>
      <c r="C107" s="13" t="s">
        <v>670</v>
      </c>
      <c r="D107" s="13" t="s">
        <v>402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69" t="s">
        <v>679</v>
      </c>
      <c r="L107" s="369" t="s">
        <v>883</v>
      </c>
      <c r="M107" s="369" t="s">
        <v>886</v>
      </c>
      <c r="N107" s="245">
        <v>10</v>
      </c>
      <c r="O107" s="245">
        <v>10</v>
      </c>
    </row>
    <row r="108" spans="2:15">
      <c r="B108" s="198" t="s">
        <v>4</v>
      </c>
      <c r="C108" s="198" t="s">
        <v>426</v>
      </c>
      <c r="D108" s="198" t="s">
        <v>405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432</v>
      </c>
      <c r="L108" s="241" t="s">
        <v>882</v>
      </c>
      <c r="M108" s="241" t="s">
        <v>850</v>
      </c>
      <c r="N108" s="253">
        <v>10</v>
      </c>
      <c r="O108" s="253">
        <v>10</v>
      </c>
    </row>
    <row r="109" spans="2:15">
      <c r="B109" s="198" t="s">
        <v>4</v>
      </c>
      <c r="C109" s="198" t="s">
        <v>427</v>
      </c>
      <c r="D109" s="198" t="s">
        <v>405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432</v>
      </c>
      <c r="L109" s="241" t="s">
        <v>882</v>
      </c>
      <c r="M109" s="241" t="s">
        <v>850</v>
      </c>
      <c r="N109" s="253">
        <v>10</v>
      </c>
      <c r="O109" s="253">
        <v>10</v>
      </c>
    </row>
    <row r="110" spans="2:15">
      <c r="B110" s="198" t="s">
        <v>4</v>
      </c>
      <c r="C110" s="198" t="s">
        <v>428</v>
      </c>
      <c r="D110" s="198" t="s">
        <v>405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432</v>
      </c>
      <c r="L110" s="241" t="s">
        <v>882</v>
      </c>
      <c r="M110" s="241" t="s">
        <v>850</v>
      </c>
      <c r="N110" s="253">
        <v>10</v>
      </c>
      <c r="O110" s="253">
        <v>10</v>
      </c>
    </row>
    <row r="111" spans="2:15">
      <c r="B111" s="198" t="s">
        <v>4</v>
      </c>
      <c r="C111" s="198" t="s">
        <v>429</v>
      </c>
      <c r="D111" s="198" t="s">
        <v>405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432</v>
      </c>
      <c r="L111" s="241" t="s">
        <v>882</v>
      </c>
      <c r="M111" s="241" t="s">
        <v>850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430</v>
      </c>
      <c r="D112" s="198" t="s">
        <v>405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432</v>
      </c>
      <c r="L112" s="241" t="s">
        <v>882</v>
      </c>
      <c r="M112" s="241" t="s">
        <v>850</v>
      </c>
      <c r="N112" s="253">
        <v>10</v>
      </c>
      <c r="O112" s="253">
        <v>10</v>
      </c>
    </row>
    <row r="113" spans="2:15">
      <c r="B113" s="198" t="s">
        <v>4</v>
      </c>
      <c r="C113" s="198" t="s">
        <v>431</v>
      </c>
      <c r="D113" s="198" t="s">
        <v>405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432</v>
      </c>
      <c r="L113" s="241" t="s">
        <v>882</v>
      </c>
      <c r="M113" s="241" t="s">
        <v>850</v>
      </c>
      <c r="N113" s="253">
        <v>10</v>
      </c>
      <c r="O113" s="253">
        <v>10</v>
      </c>
    </row>
    <row r="114" spans="2:15">
      <c r="B114" s="200" t="s">
        <v>4</v>
      </c>
      <c r="C114" s="200" t="s">
        <v>433</v>
      </c>
      <c r="D114" s="200" t="s">
        <v>405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434</v>
      </c>
      <c r="L114" s="380" t="s">
        <v>884</v>
      </c>
      <c r="M114" s="370" t="s">
        <v>885</v>
      </c>
      <c r="N114" s="253">
        <v>10</v>
      </c>
      <c r="O114" s="253">
        <v>10</v>
      </c>
    </row>
    <row r="115" spans="2:15">
      <c r="B115" s="372" t="s">
        <v>4</v>
      </c>
      <c r="C115" s="193" t="s">
        <v>767</v>
      </c>
      <c r="D115" s="193" t="s">
        <v>399</v>
      </c>
      <c r="E115" s="373" t="b">
        <v>1</v>
      </c>
      <c r="F115" s="374">
        <v>0</v>
      </c>
      <c r="G115" s="375">
        <v>1</v>
      </c>
      <c r="H115" s="375">
        <v>2</v>
      </c>
      <c r="I115" s="375">
        <v>0</v>
      </c>
      <c r="J115" s="375">
        <v>0</v>
      </c>
      <c r="K115" s="246" t="s">
        <v>768</v>
      </c>
      <c r="L115" s="246" t="s">
        <v>882</v>
      </c>
      <c r="M115" s="241" t="s">
        <v>850</v>
      </c>
      <c r="N115" s="376">
        <v>10</v>
      </c>
      <c r="O115" s="376">
        <v>10</v>
      </c>
    </row>
    <row r="116" spans="2:15">
      <c r="B116" s="340"/>
      <c r="C116" s="340"/>
      <c r="D116" s="340"/>
      <c r="E116" s="341"/>
      <c r="F116" s="342"/>
      <c r="G116" s="342"/>
      <c r="H116" s="342"/>
      <c r="I116" s="342"/>
      <c r="J116" s="342"/>
      <c r="K116" s="343"/>
      <c r="L116" s="343"/>
      <c r="M116" s="343"/>
      <c r="N116" s="342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517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518</v>
      </c>
      <c r="C121" s="144" t="s">
        <v>5</v>
      </c>
      <c r="D121" s="144" t="s">
        <v>190</v>
      </c>
      <c r="E121" s="147" t="s">
        <v>25</v>
      </c>
      <c r="F121" s="147" t="s">
        <v>220</v>
      </c>
      <c r="G121" s="147" t="s">
        <v>380</v>
      </c>
      <c r="H121" s="147" t="s">
        <v>467</v>
      </c>
      <c r="I121" s="147" t="s">
        <v>523</v>
      </c>
    </row>
    <row r="122" spans="2:15">
      <c r="B122" s="244" t="s">
        <v>4</v>
      </c>
      <c r="C122" s="198" t="s">
        <v>519</v>
      </c>
      <c r="D122" s="198" t="s">
        <v>187</v>
      </c>
      <c r="E122" s="210">
        <v>42</v>
      </c>
      <c r="F122" s="210">
        <v>8</v>
      </c>
      <c r="G122" s="210">
        <v>1.3</v>
      </c>
      <c r="H122" s="210">
        <v>2</v>
      </c>
      <c r="I122" s="210">
        <v>0.25</v>
      </c>
    </row>
    <row r="123" spans="2:15">
      <c r="B123" s="244" t="s">
        <v>4</v>
      </c>
      <c r="C123" s="198" t="s">
        <v>520</v>
      </c>
      <c r="D123" s="198" t="s">
        <v>188</v>
      </c>
      <c r="E123" s="210">
        <v>92</v>
      </c>
      <c r="F123" s="210">
        <v>10</v>
      </c>
      <c r="G123" s="210">
        <v>1.1000000000000001</v>
      </c>
      <c r="H123" s="210">
        <v>2</v>
      </c>
      <c r="I123" s="210">
        <v>0.3</v>
      </c>
    </row>
    <row r="124" spans="2:15">
      <c r="B124" s="244" t="s">
        <v>4</v>
      </c>
      <c r="C124" s="198" t="s">
        <v>521</v>
      </c>
      <c r="D124" s="198" t="s">
        <v>189</v>
      </c>
      <c r="E124" s="210">
        <v>235</v>
      </c>
      <c r="F124" s="210">
        <v>12</v>
      </c>
      <c r="G124" s="210">
        <v>0.9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522</v>
      </c>
      <c r="D125" s="198" t="s">
        <v>210</v>
      </c>
      <c r="E125" s="210">
        <v>686</v>
      </c>
      <c r="F125" s="210">
        <v>14</v>
      </c>
      <c r="G125" s="210">
        <v>0.7</v>
      </c>
      <c r="H125" s="210">
        <v>2</v>
      </c>
      <c r="I125" s="210">
        <v>0.35</v>
      </c>
    </row>
    <row r="126" spans="2:15">
      <c r="B126" s="244" t="s">
        <v>4</v>
      </c>
      <c r="C126" s="198" t="s">
        <v>554</v>
      </c>
      <c r="D126" s="198" t="s">
        <v>211</v>
      </c>
      <c r="E126" s="210">
        <v>1040</v>
      </c>
      <c r="F126" s="210">
        <v>14</v>
      </c>
      <c r="G126" s="210">
        <v>0.5</v>
      </c>
      <c r="H126" s="210">
        <v>2</v>
      </c>
      <c r="I126" s="210">
        <v>0.35</v>
      </c>
    </row>
    <row r="129" spans="5:10">
      <c r="E129" s="486">
        <v>42</v>
      </c>
      <c r="G129" s="486">
        <v>1.3</v>
      </c>
      <c r="H129" s="67">
        <f>E122*G122</f>
        <v>54.6</v>
      </c>
      <c r="J129" s="67">
        <f>E129*G129</f>
        <v>54.6</v>
      </c>
    </row>
    <row r="130" spans="5:10">
      <c r="E130" s="486">
        <v>92</v>
      </c>
      <c r="G130" s="486">
        <v>1.1000000000000001</v>
      </c>
      <c r="H130" s="67">
        <f>E123*G123</f>
        <v>101.2</v>
      </c>
      <c r="J130" s="67">
        <f t="shared" ref="J130:J133" si="0">E130*G130</f>
        <v>101.2</v>
      </c>
    </row>
    <row r="131" spans="5:10">
      <c r="E131" s="486">
        <v>235</v>
      </c>
      <c r="G131" s="486">
        <v>0.9</v>
      </c>
      <c r="H131" s="67">
        <f>E124*G124</f>
        <v>211.5</v>
      </c>
      <c r="J131" s="67">
        <f t="shared" si="0"/>
        <v>211.5</v>
      </c>
    </row>
    <row r="132" spans="5:10">
      <c r="E132" s="486">
        <v>686</v>
      </c>
      <c r="G132" s="486">
        <v>0.7</v>
      </c>
      <c r="H132" s="67">
        <f>E125*G125</f>
        <v>480.2</v>
      </c>
      <c r="J132" s="67">
        <f t="shared" si="0"/>
        <v>480.2</v>
      </c>
    </row>
    <row r="133" spans="5:10">
      <c r="E133" s="486">
        <v>1040</v>
      </c>
      <c r="G133" s="486">
        <v>0.5</v>
      </c>
      <c r="H133" s="67">
        <f>E126*G126</f>
        <v>520</v>
      </c>
      <c r="J133" s="67">
        <f t="shared" si="0"/>
        <v>520</v>
      </c>
    </row>
  </sheetData>
  <mergeCells count="3">
    <mergeCell ref="F20:G20"/>
    <mergeCell ref="F3:G3"/>
    <mergeCell ref="G85:H85"/>
  </mergeCells>
  <conditionalFormatting sqref="N22:Q8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N22:O82 Q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P22:P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X7"/>
  <sheetViews>
    <sheetView workbookViewId="0">
      <selection activeCell="H10" sqref="H10"/>
    </sheetView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7" width="65.42578125" customWidth="1"/>
    <col min="8" max="8" width="24" customWidth="1"/>
    <col min="9" max="9" width="35.5703125" customWidth="1"/>
    <col min="10" max="11" width="35.5703125" style="67" customWidth="1"/>
    <col min="12" max="12" width="23" bestFit="1" customWidth="1"/>
    <col min="13" max="13" width="19" bestFit="1" customWidth="1"/>
    <col min="14" max="21" width="19" style="67" customWidth="1"/>
    <col min="22" max="22" width="8.7109375" customWidth="1"/>
    <col min="23" max="23" width="9.7109375" customWidth="1"/>
    <col min="24" max="24" width="8.140625" customWidth="1"/>
  </cols>
  <sheetData>
    <row r="1" spans="2:24" ht="15.75" thickBot="1"/>
    <row r="2" spans="2:24" ht="23.25">
      <c r="B2" s="12" t="s">
        <v>239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4">
      <c r="B3" s="173" t="s">
        <v>243</v>
      </c>
      <c r="C3" s="10"/>
      <c r="D3" s="10"/>
      <c r="E3" s="10"/>
      <c r="F3" s="344"/>
      <c r="G3" s="10"/>
      <c r="H3" s="10"/>
      <c r="I3" s="67"/>
      <c r="V3" s="67"/>
      <c r="W3" s="67"/>
    </row>
    <row r="4" spans="2:24" ht="96">
      <c r="B4" s="143" t="s">
        <v>238</v>
      </c>
      <c r="C4" s="143" t="s">
        <v>5</v>
      </c>
      <c r="D4" s="345" t="s">
        <v>776</v>
      </c>
      <c r="E4" s="346" t="s">
        <v>777</v>
      </c>
      <c r="F4" s="148" t="s">
        <v>781</v>
      </c>
      <c r="G4" s="148" t="s">
        <v>1280</v>
      </c>
      <c r="H4" s="148" t="s">
        <v>1281</v>
      </c>
      <c r="I4" s="148" t="s">
        <v>1282</v>
      </c>
      <c r="J4" s="148" t="s">
        <v>1337</v>
      </c>
      <c r="K4" s="148" t="s">
        <v>1339</v>
      </c>
      <c r="L4" s="148" t="s">
        <v>1283</v>
      </c>
      <c r="M4" s="148" t="s">
        <v>1285</v>
      </c>
      <c r="N4" s="148" t="s">
        <v>1286</v>
      </c>
      <c r="O4" s="148" t="s">
        <v>1287</v>
      </c>
      <c r="P4" s="148" t="s">
        <v>1288</v>
      </c>
      <c r="Q4" s="148" t="s">
        <v>1289</v>
      </c>
      <c r="R4" s="148" t="s">
        <v>1290</v>
      </c>
      <c r="S4" s="148" t="s">
        <v>1291</v>
      </c>
      <c r="T4" s="148" t="s">
        <v>1292</v>
      </c>
      <c r="U4" s="148" t="s">
        <v>1293</v>
      </c>
      <c r="V4" s="348" t="s">
        <v>778</v>
      </c>
      <c r="W4" s="350" t="s">
        <v>779</v>
      </c>
      <c r="X4" s="351" t="s">
        <v>780</v>
      </c>
    </row>
    <row r="5" spans="2:24">
      <c r="B5" s="134" t="s">
        <v>4</v>
      </c>
      <c r="C5" s="159" t="s">
        <v>240</v>
      </c>
      <c r="D5" s="249">
        <v>0</v>
      </c>
      <c r="E5" s="347">
        <v>0</v>
      </c>
      <c r="F5" s="15" t="s">
        <v>782</v>
      </c>
      <c r="G5" s="15" t="s">
        <v>1341</v>
      </c>
      <c r="H5" s="15" t="s">
        <v>1336</v>
      </c>
      <c r="I5" s="15" t="s">
        <v>824</v>
      </c>
      <c r="J5" s="15" t="s">
        <v>1338</v>
      </c>
      <c r="K5" s="15" t="s">
        <v>1340</v>
      </c>
      <c r="L5" s="15" t="s">
        <v>1284</v>
      </c>
      <c r="M5" s="15" t="s">
        <v>1284</v>
      </c>
      <c r="N5" s="15" t="s">
        <v>1284</v>
      </c>
      <c r="O5" s="15" t="s">
        <v>1284</v>
      </c>
      <c r="P5" s="15" t="s">
        <v>1284</v>
      </c>
      <c r="Q5" s="15" t="s">
        <v>1284</v>
      </c>
      <c r="R5" s="15" t="s">
        <v>1284</v>
      </c>
      <c r="S5" s="15" t="s">
        <v>1284</v>
      </c>
      <c r="T5" s="15" t="s">
        <v>1284</v>
      </c>
      <c r="U5" s="15" t="s">
        <v>1284</v>
      </c>
      <c r="V5" s="349" t="b">
        <v>0</v>
      </c>
      <c r="W5" s="352" t="s">
        <v>600</v>
      </c>
      <c r="X5" s="353" t="s">
        <v>555</v>
      </c>
    </row>
    <row r="6" spans="2:24">
      <c r="B6" s="134" t="s">
        <v>4</v>
      </c>
      <c r="C6" s="159" t="s">
        <v>241</v>
      </c>
      <c r="D6" s="249">
        <v>1</v>
      </c>
      <c r="E6" s="347">
        <v>0</v>
      </c>
      <c r="F6" s="15" t="s">
        <v>783</v>
      </c>
      <c r="G6" s="15" t="s">
        <v>1294</v>
      </c>
      <c r="H6" s="15"/>
      <c r="I6" s="15" t="s">
        <v>599</v>
      </c>
      <c r="J6" s="15"/>
      <c r="K6" s="15"/>
      <c r="L6" s="15" t="s">
        <v>1284</v>
      </c>
      <c r="M6" s="15" t="s">
        <v>1284</v>
      </c>
      <c r="N6" s="15" t="s">
        <v>1284</v>
      </c>
      <c r="O6" s="15" t="s">
        <v>1284</v>
      </c>
      <c r="P6" s="15" t="s">
        <v>1284</v>
      </c>
      <c r="Q6" s="15" t="s">
        <v>1284</v>
      </c>
      <c r="R6" s="15" t="s">
        <v>1284</v>
      </c>
      <c r="S6" s="15" t="s">
        <v>1284</v>
      </c>
      <c r="T6" s="15" t="s">
        <v>1284</v>
      </c>
      <c r="U6" s="15" t="s">
        <v>1284</v>
      </c>
      <c r="V6" s="349" t="b">
        <v>0</v>
      </c>
      <c r="W6" s="352" t="s">
        <v>568</v>
      </c>
      <c r="X6" s="353" t="s">
        <v>555</v>
      </c>
    </row>
    <row r="7" spans="2:24" s="67" customFormat="1">
      <c r="B7" s="136" t="s">
        <v>4</v>
      </c>
      <c r="C7" s="136" t="s">
        <v>557</v>
      </c>
      <c r="D7" s="354">
        <v>2</v>
      </c>
      <c r="E7" s="355">
        <v>0</v>
      </c>
      <c r="F7" s="15" t="s">
        <v>784</v>
      </c>
      <c r="G7" s="356" t="s">
        <v>1295</v>
      </c>
      <c r="H7" s="357"/>
      <c r="I7" s="357" t="s">
        <v>702</v>
      </c>
      <c r="J7" s="357"/>
      <c r="K7" s="357"/>
      <c r="L7" s="356" t="s">
        <v>1284</v>
      </c>
      <c r="M7" s="356" t="s">
        <v>1284</v>
      </c>
      <c r="N7" s="356" t="s">
        <v>1284</v>
      </c>
      <c r="O7" s="356" t="s">
        <v>1284</v>
      </c>
      <c r="P7" s="356" t="s">
        <v>1284</v>
      </c>
      <c r="Q7" s="356" t="s">
        <v>1284</v>
      </c>
      <c r="R7" s="356" t="s">
        <v>1284</v>
      </c>
      <c r="S7" s="356" t="s">
        <v>1284</v>
      </c>
      <c r="T7" s="356" t="s">
        <v>1284</v>
      </c>
      <c r="U7" s="356" t="s">
        <v>1284</v>
      </c>
      <c r="V7" s="358" t="b">
        <v>0</v>
      </c>
      <c r="W7" s="359" t="s">
        <v>703</v>
      </c>
      <c r="X7" s="360" t="s">
        <v>703</v>
      </c>
    </row>
  </sheetData>
  <conditionalFormatting sqref="C6">
    <cfRule type="duplicateValues" dxfId="215" priority="12"/>
  </conditionalFormatting>
  <conditionalFormatting sqref="C7">
    <cfRule type="duplicateValues" dxfId="214" priority="10"/>
  </conditionalFormatting>
  <conditionalFormatting sqref="C5">
    <cfRule type="duplicateValues" dxfId="213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3"/>
  <sheetViews>
    <sheetView workbookViewId="0">
      <selection activeCell="E17" sqref="E17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60.7109375" style="67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301</v>
      </c>
      <c r="C2" s="12"/>
      <c r="D2" s="12"/>
      <c r="E2" s="12"/>
      <c r="F2" s="12"/>
      <c r="G2" s="12"/>
      <c r="H2" s="12"/>
      <c r="I2" s="12"/>
      <c r="J2" s="12"/>
    </row>
    <row r="3" spans="2:16" ht="45">
      <c r="B3" s="173"/>
      <c r="C3" s="10"/>
      <c r="D3" s="10" t="s">
        <v>307</v>
      </c>
      <c r="E3" s="10" t="s">
        <v>349</v>
      </c>
      <c r="G3" s="10" t="s">
        <v>348</v>
      </c>
      <c r="J3" s="499" t="s">
        <v>347</v>
      </c>
      <c r="K3" s="499"/>
      <c r="M3" s="499"/>
      <c r="N3" s="499"/>
      <c r="O3" s="499"/>
      <c r="P3" s="499"/>
    </row>
    <row r="4" spans="2:16" ht="103.5">
      <c r="B4" s="143" t="s">
        <v>302</v>
      </c>
      <c r="C4" s="143" t="s">
        <v>5</v>
      </c>
      <c r="D4" s="146" t="s">
        <v>303</v>
      </c>
      <c r="E4" s="146" t="s">
        <v>345</v>
      </c>
      <c r="F4" s="154" t="s">
        <v>304</v>
      </c>
      <c r="G4" s="154" t="s">
        <v>305</v>
      </c>
      <c r="H4" s="154" t="s">
        <v>306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739</v>
      </c>
      <c r="D5" s="14">
        <v>0</v>
      </c>
      <c r="E5" s="14" t="s">
        <v>310</v>
      </c>
      <c r="F5" s="337">
        <v>30</v>
      </c>
      <c r="G5" s="245" t="s">
        <v>1278</v>
      </c>
      <c r="H5" s="20" t="b">
        <v>1</v>
      </c>
      <c r="I5" s="221" t="s">
        <v>592</v>
      </c>
      <c r="J5" s="21" t="s">
        <v>331</v>
      </c>
      <c r="K5" s="135"/>
    </row>
    <row r="6" spans="2:16">
      <c r="B6" s="136" t="s">
        <v>4</v>
      </c>
      <c r="C6" s="159" t="s">
        <v>740</v>
      </c>
      <c r="D6" s="14">
        <v>0</v>
      </c>
      <c r="E6" s="14" t="s">
        <v>741</v>
      </c>
      <c r="F6" s="337">
        <v>1</v>
      </c>
      <c r="G6" s="245"/>
      <c r="H6" s="20" t="b">
        <v>1</v>
      </c>
      <c r="I6" s="221" t="s">
        <v>763</v>
      </c>
      <c r="J6" s="21" t="s">
        <v>332</v>
      </c>
      <c r="K6" s="135"/>
    </row>
    <row r="7" spans="2:16">
      <c r="B7" s="136" t="s">
        <v>4</v>
      </c>
      <c r="C7" s="159" t="s">
        <v>311</v>
      </c>
      <c r="D7" s="14">
        <v>0</v>
      </c>
      <c r="E7" s="14" t="s">
        <v>308</v>
      </c>
      <c r="F7" s="337">
        <v>2500</v>
      </c>
      <c r="G7" s="245"/>
      <c r="H7" s="20" t="b">
        <v>1</v>
      </c>
      <c r="I7" s="221" t="s">
        <v>591</v>
      </c>
      <c r="J7" s="21" t="s">
        <v>329</v>
      </c>
      <c r="K7" s="135"/>
    </row>
    <row r="8" spans="2:16">
      <c r="B8" s="136" t="s">
        <v>4</v>
      </c>
      <c r="C8" s="159" t="s">
        <v>742</v>
      </c>
      <c r="D8" s="14">
        <v>0</v>
      </c>
      <c r="E8" s="14" t="s">
        <v>743</v>
      </c>
      <c r="F8" s="337">
        <v>5</v>
      </c>
      <c r="G8" s="245" t="s">
        <v>1276</v>
      </c>
      <c r="H8" s="20" t="b">
        <v>1</v>
      </c>
      <c r="I8" s="221" t="s">
        <v>594</v>
      </c>
      <c r="J8" s="21" t="s">
        <v>333</v>
      </c>
      <c r="K8" s="135" t="s">
        <v>542</v>
      </c>
    </row>
    <row r="9" spans="2:16">
      <c r="B9" s="136" t="s">
        <v>4</v>
      </c>
      <c r="C9" s="159" t="s">
        <v>738</v>
      </c>
      <c r="D9" s="14">
        <v>0</v>
      </c>
      <c r="E9" s="14" t="s">
        <v>309</v>
      </c>
      <c r="F9" s="337">
        <v>90</v>
      </c>
      <c r="G9" s="245"/>
      <c r="H9" s="20" t="b">
        <v>1</v>
      </c>
      <c r="I9" s="221" t="s">
        <v>593</v>
      </c>
      <c r="J9" s="21" t="s">
        <v>330</v>
      </c>
      <c r="K9" s="135"/>
    </row>
    <row r="10" spans="2:16">
      <c r="B10" s="136" t="s">
        <v>4</v>
      </c>
      <c r="C10" s="159" t="s">
        <v>745</v>
      </c>
      <c r="D10" s="14">
        <v>1</v>
      </c>
      <c r="E10" s="14" t="s">
        <v>309</v>
      </c>
      <c r="F10" s="337">
        <v>120</v>
      </c>
      <c r="G10" s="245"/>
      <c r="H10" s="20" t="b">
        <v>1</v>
      </c>
      <c r="I10" s="221" t="s">
        <v>593</v>
      </c>
      <c r="J10" s="21" t="s">
        <v>335</v>
      </c>
      <c r="K10" s="135"/>
    </row>
    <row r="11" spans="2:16">
      <c r="B11" s="136" t="s">
        <v>4</v>
      </c>
      <c r="C11" s="159" t="s">
        <v>313</v>
      </c>
      <c r="D11" s="14">
        <v>1</v>
      </c>
      <c r="E11" s="14" t="s">
        <v>741</v>
      </c>
      <c r="F11" s="245">
        <v>2</v>
      </c>
      <c r="G11" s="245"/>
      <c r="H11" s="20" t="b">
        <v>1</v>
      </c>
      <c r="I11" s="221" t="s">
        <v>763</v>
      </c>
      <c r="J11" s="21" t="s">
        <v>337</v>
      </c>
      <c r="K11" s="135"/>
    </row>
    <row r="12" spans="2:16">
      <c r="B12" s="136" t="s">
        <v>4</v>
      </c>
      <c r="C12" s="159" t="s">
        <v>312</v>
      </c>
      <c r="D12" s="14">
        <v>1</v>
      </c>
      <c r="E12" s="14" t="s">
        <v>310</v>
      </c>
      <c r="F12" s="337">
        <v>7</v>
      </c>
      <c r="G12" s="245" t="s">
        <v>1277</v>
      </c>
      <c r="H12" s="20" t="b">
        <v>1</v>
      </c>
      <c r="I12" s="221" t="s">
        <v>764</v>
      </c>
      <c r="J12" s="21" t="s">
        <v>336</v>
      </c>
      <c r="K12" s="135"/>
    </row>
    <row r="13" spans="2:16">
      <c r="B13" s="136" t="s">
        <v>4</v>
      </c>
      <c r="C13" s="159" t="s">
        <v>314</v>
      </c>
      <c r="D13" s="14">
        <v>1</v>
      </c>
      <c r="E13" s="14" t="s">
        <v>743</v>
      </c>
      <c r="F13" s="337">
        <v>3</v>
      </c>
      <c r="G13" s="245" t="s">
        <v>1254</v>
      </c>
      <c r="H13" s="20" t="b">
        <v>0</v>
      </c>
      <c r="I13" s="221" t="s">
        <v>765</v>
      </c>
      <c r="J13" s="21" t="s">
        <v>338</v>
      </c>
      <c r="K13" s="135"/>
    </row>
    <row r="14" spans="2:16">
      <c r="B14" s="136" t="s">
        <v>4</v>
      </c>
      <c r="C14" s="159" t="s">
        <v>744</v>
      </c>
      <c r="D14" s="139">
        <v>1</v>
      </c>
      <c r="E14" s="14" t="s">
        <v>308</v>
      </c>
      <c r="F14" s="338">
        <v>12000</v>
      </c>
      <c r="G14" s="339"/>
      <c r="H14" s="20" t="b">
        <v>1</v>
      </c>
      <c r="I14" s="221" t="s">
        <v>591</v>
      </c>
      <c r="J14" s="21" t="s">
        <v>334</v>
      </c>
      <c r="K14" s="142"/>
    </row>
    <row r="15" spans="2:16">
      <c r="B15" s="136" t="s">
        <v>4</v>
      </c>
      <c r="C15" s="159" t="s">
        <v>315</v>
      </c>
      <c r="D15" s="14">
        <v>2</v>
      </c>
      <c r="E15" s="14" t="s">
        <v>308</v>
      </c>
      <c r="F15" s="337">
        <v>10000</v>
      </c>
      <c r="G15" s="245"/>
      <c r="H15" s="20" t="b">
        <v>1</v>
      </c>
      <c r="I15" s="221" t="s">
        <v>591</v>
      </c>
      <c r="J15" s="21" t="s">
        <v>339</v>
      </c>
      <c r="K15" s="135"/>
    </row>
    <row r="16" spans="2:16">
      <c r="B16" s="136" t="s">
        <v>4</v>
      </c>
      <c r="C16" s="159" t="s">
        <v>316</v>
      </c>
      <c r="D16" s="14">
        <v>2</v>
      </c>
      <c r="E16" s="14" t="s">
        <v>309</v>
      </c>
      <c r="F16" s="245">
        <v>240</v>
      </c>
      <c r="G16" s="245"/>
      <c r="H16" s="20" t="b">
        <v>1</v>
      </c>
      <c r="I16" s="221" t="s">
        <v>593</v>
      </c>
      <c r="J16" s="21" t="s">
        <v>340</v>
      </c>
      <c r="K16" s="135"/>
    </row>
    <row r="17" spans="2:11">
      <c r="B17" s="136" t="s">
        <v>4</v>
      </c>
      <c r="C17" s="159" t="s">
        <v>318</v>
      </c>
      <c r="D17" s="14">
        <v>2</v>
      </c>
      <c r="E17" s="14" t="s">
        <v>741</v>
      </c>
      <c r="F17" s="337">
        <v>3</v>
      </c>
      <c r="G17" s="245"/>
      <c r="H17" s="20" t="b">
        <v>1</v>
      </c>
      <c r="I17" s="221" t="s">
        <v>763</v>
      </c>
      <c r="J17" s="21" t="s">
        <v>342</v>
      </c>
      <c r="K17" s="135"/>
    </row>
    <row r="18" spans="2:11">
      <c r="B18" s="136" t="s">
        <v>4</v>
      </c>
      <c r="C18" s="159" t="s">
        <v>317</v>
      </c>
      <c r="D18" s="14">
        <v>2</v>
      </c>
      <c r="E18" s="14" t="s">
        <v>310</v>
      </c>
      <c r="F18" s="337">
        <v>150</v>
      </c>
      <c r="G18" s="245" t="s">
        <v>1278</v>
      </c>
      <c r="H18" s="20" t="b">
        <v>0</v>
      </c>
      <c r="I18" s="221" t="s">
        <v>592</v>
      </c>
      <c r="J18" s="21" t="s">
        <v>341</v>
      </c>
      <c r="K18" s="135"/>
    </row>
    <row r="19" spans="2:11">
      <c r="B19"/>
    </row>
    <row r="20" spans="2:11">
      <c r="B20" s="179"/>
    </row>
    <row r="22" spans="2:11" ht="15.75" thickBot="1">
      <c r="B22"/>
    </row>
    <row r="23" spans="2:11" ht="23.25">
      <c r="B23" s="12" t="s">
        <v>343</v>
      </c>
      <c r="C23" s="12"/>
      <c r="D23" s="12"/>
      <c r="E23" s="12"/>
      <c r="F23" s="12"/>
      <c r="G23" s="12"/>
      <c r="H23" s="12"/>
      <c r="I23" s="12"/>
      <c r="J23" s="12"/>
    </row>
    <row r="24" spans="2:11">
      <c r="B24" s="173"/>
      <c r="C24" s="173"/>
      <c r="D24" s="173"/>
      <c r="E24" s="173"/>
      <c r="F24" s="500" t="s">
        <v>350</v>
      </c>
      <c r="G24" s="500"/>
      <c r="H24" s="500"/>
      <c r="I24" s="173"/>
      <c r="J24" s="173"/>
    </row>
    <row r="25" spans="2:11" ht="123.75">
      <c r="B25" s="185" t="s">
        <v>344</v>
      </c>
      <c r="C25" s="185" t="s">
        <v>5</v>
      </c>
      <c r="D25" s="220" t="s">
        <v>23</v>
      </c>
      <c r="E25" s="184" t="s">
        <v>38</v>
      </c>
      <c r="F25" s="184" t="s">
        <v>346</v>
      </c>
      <c r="G25" s="184" t="s">
        <v>351</v>
      </c>
      <c r="H25" s="186" t="s">
        <v>319</v>
      </c>
      <c r="I25" s="186" t="s">
        <v>323</v>
      </c>
      <c r="J25" s="187" t="s">
        <v>325</v>
      </c>
    </row>
    <row r="26" spans="2:11">
      <c r="B26" s="156" t="s">
        <v>4</v>
      </c>
      <c r="C26" s="182" t="s">
        <v>543</v>
      </c>
      <c r="D26" s="221" t="s">
        <v>595</v>
      </c>
      <c r="E26" s="21"/>
      <c r="F26" s="21"/>
      <c r="G26" s="21"/>
      <c r="H26" s="188" t="s">
        <v>544</v>
      </c>
      <c r="I26" s="188"/>
      <c r="J26" s="188"/>
    </row>
    <row r="27" spans="2:11">
      <c r="B27" s="156" t="s">
        <v>4</v>
      </c>
      <c r="C27" s="182" t="s">
        <v>308</v>
      </c>
      <c r="D27" s="221" t="s">
        <v>596</v>
      </c>
      <c r="E27" s="21" t="s">
        <v>545</v>
      </c>
      <c r="F27" s="21" t="s">
        <v>549</v>
      </c>
      <c r="G27" s="21" t="s">
        <v>552</v>
      </c>
      <c r="H27" s="188" t="s">
        <v>320</v>
      </c>
      <c r="I27" s="188" t="s">
        <v>324</v>
      </c>
      <c r="J27" s="188" t="s">
        <v>326</v>
      </c>
    </row>
    <row r="28" spans="2:11">
      <c r="B28" s="156" t="s">
        <v>4</v>
      </c>
      <c r="C28" s="182" t="s">
        <v>309</v>
      </c>
      <c r="D28" s="221" t="s">
        <v>597</v>
      </c>
      <c r="E28" s="21" t="s">
        <v>547</v>
      </c>
      <c r="F28" s="21" t="s">
        <v>550</v>
      </c>
      <c r="G28" s="21" t="s">
        <v>553</v>
      </c>
      <c r="H28" s="188" t="s">
        <v>321</v>
      </c>
      <c r="I28" s="188" t="s">
        <v>324</v>
      </c>
      <c r="J28" s="188" t="s">
        <v>326</v>
      </c>
    </row>
    <row r="29" spans="2:11">
      <c r="B29" s="156" t="s">
        <v>4</v>
      </c>
      <c r="C29" s="182" t="s">
        <v>310</v>
      </c>
      <c r="D29" s="221" t="s">
        <v>598</v>
      </c>
      <c r="E29" s="21" t="s">
        <v>548</v>
      </c>
      <c r="F29" s="21" t="s">
        <v>551</v>
      </c>
      <c r="G29" s="21" t="s">
        <v>546</v>
      </c>
      <c r="H29" s="188" t="s">
        <v>322</v>
      </c>
      <c r="I29" s="188" t="s">
        <v>327</v>
      </c>
      <c r="J29" s="188" t="s">
        <v>326</v>
      </c>
    </row>
    <row r="30" spans="2:11">
      <c r="B30" s="156" t="s">
        <v>4</v>
      </c>
      <c r="C30" s="182" t="s">
        <v>453</v>
      </c>
      <c r="D30" s="221" t="s">
        <v>747</v>
      </c>
      <c r="E30" s="21" t="s">
        <v>751</v>
      </c>
      <c r="F30" s="21" t="s">
        <v>752</v>
      </c>
      <c r="G30" s="21" t="s">
        <v>753</v>
      </c>
      <c r="H30" s="188" t="s">
        <v>769</v>
      </c>
      <c r="I30" s="188"/>
      <c r="J30" s="188"/>
    </row>
    <row r="31" spans="2:11">
      <c r="B31" s="156" t="s">
        <v>4</v>
      </c>
      <c r="C31" s="182" t="s">
        <v>771</v>
      </c>
      <c r="D31" s="221" t="s">
        <v>770</v>
      </c>
      <c r="E31" s="21" t="s">
        <v>772</v>
      </c>
      <c r="F31" s="21" t="s">
        <v>773</v>
      </c>
      <c r="G31" s="21" t="s">
        <v>774</v>
      </c>
      <c r="H31" s="188" t="s">
        <v>775</v>
      </c>
      <c r="I31" s="188"/>
      <c r="J31" s="188"/>
    </row>
    <row r="32" spans="2:11">
      <c r="B32" s="156" t="s">
        <v>4</v>
      </c>
      <c r="C32" s="182" t="s">
        <v>746</v>
      </c>
      <c r="D32" s="221" t="s">
        <v>748</v>
      </c>
      <c r="E32" s="21" t="s">
        <v>754</v>
      </c>
      <c r="F32" s="21" t="s">
        <v>755</v>
      </c>
      <c r="G32" s="21" t="s">
        <v>756</v>
      </c>
      <c r="H32" s="188"/>
      <c r="I32" s="188"/>
      <c r="J32" s="188"/>
    </row>
    <row r="33" spans="2:11">
      <c r="B33" s="156" t="s">
        <v>4</v>
      </c>
      <c r="C33" s="182" t="s">
        <v>743</v>
      </c>
      <c r="D33" s="221" t="s">
        <v>749</v>
      </c>
      <c r="E33" s="21" t="s">
        <v>757</v>
      </c>
      <c r="F33" s="21" t="s">
        <v>758</v>
      </c>
      <c r="G33" s="21" t="s">
        <v>759</v>
      </c>
      <c r="H33" s="188"/>
      <c r="I33" s="188"/>
      <c r="J33" s="188"/>
    </row>
    <row r="34" spans="2:11">
      <c r="B34" s="156" t="s">
        <v>4</v>
      </c>
      <c r="C34" s="182" t="s">
        <v>741</v>
      </c>
      <c r="D34" s="221" t="s">
        <v>750</v>
      </c>
      <c r="E34" s="21" t="s">
        <v>760</v>
      </c>
      <c r="F34" s="21" t="s">
        <v>761</v>
      </c>
      <c r="G34" s="21" t="s">
        <v>762</v>
      </c>
      <c r="H34" s="188"/>
      <c r="I34" s="188"/>
      <c r="J34" s="188"/>
    </row>
    <row r="37" spans="2:11" ht="15.75" thickBot="1"/>
    <row r="38" spans="2:11" ht="23.25">
      <c r="B38" s="12" t="s">
        <v>352</v>
      </c>
      <c r="C38" s="12"/>
      <c r="D38" s="12"/>
      <c r="E38" s="12"/>
      <c r="F38" s="12"/>
      <c r="G38" s="12"/>
      <c r="H38" s="12"/>
      <c r="I38" s="12"/>
    </row>
    <row r="39" spans="2:11" ht="30">
      <c r="B39" s="173"/>
      <c r="C39" s="173"/>
      <c r="D39" s="173"/>
      <c r="E39" s="173"/>
      <c r="F39" s="190" t="s">
        <v>359</v>
      </c>
      <c r="G39" s="501" t="s">
        <v>357</v>
      </c>
      <c r="H39" s="501"/>
      <c r="I39" s="173"/>
    </row>
    <row r="40" spans="2:11" ht="142.5">
      <c r="B40" s="185" t="s">
        <v>353</v>
      </c>
      <c r="C40" s="185" t="s">
        <v>5</v>
      </c>
      <c r="D40" s="144" t="s">
        <v>363</v>
      </c>
      <c r="E40" s="154" t="s">
        <v>242</v>
      </c>
      <c r="F40" s="154" t="s">
        <v>362</v>
      </c>
      <c r="G40" s="154" t="s">
        <v>358</v>
      </c>
      <c r="H40" s="146" t="s">
        <v>360</v>
      </c>
      <c r="I40" s="146" t="s">
        <v>361</v>
      </c>
      <c r="J40" s="149" t="s">
        <v>38</v>
      </c>
      <c r="K40" s="145" t="s">
        <v>500</v>
      </c>
    </row>
    <row r="41" spans="2:11">
      <c r="B41" s="156" t="s">
        <v>4</v>
      </c>
      <c r="C41" s="182" t="s">
        <v>354</v>
      </c>
      <c r="D41" s="182">
        <v>0</v>
      </c>
      <c r="E41" s="20">
        <v>0</v>
      </c>
      <c r="F41" s="20">
        <v>15</v>
      </c>
      <c r="G41" s="20">
        <v>400</v>
      </c>
      <c r="H41" s="14">
        <v>0.5</v>
      </c>
      <c r="I41" s="14">
        <v>1</v>
      </c>
      <c r="J41" s="135" t="s">
        <v>497</v>
      </c>
      <c r="K41" s="132" t="s">
        <v>501</v>
      </c>
    </row>
    <row r="42" spans="2:11">
      <c r="B42" s="156" t="s">
        <v>4</v>
      </c>
      <c r="C42" s="182" t="s">
        <v>355</v>
      </c>
      <c r="D42" s="182">
        <v>1</v>
      </c>
      <c r="E42" s="20">
        <v>0</v>
      </c>
      <c r="F42" s="20">
        <v>60</v>
      </c>
      <c r="G42" s="20">
        <v>800</v>
      </c>
      <c r="H42" s="14">
        <v>0.5</v>
      </c>
      <c r="I42" s="14">
        <v>1</v>
      </c>
      <c r="J42" s="135" t="s">
        <v>498</v>
      </c>
      <c r="K42" s="132" t="s">
        <v>502</v>
      </c>
    </row>
    <row r="43" spans="2:11">
      <c r="B43" s="156" t="s">
        <v>4</v>
      </c>
      <c r="C43" s="182" t="s">
        <v>356</v>
      </c>
      <c r="D43" s="182">
        <v>2</v>
      </c>
      <c r="E43" s="20">
        <v>0</v>
      </c>
      <c r="F43" s="20">
        <v>240</v>
      </c>
      <c r="G43" s="20">
        <v>1600</v>
      </c>
      <c r="H43" s="14">
        <v>0.5</v>
      </c>
      <c r="I43" s="14">
        <v>1</v>
      </c>
      <c r="J43" s="135" t="s">
        <v>499</v>
      </c>
      <c r="K43" s="138" t="s">
        <v>503</v>
      </c>
    </row>
  </sheetData>
  <mergeCells count="4">
    <mergeCell ref="M3:P3"/>
    <mergeCell ref="J3:K3"/>
    <mergeCell ref="F24:H24"/>
    <mergeCell ref="G39:H39"/>
  </mergeCells>
  <conditionalFormatting sqref="D5:D18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27:C29">
    <cfRule type="duplicateValues" dxfId="185" priority="6"/>
  </conditionalFormatting>
  <conditionalFormatting sqref="C41:D43">
    <cfRule type="duplicateValues" dxfId="184" priority="5"/>
  </conditionalFormatting>
  <conditionalFormatting sqref="C26">
    <cfRule type="duplicateValues" dxfId="183" priority="4"/>
  </conditionalFormatting>
  <conditionalFormatting sqref="C30 C32:C33">
    <cfRule type="duplicateValues" dxfId="182" priority="3"/>
  </conditionalFormatting>
  <conditionalFormatting sqref="C34">
    <cfRule type="duplicateValues" dxfId="181" priority="2"/>
  </conditionalFormatting>
  <conditionalFormatting sqref="C31">
    <cfRule type="duplicateValues" dxfId="180" priority="1"/>
  </conditionalFormatting>
  <conditionalFormatting sqref="C5:C18">
    <cfRule type="duplicateValues" dxfId="179" priority="38"/>
  </conditionalFormatting>
  <dataValidations count="4">
    <dataValidation type="list" allowBlank="1" showInputMessage="1" showErrorMessage="1" sqref="J26:J34">
      <formula1>"single run, multi run, both"</formula1>
    </dataValidation>
    <dataValidation type="list" allowBlank="1" showInputMessage="1" showErrorMessage="1" sqref="E5:E18">
      <formula1>INDIRECT("missionTypeDefinitions['[sku']]")</formula1>
    </dataValidation>
    <dataValidation type="list" allowBlank="1" showErrorMessage="1" prompt="0 - easy_x000a_1 - medium_x000a_2 - hard" sqref="D5:D18">
      <formula1>"0,1,2"</formula1>
    </dataValidation>
    <dataValidation type="list" showInputMessage="1" showErrorMessage="1" sqref="H5:H18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556</v>
      </c>
      <c r="D5" s="14">
        <v>0</v>
      </c>
      <c r="E5" s="133">
        <v>240</v>
      </c>
      <c r="F5" s="15" t="s">
        <v>802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8" t="s">
        <v>573</v>
      </c>
      <c r="D6" s="14">
        <v>70</v>
      </c>
      <c r="E6" s="133">
        <v>0</v>
      </c>
      <c r="F6" s="15" t="s">
        <v>803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8" t="s">
        <v>1114</v>
      </c>
      <c r="D7" s="14">
        <v>0</v>
      </c>
      <c r="E7" s="133">
        <v>0</v>
      </c>
      <c r="F7" s="15" t="s">
        <v>1115</v>
      </c>
      <c r="G7" s="160" t="str">
        <f>CONCATENATE("TID_",UPPER(eggDefinitions[[#This Row],['[sku']]]),"_NAME")</f>
        <v>TID_EGG_GOLDEN_NAME</v>
      </c>
      <c r="H7" s="407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1116</v>
      </c>
      <c r="C9" s="12"/>
      <c r="D9" s="12"/>
      <c r="E9" s="12"/>
      <c r="F9" s="12"/>
    </row>
    <row r="10" spans="2:25" s="67" customFormat="1">
      <c r="B10" s="406"/>
      <c r="C10" s="406"/>
      <c r="D10" s="406"/>
      <c r="E10" s="406"/>
      <c r="F10" s="406"/>
      <c r="G10" s="406"/>
      <c r="J10"/>
    </row>
    <row r="11" spans="2:25" s="67" customFormat="1" ht="114">
      <c r="B11" s="143" t="s">
        <v>1117</v>
      </c>
      <c r="C11" s="143" t="s">
        <v>5</v>
      </c>
      <c r="D11" s="145" t="s">
        <v>186</v>
      </c>
      <c r="E11" s="145" t="s">
        <v>1121</v>
      </c>
      <c r="F11"/>
      <c r="G11"/>
    </row>
    <row r="12" spans="2:25">
      <c r="B12" s="134" t="s">
        <v>4</v>
      </c>
      <c r="C12" s="159" t="s">
        <v>1118</v>
      </c>
      <c r="D12" s="132">
        <v>0</v>
      </c>
      <c r="E12" s="132">
        <v>50</v>
      </c>
    </row>
    <row r="13" spans="2:25">
      <c r="B13" s="134" t="s">
        <v>4</v>
      </c>
      <c r="C13" s="159" t="s">
        <v>1119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1120</v>
      </c>
      <c r="D14" s="132">
        <v>2</v>
      </c>
      <c r="E14" s="132">
        <v>150</v>
      </c>
      <c r="F14"/>
    </row>
    <row r="15" spans="2:25" s="67" customFormat="1" ht="15.75" thickBot="1">
      <c r="B15" s="406"/>
      <c r="C15" s="406"/>
      <c r="D15" s="406"/>
      <c r="E15" s="406"/>
      <c r="F15" s="406"/>
      <c r="G15" s="406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1127</v>
      </c>
      <c r="H17" s="5" t="s">
        <v>1126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787</v>
      </c>
      <c r="F18" s="146" t="s">
        <v>200</v>
      </c>
      <c r="G18" s="161" t="s">
        <v>1124</v>
      </c>
      <c r="H18" s="161" t="s">
        <v>1125</v>
      </c>
      <c r="I18" s="150" t="s">
        <v>38</v>
      </c>
    </row>
    <row r="19" spans="2:10">
      <c r="B19" s="134" t="s">
        <v>4</v>
      </c>
      <c r="C19" s="13" t="s">
        <v>625</v>
      </c>
      <c r="D19" s="132" t="s">
        <v>205</v>
      </c>
      <c r="E19" s="132" t="s">
        <v>790</v>
      </c>
      <c r="F19" s="14">
        <v>0.8</v>
      </c>
      <c r="G19" s="409">
        <v>1</v>
      </c>
      <c r="H19" s="409">
        <v>100</v>
      </c>
      <c r="I19" s="135" t="s">
        <v>626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791</v>
      </c>
      <c r="F20" s="14">
        <v>0.15</v>
      </c>
      <c r="G20" s="409">
        <v>3</v>
      </c>
      <c r="H20" s="409">
        <v>300</v>
      </c>
      <c r="I20" s="135" t="s">
        <v>526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792</v>
      </c>
      <c r="F21" s="14">
        <v>0.05</v>
      </c>
      <c r="G21" s="409">
        <v>5</v>
      </c>
      <c r="H21" s="409">
        <v>500</v>
      </c>
      <c r="I21" s="135" t="s">
        <v>527</v>
      </c>
    </row>
    <row r="22" spans="2:10">
      <c r="B22" s="134" t="s">
        <v>4</v>
      </c>
      <c r="C22" s="13" t="s">
        <v>1122</v>
      </c>
      <c r="D22" s="132" t="s">
        <v>205</v>
      </c>
      <c r="E22" s="132" t="s">
        <v>971</v>
      </c>
      <c r="F22" s="14">
        <v>0</v>
      </c>
      <c r="G22" s="409">
        <v>0</v>
      </c>
      <c r="H22" s="409">
        <v>0</v>
      </c>
      <c r="I22" s="135" t="s">
        <v>1123</v>
      </c>
      <c r="J22" s="67"/>
    </row>
    <row r="23" spans="2:10" ht="15.75" thickBot="1"/>
    <row r="24" spans="2:10" ht="23.25">
      <c r="B24" s="12" t="s">
        <v>788</v>
      </c>
      <c r="C24" s="12"/>
      <c r="D24" s="12"/>
      <c r="E24" s="12"/>
      <c r="F24" s="12"/>
      <c r="G24" s="12"/>
    </row>
    <row r="25" spans="2:10">
      <c r="B25" s="361"/>
      <c r="C25" s="361"/>
      <c r="D25" s="5" t="s">
        <v>972</v>
      </c>
      <c r="E25" s="361"/>
      <c r="F25" s="361"/>
      <c r="G25" s="361"/>
    </row>
    <row r="26" spans="2:10" ht="94.5">
      <c r="B26" s="143" t="s">
        <v>789</v>
      </c>
      <c r="C26" s="144" t="s">
        <v>5</v>
      </c>
      <c r="D26" s="383" t="s">
        <v>186</v>
      </c>
      <c r="E26" s="150" t="s">
        <v>38</v>
      </c>
    </row>
    <row r="27" spans="2:10">
      <c r="B27" s="134" t="s">
        <v>4</v>
      </c>
      <c r="C27" s="13" t="s">
        <v>790</v>
      </c>
      <c r="D27" s="384">
        <v>0</v>
      </c>
      <c r="E27" s="135" t="s">
        <v>826</v>
      </c>
    </row>
    <row r="28" spans="2:10">
      <c r="B28" s="134" t="s">
        <v>4</v>
      </c>
      <c r="C28" s="13" t="s">
        <v>791</v>
      </c>
      <c r="D28" s="384">
        <v>1</v>
      </c>
      <c r="E28" s="135" t="s">
        <v>827</v>
      </c>
    </row>
    <row r="29" spans="2:10">
      <c r="B29" s="134" t="s">
        <v>4</v>
      </c>
      <c r="C29" s="13" t="s">
        <v>792</v>
      </c>
      <c r="D29" s="384">
        <v>2</v>
      </c>
      <c r="E29" s="135" t="s">
        <v>828</v>
      </c>
    </row>
    <row r="30" spans="2:10">
      <c r="B30" s="134" t="s">
        <v>4</v>
      </c>
      <c r="C30" s="13" t="s">
        <v>971</v>
      </c>
      <c r="D30" s="384">
        <v>3</v>
      </c>
      <c r="E30" s="135" t="s">
        <v>1132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4" priority="18"/>
  </conditionalFormatting>
  <conditionalFormatting sqref="C19">
    <cfRule type="duplicateValues" dxfId="143" priority="5"/>
  </conditionalFormatting>
  <conditionalFormatting sqref="C20:C22">
    <cfRule type="duplicateValues" dxfId="142" priority="20"/>
  </conditionalFormatting>
  <conditionalFormatting sqref="C27:D27">
    <cfRule type="duplicateValues" dxfId="141" priority="3"/>
  </conditionalFormatting>
  <conditionalFormatting sqref="C28:D29">
    <cfRule type="duplicateValues" dxfId="140" priority="4"/>
  </conditionalFormatting>
  <conditionalFormatting sqref="C30:D30">
    <cfRule type="duplicateValues" dxfId="139" priority="2"/>
  </conditionalFormatting>
  <conditionalFormatting sqref="C12:C14">
    <cfRule type="duplicateValues" dxfId="13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367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370</v>
      </c>
      <c r="E3" s="191"/>
      <c r="F3" s="499"/>
      <c r="G3" s="499"/>
      <c r="H3" s="191"/>
      <c r="I3" s="172"/>
      <c r="J3" s="171"/>
      <c r="K3" s="171"/>
    </row>
    <row r="4" spans="2:12" ht="126">
      <c r="B4" s="143" t="s">
        <v>366</v>
      </c>
      <c r="C4" s="144" t="s">
        <v>5</v>
      </c>
      <c r="D4" s="144" t="s">
        <v>589</v>
      </c>
      <c r="E4" s="154" t="s">
        <v>204</v>
      </c>
      <c r="F4" s="146" t="s">
        <v>590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584</v>
      </c>
      <c r="D5" s="193">
        <v>1</v>
      </c>
      <c r="E5" s="155" t="s">
        <v>368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585</v>
      </c>
      <c r="D6" s="13">
        <v>2</v>
      </c>
      <c r="E6" s="20" t="s">
        <v>368</v>
      </c>
      <c r="F6" s="133">
        <v>200</v>
      </c>
      <c r="J6" s="67"/>
    </row>
    <row r="7" spans="2:12">
      <c r="B7" s="136" t="s">
        <v>4</v>
      </c>
      <c r="C7" s="193" t="s">
        <v>586</v>
      </c>
      <c r="D7" s="13">
        <v>3</v>
      </c>
      <c r="E7" s="20" t="s">
        <v>369</v>
      </c>
      <c r="F7" s="133">
        <v>3</v>
      </c>
      <c r="I7" s="67"/>
      <c r="J7" s="67"/>
    </row>
    <row r="8" spans="2:12">
      <c r="B8" s="136" t="s">
        <v>4</v>
      </c>
      <c r="C8" s="193" t="s">
        <v>587</v>
      </c>
      <c r="D8" s="13">
        <v>4</v>
      </c>
      <c r="E8" s="20" t="s">
        <v>368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588</v>
      </c>
      <c r="D9" s="13">
        <v>5</v>
      </c>
      <c r="E9" s="20" t="s">
        <v>369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21" sqref="N2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56" t="s">
        <v>448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  <c r="R2" s="256"/>
    </row>
    <row r="3" spans="1:18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  <c r="P3" s="258"/>
    </row>
    <row r="4" spans="1:18" s="67" customFormat="1" ht="110.25" thickBot="1">
      <c r="B4" s="260" t="s">
        <v>449</v>
      </c>
      <c r="C4" s="261" t="s">
        <v>5</v>
      </c>
      <c r="D4" s="261" t="s">
        <v>184</v>
      </c>
      <c r="E4" s="262" t="s">
        <v>945</v>
      </c>
      <c r="F4" s="263" t="s">
        <v>30</v>
      </c>
      <c r="G4" s="264" t="s">
        <v>648</v>
      </c>
      <c r="H4" s="264" t="s">
        <v>649</v>
      </c>
      <c r="I4" s="264" t="s">
        <v>687</v>
      </c>
      <c r="J4" s="265" t="s">
        <v>23</v>
      </c>
      <c r="K4" s="265" t="s">
        <v>450</v>
      </c>
      <c r="L4" s="265" t="s">
        <v>451</v>
      </c>
      <c r="M4" s="265" t="s">
        <v>452</v>
      </c>
      <c r="N4" s="265" t="s">
        <v>1296</v>
      </c>
      <c r="O4" s="266" t="s">
        <v>38</v>
      </c>
      <c r="P4" s="267" t="s">
        <v>177</v>
      </c>
    </row>
    <row r="5" spans="1:18" s="67" customFormat="1">
      <c r="B5" s="268" t="s">
        <v>4</v>
      </c>
      <c r="C5" s="269" t="s">
        <v>529</v>
      </c>
      <c r="D5" s="269" t="s">
        <v>496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688</v>
      </c>
      <c r="K5" s="273" t="s">
        <v>529</v>
      </c>
      <c r="L5" s="273"/>
      <c r="M5" s="273"/>
      <c r="N5" s="479"/>
      <c r="O5" s="274" t="str">
        <f t="shared" ref="O5:O44" si="0">UPPER(CONCATENATE("TID_","SKIN",SUBSTITUTE(C5,"dragon",""),"_NAME"))</f>
        <v>TID_SKIN_BABY_0_NAME</v>
      </c>
      <c r="P5" s="275" t="str">
        <f t="shared" ref="P5:P44" si="1">UPPER(CONCATENATE("TID_",C5,"_DESC"))</f>
        <v>TID_DRAGON_BABY_0_DESC</v>
      </c>
    </row>
    <row r="6" spans="1:18" s="67" customFormat="1" ht="15.75" thickBot="1">
      <c r="B6" s="276" t="s">
        <v>4</v>
      </c>
      <c r="C6" s="277" t="s">
        <v>689</v>
      </c>
      <c r="D6" s="277" t="s">
        <v>496</v>
      </c>
      <c r="E6" s="278" t="s">
        <v>976</v>
      </c>
      <c r="F6" s="279">
        <v>1</v>
      </c>
      <c r="G6" s="280">
        <v>240</v>
      </c>
      <c r="H6" s="280">
        <v>0</v>
      </c>
      <c r="I6" s="280">
        <v>3</v>
      </c>
      <c r="J6" s="281" t="s">
        <v>690</v>
      </c>
      <c r="K6" s="281" t="s">
        <v>689</v>
      </c>
      <c r="L6" s="281"/>
      <c r="M6" s="281"/>
      <c r="N6" s="281" t="s">
        <v>1297</v>
      </c>
      <c r="O6" s="282" t="str">
        <f t="shared" si="0"/>
        <v>TID_SKIN_BABY_1_NAME</v>
      </c>
      <c r="P6" s="283" t="str">
        <f t="shared" si="1"/>
        <v>TID_DRAGON_BABY_1_DESC</v>
      </c>
    </row>
    <row r="7" spans="1:18" s="67" customFormat="1">
      <c r="B7" s="268" t="s">
        <v>4</v>
      </c>
      <c r="C7" s="269" t="s">
        <v>532</v>
      </c>
      <c r="D7" s="269" t="s">
        <v>487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688</v>
      </c>
      <c r="K7" s="273" t="s">
        <v>532</v>
      </c>
      <c r="L7" s="273"/>
      <c r="M7" s="273"/>
      <c r="N7" s="479"/>
      <c r="O7" s="274" t="str">
        <f t="shared" si="0"/>
        <v>TID_SKIN_FAT_0_NAME</v>
      </c>
      <c r="P7" s="275" t="str">
        <f t="shared" si="1"/>
        <v>TID_DRAGON_FAT_0_DESC</v>
      </c>
    </row>
    <row r="8" spans="1:18" s="67" customFormat="1">
      <c r="B8" s="284" t="s">
        <v>4</v>
      </c>
      <c r="C8" s="285" t="s">
        <v>629</v>
      </c>
      <c r="D8" s="285" t="s">
        <v>487</v>
      </c>
      <c r="E8" s="286" t="s">
        <v>980</v>
      </c>
      <c r="F8" s="287">
        <v>1</v>
      </c>
      <c r="G8" s="288">
        <v>600</v>
      </c>
      <c r="H8" s="288">
        <v>0</v>
      </c>
      <c r="I8" s="288">
        <v>3</v>
      </c>
      <c r="J8" s="289" t="s">
        <v>690</v>
      </c>
      <c r="K8" s="289" t="s">
        <v>629</v>
      </c>
      <c r="L8" s="289"/>
      <c r="M8" s="289"/>
      <c r="N8" s="281"/>
      <c r="O8" s="290" t="str">
        <f t="shared" si="0"/>
        <v>TID_SKIN_FAT_1_NAME</v>
      </c>
      <c r="P8" s="291" t="str">
        <f t="shared" si="1"/>
        <v>TID_DRAGON_FAT_1_DESC</v>
      </c>
    </row>
    <row r="9" spans="1:18" s="67" customFormat="1" ht="15.75" thickBot="1">
      <c r="B9" s="276" t="s">
        <v>4</v>
      </c>
      <c r="C9" s="277" t="s">
        <v>691</v>
      </c>
      <c r="D9" s="277" t="s">
        <v>487</v>
      </c>
      <c r="E9" s="278" t="s">
        <v>1085</v>
      </c>
      <c r="F9" s="279">
        <v>2</v>
      </c>
      <c r="G9" s="280">
        <v>0</v>
      </c>
      <c r="H9" s="280">
        <v>4</v>
      </c>
      <c r="I9" s="280">
        <v>6</v>
      </c>
      <c r="J9" s="281" t="s">
        <v>692</v>
      </c>
      <c r="K9" s="281" t="s">
        <v>691</v>
      </c>
      <c r="L9" s="281"/>
      <c r="M9" s="281"/>
      <c r="N9" s="281"/>
      <c r="O9" s="282" t="str">
        <f t="shared" si="0"/>
        <v>TID_SKIN_FAT_2_NAME</v>
      </c>
      <c r="P9" s="283" t="str">
        <f t="shared" si="1"/>
        <v>TID_DRAGON_FAT_2_DESC</v>
      </c>
    </row>
    <row r="10" spans="1:18" s="67" customFormat="1">
      <c r="B10" s="268" t="s">
        <v>4</v>
      </c>
      <c r="C10" s="269" t="s">
        <v>528</v>
      </c>
      <c r="D10" s="269" t="s">
        <v>488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688</v>
      </c>
      <c r="K10" s="273" t="s">
        <v>528</v>
      </c>
      <c r="L10" s="273"/>
      <c r="M10" s="273"/>
      <c r="N10" s="479"/>
      <c r="O10" s="274" t="str">
        <f t="shared" si="0"/>
        <v>TID_SKIN_CROCODILE_0_NAME</v>
      </c>
      <c r="P10" s="275" t="str">
        <f t="shared" si="1"/>
        <v>TID_DRAGON_CROCODILE_0_DESC</v>
      </c>
      <c r="R10" s="67">
        <v>8</v>
      </c>
    </row>
    <row r="11" spans="1:18" s="67" customFormat="1">
      <c r="B11" s="284" t="s">
        <v>4</v>
      </c>
      <c r="C11" s="285" t="s">
        <v>530</v>
      </c>
      <c r="D11" s="285" t="s">
        <v>488</v>
      </c>
      <c r="E11" s="286" t="s">
        <v>980</v>
      </c>
      <c r="F11" s="287">
        <v>1</v>
      </c>
      <c r="G11" s="288">
        <v>1500</v>
      </c>
      <c r="H11" s="288">
        <v>0</v>
      </c>
      <c r="I11" s="288">
        <v>3</v>
      </c>
      <c r="J11" s="289" t="s">
        <v>690</v>
      </c>
      <c r="K11" s="289" t="s">
        <v>530</v>
      </c>
      <c r="L11" s="289"/>
      <c r="M11" s="289"/>
      <c r="N11" s="281"/>
      <c r="O11" s="290" t="str">
        <f t="shared" si="0"/>
        <v>TID_SKIN_CROCODILE_1_NAME</v>
      </c>
      <c r="P11" s="291" t="str">
        <f t="shared" si="1"/>
        <v>TID_DRAGON_CROCODILE_1_DESC</v>
      </c>
    </row>
    <row r="12" spans="1:18" s="67" customFormat="1" ht="15.75" thickBot="1">
      <c r="B12" s="276" t="s">
        <v>4</v>
      </c>
      <c r="C12" s="277" t="s">
        <v>531</v>
      </c>
      <c r="D12" s="277" t="s">
        <v>488</v>
      </c>
      <c r="E12" s="278" t="s">
        <v>948</v>
      </c>
      <c r="F12" s="279">
        <v>2</v>
      </c>
      <c r="G12" s="280">
        <v>0</v>
      </c>
      <c r="H12" s="280">
        <v>30</v>
      </c>
      <c r="I12" s="280">
        <v>6</v>
      </c>
      <c r="J12" s="281" t="s">
        <v>692</v>
      </c>
      <c r="K12" s="281" t="s">
        <v>531</v>
      </c>
      <c r="L12" s="281"/>
      <c r="M12" s="281"/>
      <c r="N12" s="281"/>
      <c r="O12" s="282" t="str">
        <f t="shared" si="0"/>
        <v>TID_SKIN_CROCODILE_2_NAME</v>
      </c>
      <c r="P12" s="283" t="str">
        <f t="shared" si="1"/>
        <v>TID_DRAGON_CROCODILE_2_DESC</v>
      </c>
    </row>
    <row r="13" spans="1:18" s="67" customFormat="1">
      <c r="B13" s="268" t="s">
        <v>4</v>
      </c>
      <c r="C13" s="269" t="s">
        <v>533</v>
      </c>
      <c r="D13" s="269" t="s">
        <v>489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688</v>
      </c>
      <c r="K13" s="273" t="s">
        <v>533</v>
      </c>
      <c r="L13" s="273"/>
      <c r="M13" s="273"/>
      <c r="N13" s="479"/>
      <c r="O13" s="274" t="str">
        <f t="shared" si="0"/>
        <v>TID_SKIN_BUG_0_NAME</v>
      </c>
      <c r="P13" s="275" t="str">
        <f>UPPER(CONCATENATE("TID_",C13,"_DESC"))</f>
        <v>TID_DRAGON_BUG_0_DESC</v>
      </c>
    </row>
    <row r="14" spans="1:18" s="67" customFormat="1">
      <c r="B14" s="284" t="s">
        <v>4</v>
      </c>
      <c r="C14" s="285" t="s">
        <v>630</v>
      </c>
      <c r="D14" s="285" t="s">
        <v>489</v>
      </c>
      <c r="E14" s="286" t="s">
        <v>988</v>
      </c>
      <c r="F14" s="287">
        <v>1</v>
      </c>
      <c r="G14" s="288">
        <v>6600</v>
      </c>
      <c r="H14" s="288">
        <v>0</v>
      </c>
      <c r="I14" s="288">
        <v>3</v>
      </c>
      <c r="J14" s="289" t="s">
        <v>690</v>
      </c>
      <c r="K14" s="289" t="s">
        <v>630</v>
      </c>
      <c r="L14" s="289"/>
      <c r="M14" s="289"/>
      <c r="N14" s="281"/>
      <c r="O14" s="290" t="str">
        <f t="shared" si="0"/>
        <v>TID_SKIN_BUG_1_NAME</v>
      </c>
      <c r="P14" s="291" t="str">
        <f>UPPER(CONCATENATE("TID_",C14,"_DESC"))</f>
        <v>TID_DRAGON_BUG_1_DESC</v>
      </c>
    </row>
    <row r="15" spans="1:18" s="67" customFormat="1">
      <c r="B15" s="284" t="s">
        <v>4</v>
      </c>
      <c r="C15" s="285" t="s">
        <v>631</v>
      </c>
      <c r="D15" s="285" t="s">
        <v>489</v>
      </c>
      <c r="E15" s="278" t="s">
        <v>948</v>
      </c>
      <c r="F15" s="287">
        <v>2</v>
      </c>
      <c r="G15" s="288">
        <v>8800</v>
      </c>
      <c r="H15" s="288">
        <v>0</v>
      </c>
      <c r="I15" s="288">
        <v>6</v>
      </c>
      <c r="J15" s="289" t="s">
        <v>692</v>
      </c>
      <c r="K15" s="289" t="s">
        <v>631</v>
      </c>
      <c r="L15" s="289"/>
      <c r="M15" s="289"/>
      <c r="N15" s="281"/>
      <c r="O15" s="290" t="str">
        <f t="shared" si="0"/>
        <v>TID_SKIN_BUG_2_NAME</v>
      </c>
      <c r="P15" s="291" t="str">
        <f t="shared" si="1"/>
        <v>TID_DRAGON_BUG_2_DESC</v>
      </c>
    </row>
    <row r="16" spans="1:18" s="67" customFormat="1" ht="15.75" thickBot="1">
      <c r="B16" s="276" t="s">
        <v>4</v>
      </c>
      <c r="C16" s="277" t="s">
        <v>693</v>
      </c>
      <c r="D16" s="277" t="s">
        <v>489</v>
      </c>
      <c r="E16" s="278" t="s">
        <v>308</v>
      </c>
      <c r="F16" s="279">
        <v>3</v>
      </c>
      <c r="G16" s="280">
        <v>0</v>
      </c>
      <c r="H16" s="280">
        <v>60</v>
      </c>
      <c r="I16" s="280">
        <v>9</v>
      </c>
      <c r="J16" s="281" t="s">
        <v>694</v>
      </c>
      <c r="K16" s="281" t="s">
        <v>693</v>
      </c>
      <c r="L16" s="281"/>
      <c r="M16" s="281"/>
      <c r="N16" s="281"/>
      <c r="O16" s="282" t="str">
        <f t="shared" si="0"/>
        <v>TID_SKIN_BUG_3_NAME</v>
      </c>
      <c r="P16" s="283" t="str">
        <f t="shared" si="1"/>
        <v>TID_DRAGON_BUG_3_DESC</v>
      </c>
    </row>
    <row r="17" spans="2:16" s="67" customFormat="1">
      <c r="B17" s="268" t="s">
        <v>4</v>
      </c>
      <c r="C17" s="269" t="s">
        <v>534</v>
      </c>
      <c r="D17" s="269" t="s">
        <v>490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688</v>
      </c>
      <c r="K17" s="273" t="s">
        <v>534</v>
      </c>
      <c r="L17" s="273"/>
      <c r="M17" s="273"/>
      <c r="N17" s="479" t="s">
        <v>1309</v>
      </c>
      <c r="O17" s="274" t="str">
        <f t="shared" si="0"/>
        <v>TID_SKIN_CHINESE_0_NAME</v>
      </c>
      <c r="P17" s="275" t="str">
        <f t="shared" si="1"/>
        <v>TID_DRAGON_CHINESE_0_DESC</v>
      </c>
    </row>
    <row r="18" spans="2:16" s="67" customFormat="1">
      <c r="B18" s="284" t="s">
        <v>4</v>
      </c>
      <c r="C18" s="285" t="s">
        <v>632</v>
      </c>
      <c r="D18" s="285" t="s">
        <v>490</v>
      </c>
      <c r="E18" s="286" t="s">
        <v>988</v>
      </c>
      <c r="F18" s="287">
        <v>1</v>
      </c>
      <c r="G18" s="288">
        <v>12700</v>
      </c>
      <c r="H18" s="288">
        <v>0</v>
      </c>
      <c r="I18" s="288">
        <v>4</v>
      </c>
      <c r="J18" s="289" t="s">
        <v>690</v>
      </c>
      <c r="K18" s="289" t="s">
        <v>632</v>
      </c>
      <c r="L18" s="289"/>
      <c r="M18" s="289"/>
      <c r="N18" s="281" t="s">
        <v>1310</v>
      </c>
      <c r="O18" s="290" t="str">
        <f t="shared" si="0"/>
        <v>TID_SKIN_CHINESE_1_NAME</v>
      </c>
      <c r="P18" s="291" t="str">
        <f t="shared" si="1"/>
        <v>TID_DRAGON_CHINESE_1_DESC</v>
      </c>
    </row>
    <row r="19" spans="2:16" s="67" customFormat="1">
      <c r="B19" s="284" t="s">
        <v>4</v>
      </c>
      <c r="C19" s="285" t="s">
        <v>633</v>
      </c>
      <c r="D19" s="285" t="s">
        <v>490</v>
      </c>
      <c r="E19" s="286" t="s">
        <v>946</v>
      </c>
      <c r="F19" s="287">
        <v>2</v>
      </c>
      <c r="G19" s="288">
        <v>17000</v>
      </c>
      <c r="H19" s="288">
        <v>0</v>
      </c>
      <c r="I19" s="288">
        <v>8</v>
      </c>
      <c r="J19" s="289" t="s">
        <v>692</v>
      </c>
      <c r="K19" s="289" t="s">
        <v>633</v>
      </c>
      <c r="L19" s="289"/>
      <c r="M19" s="289"/>
      <c r="N19" s="281" t="s">
        <v>1311</v>
      </c>
      <c r="O19" s="290" t="str">
        <f t="shared" si="0"/>
        <v>TID_SKIN_CHINESE_2_NAME</v>
      </c>
      <c r="P19" s="291" t="str">
        <f t="shared" si="1"/>
        <v>TID_DRAGON_CHINESE_2_DESC</v>
      </c>
    </row>
    <row r="20" spans="2:16" s="67" customFormat="1" ht="15.75" thickBot="1">
      <c r="B20" s="276" t="s">
        <v>4</v>
      </c>
      <c r="C20" s="277" t="s">
        <v>695</v>
      </c>
      <c r="D20" s="277" t="s">
        <v>490</v>
      </c>
      <c r="E20" s="278" t="s">
        <v>948</v>
      </c>
      <c r="F20" s="279">
        <v>3</v>
      </c>
      <c r="G20" s="280">
        <v>0</v>
      </c>
      <c r="H20" s="280">
        <v>110</v>
      </c>
      <c r="I20" s="280">
        <v>12</v>
      </c>
      <c r="J20" s="281" t="s">
        <v>694</v>
      </c>
      <c r="K20" s="281" t="s">
        <v>695</v>
      </c>
      <c r="L20" s="281"/>
      <c r="M20" s="281"/>
      <c r="N20" s="281" t="s">
        <v>1312</v>
      </c>
      <c r="O20" s="282" t="str">
        <f t="shared" si="0"/>
        <v>TID_SKIN_CHINESE_3_NAME</v>
      </c>
      <c r="P20" s="283" t="str">
        <f t="shared" si="1"/>
        <v>TID_DRAGON_CHINESE_3_DESC</v>
      </c>
    </row>
    <row r="21" spans="2:16" s="67" customFormat="1">
      <c r="B21" s="268" t="s">
        <v>4</v>
      </c>
      <c r="C21" s="269" t="s">
        <v>535</v>
      </c>
      <c r="D21" s="269" t="s">
        <v>491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688</v>
      </c>
      <c r="K21" s="273" t="s">
        <v>535</v>
      </c>
      <c r="L21" s="273"/>
      <c r="M21" s="273"/>
      <c r="N21" s="479"/>
      <c r="O21" s="274" t="str">
        <f t="shared" si="0"/>
        <v>TID_SKIN_REPTILE_0_NAME</v>
      </c>
      <c r="P21" s="275" t="str">
        <f t="shared" si="1"/>
        <v>TID_DRAGON_REPTILE_0_DESC</v>
      </c>
    </row>
    <row r="22" spans="2:16" s="67" customFormat="1">
      <c r="B22" s="284" t="s">
        <v>4</v>
      </c>
      <c r="C22" s="285" t="s">
        <v>634</v>
      </c>
      <c r="D22" s="285" t="s">
        <v>491</v>
      </c>
      <c r="E22" s="286" t="s">
        <v>946</v>
      </c>
      <c r="F22" s="287">
        <v>1</v>
      </c>
      <c r="G22" s="288">
        <v>22000</v>
      </c>
      <c r="H22" s="288">
        <v>0</v>
      </c>
      <c r="I22" s="288">
        <v>4</v>
      </c>
      <c r="J22" s="289" t="s">
        <v>690</v>
      </c>
      <c r="K22" s="289" t="s">
        <v>634</v>
      </c>
      <c r="L22" s="289"/>
      <c r="M22" s="289"/>
      <c r="N22" s="281"/>
      <c r="O22" s="290" t="str">
        <f t="shared" si="0"/>
        <v>TID_SKIN_REPTILE_1_NAME</v>
      </c>
      <c r="P22" s="291" t="str">
        <f t="shared" si="1"/>
        <v>TID_DRAGON_REPTILE_1_DESC</v>
      </c>
    </row>
    <row r="23" spans="2:16" s="67" customFormat="1">
      <c r="B23" s="284" t="s">
        <v>4</v>
      </c>
      <c r="C23" s="285" t="s">
        <v>635</v>
      </c>
      <c r="D23" s="285" t="s">
        <v>491</v>
      </c>
      <c r="E23" s="286" t="s">
        <v>368</v>
      </c>
      <c r="F23" s="287">
        <v>2</v>
      </c>
      <c r="G23" s="288">
        <v>29330</v>
      </c>
      <c r="H23" s="288">
        <v>0</v>
      </c>
      <c r="I23" s="288">
        <v>8</v>
      </c>
      <c r="J23" s="289" t="s">
        <v>692</v>
      </c>
      <c r="K23" s="289" t="s">
        <v>635</v>
      </c>
      <c r="L23" s="289"/>
      <c r="M23" s="289"/>
      <c r="N23" s="281"/>
      <c r="O23" s="290" t="str">
        <f t="shared" si="0"/>
        <v>TID_SKIN_REPTILE_2_NAME</v>
      </c>
      <c r="P23" s="291" t="str">
        <f t="shared" si="1"/>
        <v>TID_DRAGON_REPTILE_2_DESC</v>
      </c>
    </row>
    <row r="24" spans="2:16" s="67" customFormat="1" ht="15.75" thickBot="1">
      <c r="B24" s="276" t="s">
        <v>4</v>
      </c>
      <c r="C24" s="277" t="s">
        <v>696</v>
      </c>
      <c r="D24" s="277" t="s">
        <v>491</v>
      </c>
      <c r="E24" s="278" t="s">
        <v>947</v>
      </c>
      <c r="F24" s="279">
        <v>3</v>
      </c>
      <c r="G24" s="280">
        <v>0</v>
      </c>
      <c r="H24" s="280">
        <v>110</v>
      </c>
      <c r="I24" s="280">
        <v>12</v>
      </c>
      <c r="J24" s="281" t="s">
        <v>694</v>
      </c>
      <c r="K24" s="281" t="s">
        <v>696</v>
      </c>
      <c r="L24" s="281"/>
      <c r="M24" s="281"/>
      <c r="N24" s="281"/>
      <c r="O24" s="282" t="str">
        <f t="shared" si="0"/>
        <v>TID_SKIN_REPTILE_3_NAME</v>
      </c>
      <c r="P24" s="283" t="str">
        <f t="shared" si="1"/>
        <v>TID_DRAGON_REPTILE_3_DESC</v>
      </c>
    </row>
    <row r="25" spans="2:16" s="67" customFormat="1">
      <c r="B25" s="268" t="s">
        <v>4</v>
      </c>
      <c r="C25" s="269" t="s">
        <v>536</v>
      </c>
      <c r="D25" s="269" t="s">
        <v>492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688</v>
      </c>
      <c r="K25" s="273" t="s">
        <v>536</v>
      </c>
      <c r="L25" s="273"/>
      <c r="M25" s="273"/>
      <c r="N25" s="479"/>
      <c r="O25" s="274" t="str">
        <f t="shared" si="0"/>
        <v>TID_SKIN_CLASSIC_0_NAME</v>
      </c>
      <c r="P25" s="275" t="str">
        <f t="shared" si="1"/>
        <v>TID_DRAGON_CLASSIC_0_DESC</v>
      </c>
    </row>
    <row r="26" spans="2:16" s="67" customFormat="1">
      <c r="B26" s="284" t="s">
        <v>4</v>
      </c>
      <c r="C26" s="285" t="s">
        <v>636</v>
      </c>
      <c r="D26" s="285" t="s">
        <v>492</v>
      </c>
      <c r="E26" s="286" t="s">
        <v>979</v>
      </c>
      <c r="F26" s="287">
        <v>1</v>
      </c>
      <c r="G26" s="288">
        <v>27000</v>
      </c>
      <c r="H26" s="288">
        <v>0</v>
      </c>
      <c r="I26" s="288">
        <v>3</v>
      </c>
      <c r="J26" s="289" t="s">
        <v>690</v>
      </c>
      <c r="K26" s="289" t="s">
        <v>636</v>
      </c>
      <c r="L26" s="289"/>
      <c r="M26" s="289"/>
      <c r="N26" s="281"/>
      <c r="O26" s="290" t="str">
        <f t="shared" si="0"/>
        <v>TID_SKIN_CLASSIC_1_NAME</v>
      </c>
      <c r="P26" s="291" t="str">
        <f t="shared" si="1"/>
        <v>TID_DRAGON_CLASSIC_1_DESC</v>
      </c>
    </row>
    <row r="27" spans="2:16" s="67" customFormat="1">
      <c r="B27" s="284" t="s">
        <v>4</v>
      </c>
      <c r="C27" s="285" t="s">
        <v>637</v>
      </c>
      <c r="D27" s="285" t="s">
        <v>492</v>
      </c>
      <c r="E27" s="286" t="s">
        <v>946</v>
      </c>
      <c r="F27" s="287">
        <v>2</v>
      </c>
      <c r="G27" s="288">
        <v>33400</v>
      </c>
      <c r="H27" s="288">
        <v>0</v>
      </c>
      <c r="I27" s="288">
        <v>6</v>
      </c>
      <c r="J27" s="289" t="s">
        <v>692</v>
      </c>
      <c r="K27" s="289" t="s">
        <v>637</v>
      </c>
      <c r="L27" s="289"/>
      <c r="M27" s="289"/>
      <c r="N27" s="281"/>
      <c r="O27" s="290" t="str">
        <f t="shared" si="0"/>
        <v>TID_SKIN_CLASSIC_2_NAME</v>
      </c>
      <c r="P27" s="291" t="str">
        <f t="shared" si="1"/>
        <v>TID_DRAGON_CLASSIC_2_DESC</v>
      </c>
    </row>
    <row r="28" spans="2:16" s="67" customFormat="1">
      <c r="B28" s="284" t="s">
        <v>4</v>
      </c>
      <c r="C28" s="285" t="s">
        <v>638</v>
      </c>
      <c r="D28" s="285" t="s">
        <v>492</v>
      </c>
      <c r="E28" s="286" t="s">
        <v>368</v>
      </c>
      <c r="F28" s="287">
        <v>3</v>
      </c>
      <c r="G28" s="288">
        <v>40100</v>
      </c>
      <c r="H28" s="288">
        <v>0</v>
      </c>
      <c r="I28" s="288">
        <v>9</v>
      </c>
      <c r="J28" s="281" t="s">
        <v>694</v>
      </c>
      <c r="K28" s="281" t="s">
        <v>638</v>
      </c>
      <c r="L28" s="281"/>
      <c r="M28" s="281"/>
      <c r="N28" s="281"/>
      <c r="O28" s="290" t="str">
        <f t="shared" si="0"/>
        <v>TID_SKIN_CLASSIC_3_NAME</v>
      </c>
      <c r="P28" s="291" t="str">
        <f t="shared" si="1"/>
        <v>TID_DRAGON_CLASSIC_3_DESC</v>
      </c>
    </row>
    <row r="29" spans="2:16" s="67" customFormat="1" ht="15.75" thickBot="1">
      <c r="B29" s="276" t="s">
        <v>4</v>
      </c>
      <c r="C29" s="277" t="s">
        <v>697</v>
      </c>
      <c r="D29" s="277" t="s">
        <v>492</v>
      </c>
      <c r="E29" s="278" t="s">
        <v>983</v>
      </c>
      <c r="F29" s="279">
        <v>4</v>
      </c>
      <c r="G29" s="280">
        <v>0</v>
      </c>
      <c r="H29" s="280">
        <v>110</v>
      </c>
      <c r="I29" s="280">
        <v>12</v>
      </c>
      <c r="J29" s="281" t="s">
        <v>698</v>
      </c>
      <c r="K29" s="281" t="s">
        <v>697</v>
      </c>
      <c r="L29" s="281"/>
      <c r="M29" s="281"/>
      <c r="N29" s="281"/>
      <c r="O29" s="282" t="str">
        <f t="shared" si="0"/>
        <v>TID_SKIN_CLASSIC_4_NAME</v>
      </c>
      <c r="P29" s="283" t="str">
        <f t="shared" si="1"/>
        <v>TID_DRAGON_CLASSIC_4_DESC</v>
      </c>
    </row>
    <row r="30" spans="2:16" s="67" customFormat="1">
      <c r="B30" s="268" t="s">
        <v>4</v>
      </c>
      <c r="C30" s="269" t="s">
        <v>537</v>
      </c>
      <c r="D30" s="269" t="s">
        <v>493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688</v>
      </c>
      <c r="K30" s="273" t="s">
        <v>537</v>
      </c>
      <c r="L30" s="273"/>
      <c r="M30" s="273"/>
      <c r="N30" s="479"/>
      <c r="O30" s="274" t="str">
        <f t="shared" si="0"/>
        <v>TID_SKIN_DEVIL_0_NAME</v>
      </c>
      <c r="P30" s="275" t="str">
        <f t="shared" si="1"/>
        <v>TID_DRAGON_DEVIL_0_DESC</v>
      </c>
    </row>
    <row r="31" spans="2:16" s="67" customFormat="1">
      <c r="B31" s="284" t="s">
        <v>4</v>
      </c>
      <c r="C31" s="285" t="s">
        <v>639</v>
      </c>
      <c r="D31" s="285" t="s">
        <v>493</v>
      </c>
      <c r="E31" s="286" t="s">
        <v>976</v>
      </c>
      <c r="F31" s="287">
        <v>1</v>
      </c>
      <c r="G31" s="288">
        <v>40800</v>
      </c>
      <c r="H31" s="288">
        <v>0</v>
      </c>
      <c r="I31" s="288">
        <v>4</v>
      </c>
      <c r="J31" s="289" t="s">
        <v>690</v>
      </c>
      <c r="K31" s="289" t="s">
        <v>639</v>
      </c>
      <c r="L31" s="289"/>
      <c r="M31" s="289"/>
      <c r="N31" s="281"/>
      <c r="O31" s="290" t="str">
        <f t="shared" si="0"/>
        <v>TID_SKIN_DEVIL_1_NAME</v>
      </c>
      <c r="P31" s="291" t="str">
        <f t="shared" si="1"/>
        <v>TID_DRAGON_DEVIL_1_DESC</v>
      </c>
    </row>
    <row r="32" spans="2:16" s="67" customFormat="1">
      <c r="B32" s="284" t="s">
        <v>4</v>
      </c>
      <c r="C32" s="285" t="s">
        <v>640</v>
      </c>
      <c r="D32" s="285" t="s">
        <v>493</v>
      </c>
      <c r="E32" s="286" t="s">
        <v>979</v>
      </c>
      <c r="F32" s="287">
        <v>2</v>
      </c>
      <c r="G32" s="288">
        <v>51000</v>
      </c>
      <c r="H32" s="288">
        <v>0</v>
      </c>
      <c r="I32" s="288">
        <v>8</v>
      </c>
      <c r="J32" s="289" t="s">
        <v>692</v>
      </c>
      <c r="K32" s="289" t="s">
        <v>640</v>
      </c>
      <c r="L32" s="289"/>
      <c r="M32" s="289"/>
      <c r="N32" s="281"/>
      <c r="O32" s="290" t="str">
        <f t="shared" si="0"/>
        <v>TID_SKIN_DEVIL_2_NAME</v>
      </c>
      <c r="P32" s="291" t="str">
        <f t="shared" si="1"/>
        <v>TID_DRAGON_DEVIL_2_DESC</v>
      </c>
    </row>
    <row r="33" spans="2:16" s="67" customFormat="1">
      <c r="B33" s="284" t="s">
        <v>4</v>
      </c>
      <c r="C33" s="285" t="s">
        <v>641</v>
      </c>
      <c r="D33" s="285" t="s">
        <v>493</v>
      </c>
      <c r="E33" s="278" t="s">
        <v>308</v>
      </c>
      <c r="F33" s="287">
        <v>3</v>
      </c>
      <c r="G33" s="288">
        <v>61300</v>
      </c>
      <c r="H33" s="288">
        <v>0</v>
      </c>
      <c r="I33" s="288">
        <v>12</v>
      </c>
      <c r="J33" s="281" t="s">
        <v>694</v>
      </c>
      <c r="K33" s="281" t="s">
        <v>641</v>
      </c>
      <c r="L33" s="281"/>
      <c r="M33" s="281"/>
      <c r="N33" s="281"/>
      <c r="O33" s="290" t="str">
        <f t="shared" si="0"/>
        <v>TID_SKIN_DEVIL_3_NAME</v>
      </c>
      <c r="P33" s="291" t="str">
        <f t="shared" si="1"/>
        <v>TID_DRAGON_DEVIL_3_DESC</v>
      </c>
    </row>
    <row r="34" spans="2:16" s="67" customFormat="1" ht="15.75" thickBot="1">
      <c r="B34" s="276" t="s">
        <v>4</v>
      </c>
      <c r="C34" s="277" t="s">
        <v>699</v>
      </c>
      <c r="D34" s="277" t="s">
        <v>493</v>
      </c>
      <c r="E34" s="278" t="s">
        <v>1085</v>
      </c>
      <c r="F34" s="279">
        <v>4</v>
      </c>
      <c r="G34" s="280">
        <v>0</v>
      </c>
      <c r="H34" s="280">
        <v>110</v>
      </c>
      <c r="I34" s="280">
        <v>16</v>
      </c>
      <c r="J34" s="281" t="s">
        <v>698</v>
      </c>
      <c r="K34" s="281" t="s">
        <v>699</v>
      </c>
      <c r="L34" s="281"/>
      <c r="M34" s="281"/>
      <c r="N34" s="281"/>
      <c r="O34" s="282" t="str">
        <f t="shared" si="0"/>
        <v>TID_SKIN_DEVIL_4_NAME</v>
      </c>
      <c r="P34" s="283" t="str">
        <f t="shared" si="1"/>
        <v>TID_DRAGON_DEVIL_4_DESC</v>
      </c>
    </row>
    <row r="35" spans="2:16" s="67" customFormat="1">
      <c r="B35" s="268" t="s">
        <v>4</v>
      </c>
      <c r="C35" s="269" t="s">
        <v>538</v>
      </c>
      <c r="D35" s="269" t="s">
        <v>494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688</v>
      </c>
      <c r="K35" s="273" t="s">
        <v>538</v>
      </c>
      <c r="L35" s="273"/>
      <c r="M35" s="273"/>
      <c r="N35" s="479"/>
      <c r="O35" s="274" t="str">
        <f t="shared" si="0"/>
        <v>TID_SKIN_BALROG_0_NAME</v>
      </c>
      <c r="P35" s="275" t="str">
        <f t="shared" si="1"/>
        <v>TID_DRAGON_BALROG_0_DESC</v>
      </c>
    </row>
    <row r="36" spans="2:16" s="67" customFormat="1">
      <c r="B36" s="284" t="s">
        <v>4</v>
      </c>
      <c r="C36" s="285" t="s">
        <v>642</v>
      </c>
      <c r="D36" s="285" t="s">
        <v>494</v>
      </c>
      <c r="E36" s="286" t="s">
        <v>988</v>
      </c>
      <c r="F36" s="287">
        <v>1</v>
      </c>
      <c r="G36" s="288">
        <v>59700</v>
      </c>
      <c r="H36" s="288">
        <v>0</v>
      </c>
      <c r="I36" s="288">
        <v>4</v>
      </c>
      <c r="J36" s="289" t="s">
        <v>690</v>
      </c>
      <c r="K36" s="289" t="s">
        <v>642</v>
      </c>
      <c r="L36" s="289"/>
      <c r="M36" s="289"/>
      <c r="N36" s="281"/>
      <c r="O36" s="290" t="str">
        <f t="shared" si="0"/>
        <v>TID_SKIN_BALROG_1_NAME</v>
      </c>
      <c r="P36" s="291" t="str">
        <f t="shared" si="1"/>
        <v>TID_DRAGON_BALROG_1_DESC</v>
      </c>
    </row>
    <row r="37" spans="2:16" s="67" customFormat="1">
      <c r="B37" s="284" t="s">
        <v>4</v>
      </c>
      <c r="C37" s="285" t="s">
        <v>644</v>
      </c>
      <c r="D37" s="285" t="s">
        <v>494</v>
      </c>
      <c r="E37" s="286" t="s">
        <v>979</v>
      </c>
      <c r="F37" s="287">
        <v>2</v>
      </c>
      <c r="G37" s="288">
        <v>74600</v>
      </c>
      <c r="H37" s="288">
        <v>0</v>
      </c>
      <c r="I37" s="288">
        <v>8</v>
      </c>
      <c r="J37" s="289" t="s">
        <v>692</v>
      </c>
      <c r="K37" s="289" t="s">
        <v>644</v>
      </c>
      <c r="L37" s="289"/>
      <c r="M37" s="289"/>
      <c r="N37" s="281"/>
      <c r="O37" s="290" t="str">
        <f t="shared" si="0"/>
        <v>TID_SKIN_BALROG_2_NAME</v>
      </c>
      <c r="P37" s="291" t="str">
        <f t="shared" si="1"/>
        <v>TID_DRAGON_BALROG_2_DESC</v>
      </c>
    </row>
    <row r="38" spans="2:16" s="67" customFormat="1">
      <c r="B38" s="284" t="s">
        <v>4</v>
      </c>
      <c r="C38" s="285" t="s">
        <v>643</v>
      </c>
      <c r="D38" s="285" t="s">
        <v>494</v>
      </c>
      <c r="E38" s="286" t="s">
        <v>984</v>
      </c>
      <c r="F38" s="287">
        <v>3</v>
      </c>
      <c r="G38" s="288">
        <v>89500</v>
      </c>
      <c r="H38" s="288">
        <v>0</v>
      </c>
      <c r="I38" s="288">
        <v>12</v>
      </c>
      <c r="J38" s="281" t="s">
        <v>694</v>
      </c>
      <c r="K38" s="281" t="s">
        <v>643</v>
      </c>
      <c r="L38" s="281"/>
      <c r="M38" s="281"/>
      <c r="N38" s="281"/>
      <c r="O38" s="290" t="str">
        <f t="shared" si="0"/>
        <v>TID_SKIN_BALROG_3_NAME</v>
      </c>
      <c r="P38" s="291" t="str">
        <f t="shared" si="1"/>
        <v>TID_DRAGON_BALROG_3_DESC</v>
      </c>
    </row>
    <row r="39" spans="2:16" s="67" customFormat="1" ht="15.75" thickBot="1">
      <c r="B39" s="276" t="s">
        <v>4</v>
      </c>
      <c r="C39" s="277" t="s">
        <v>700</v>
      </c>
      <c r="D39" s="277" t="s">
        <v>494</v>
      </c>
      <c r="E39" s="278" t="s">
        <v>308</v>
      </c>
      <c r="F39" s="279">
        <v>4</v>
      </c>
      <c r="G39" s="280">
        <v>0</v>
      </c>
      <c r="H39" s="280">
        <v>160</v>
      </c>
      <c r="I39" s="280">
        <v>16</v>
      </c>
      <c r="J39" s="281" t="s">
        <v>698</v>
      </c>
      <c r="K39" s="281" t="s">
        <v>700</v>
      </c>
      <c r="L39" s="281"/>
      <c r="M39" s="281"/>
      <c r="N39" s="281"/>
      <c r="O39" s="282" t="str">
        <f t="shared" si="0"/>
        <v>TID_SKIN_BALROG_4_NAME</v>
      </c>
      <c r="P39" s="283" t="str">
        <f t="shared" si="1"/>
        <v>TID_DRAGON_BALROG_4_DESC</v>
      </c>
    </row>
    <row r="40" spans="2:16" s="67" customFormat="1">
      <c r="B40" s="268" t="s">
        <v>4</v>
      </c>
      <c r="C40" s="269" t="s">
        <v>539</v>
      </c>
      <c r="D40" s="269" t="s">
        <v>495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688</v>
      </c>
      <c r="K40" s="273" t="s">
        <v>539</v>
      </c>
      <c r="L40" s="273"/>
      <c r="M40" s="273"/>
      <c r="N40" s="479"/>
      <c r="O40" s="274" t="str">
        <f t="shared" si="0"/>
        <v>TID_SKIN_TITAN_0_NAME</v>
      </c>
      <c r="P40" s="275" t="str">
        <f t="shared" si="1"/>
        <v>TID_DRAGON_TITAN_0_DESC</v>
      </c>
    </row>
    <row r="41" spans="2:16" s="67" customFormat="1">
      <c r="B41" s="284" t="s">
        <v>4</v>
      </c>
      <c r="C41" s="285" t="s">
        <v>645</v>
      </c>
      <c r="D41" s="285" t="s">
        <v>495</v>
      </c>
      <c r="E41" s="286" t="s">
        <v>984</v>
      </c>
      <c r="F41" s="287">
        <v>1</v>
      </c>
      <c r="G41" s="288">
        <v>84000</v>
      </c>
      <c r="H41" s="288">
        <v>0</v>
      </c>
      <c r="I41" s="288">
        <v>4</v>
      </c>
      <c r="J41" s="289" t="s">
        <v>690</v>
      </c>
      <c r="K41" s="289" t="s">
        <v>645</v>
      </c>
      <c r="L41" s="289"/>
      <c r="M41" s="289"/>
      <c r="N41" s="281"/>
      <c r="O41" s="290" t="str">
        <f t="shared" si="0"/>
        <v>TID_SKIN_TITAN_1_NAME</v>
      </c>
      <c r="P41" s="291" t="str">
        <f t="shared" si="1"/>
        <v>TID_DRAGON_TITAN_1_DESC</v>
      </c>
    </row>
    <row r="42" spans="2:16" s="67" customFormat="1">
      <c r="B42" s="284" t="s">
        <v>4</v>
      </c>
      <c r="C42" s="285" t="s">
        <v>646</v>
      </c>
      <c r="D42" s="285" t="s">
        <v>495</v>
      </c>
      <c r="E42" s="278" t="s">
        <v>1085</v>
      </c>
      <c r="F42" s="287">
        <v>2</v>
      </c>
      <c r="G42" s="288">
        <v>105000</v>
      </c>
      <c r="H42" s="288">
        <v>0</v>
      </c>
      <c r="I42" s="288">
        <v>8</v>
      </c>
      <c r="J42" s="289" t="s">
        <v>692</v>
      </c>
      <c r="K42" s="289" t="s">
        <v>646</v>
      </c>
      <c r="L42" s="289"/>
      <c r="M42" s="289"/>
      <c r="N42" s="281"/>
      <c r="O42" s="290" t="str">
        <f t="shared" si="0"/>
        <v>TID_SKIN_TITAN_2_NAME</v>
      </c>
      <c r="P42" s="291" t="str">
        <f t="shared" si="1"/>
        <v>TID_DRAGON_TITAN_2_DESC</v>
      </c>
    </row>
    <row r="43" spans="2:16" s="67" customFormat="1">
      <c r="B43" s="284" t="s">
        <v>4</v>
      </c>
      <c r="C43" s="285" t="s">
        <v>647</v>
      </c>
      <c r="D43" s="285" t="s">
        <v>495</v>
      </c>
      <c r="E43" s="278" t="s">
        <v>947</v>
      </c>
      <c r="F43" s="287">
        <v>3</v>
      </c>
      <c r="G43" s="288">
        <v>126000</v>
      </c>
      <c r="H43" s="288">
        <v>0</v>
      </c>
      <c r="I43" s="288">
        <v>12</v>
      </c>
      <c r="J43" s="281" t="s">
        <v>694</v>
      </c>
      <c r="K43" s="281" t="s">
        <v>647</v>
      </c>
      <c r="L43" s="281"/>
      <c r="M43" s="281"/>
      <c r="N43" s="281"/>
      <c r="O43" s="290" t="str">
        <f t="shared" si="0"/>
        <v>TID_SKIN_TITAN_3_NAME</v>
      </c>
      <c r="P43" s="291" t="str">
        <f t="shared" si="1"/>
        <v>TID_DRAGON_TITAN_3_DESC</v>
      </c>
    </row>
    <row r="44" spans="2:16" s="67" customFormat="1">
      <c r="B44" s="284" t="s">
        <v>4</v>
      </c>
      <c r="C44" s="285" t="s">
        <v>701</v>
      </c>
      <c r="D44" s="285" t="s">
        <v>495</v>
      </c>
      <c r="E44" s="278" t="s">
        <v>983</v>
      </c>
      <c r="F44" s="287">
        <v>4</v>
      </c>
      <c r="G44" s="288">
        <v>0</v>
      </c>
      <c r="H44" s="288">
        <v>160</v>
      </c>
      <c r="I44" s="288">
        <v>16</v>
      </c>
      <c r="J44" s="281" t="s">
        <v>698</v>
      </c>
      <c r="K44" s="281" t="s">
        <v>701</v>
      </c>
      <c r="L44" s="281"/>
      <c r="M44" s="281"/>
      <c r="N44" s="281"/>
      <c r="O44" s="290" t="str">
        <f t="shared" si="0"/>
        <v>TID_SKIN_TITAN_4_NAME</v>
      </c>
      <c r="P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455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456</v>
      </c>
      <c r="E3" s="144" t="s">
        <v>5</v>
      </c>
      <c r="F3" s="146" t="s">
        <v>204</v>
      </c>
      <c r="G3" s="154" t="s">
        <v>457</v>
      </c>
      <c r="H3" s="154" t="s">
        <v>458</v>
      </c>
      <c r="I3" s="148" t="s">
        <v>23</v>
      </c>
      <c r="J3" s="148" t="s">
        <v>1066</v>
      </c>
      <c r="K3" s="149" t="s">
        <v>38</v>
      </c>
      <c r="L3" s="150" t="s">
        <v>177</v>
      </c>
      <c r="M3" s="230" t="s">
        <v>580</v>
      </c>
    </row>
    <row r="4" spans="2:13" s="67" customFormat="1">
      <c r="D4" s="219" t="s">
        <v>4</v>
      </c>
      <c r="E4" s="203" t="s">
        <v>949</v>
      </c>
      <c r="F4" s="217" t="s">
        <v>461</v>
      </c>
      <c r="G4" s="218" t="s">
        <v>462</v>
      </c>
      <c r="H4" s="218">
        <v>1</v>
      </c>
      <c r="I4" s="204" t="str">
        <f>CONCATENATE("icon_",powerUpsDefinitions[[#This Row],['[sku']]])</f>
        <v>icon_avoid_mine</v>
      </c>
      <c r="J4" s="204" t="s">
        <v>1072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950</v>
      </c>
      <c r="F5" s="217" t="s">
        <v>461</v>
      </c>
      <c r="G5" s="218" t="s">
        <v>463</v>
      </c>
      <c r="H5" s="218">
        <v>1</v>
      </c>
      <c r="I5" s="204" t="str">
        <f>CONCATENATE("icon_",powerUpsDefinitions[[#This Row],['[sku']]])</f>
        <v>icon_avoid_poison</v>
      </c>
      <c r="J5" s="204" t="s">
        <v>1072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948</v>
      </c>
      <c r="F6" s="217" t="s">
        <v>460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1068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368</v>
      </c>
      <c r="F7" s="217" t="s">
        <v>986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1078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453</v>
      </c>
      <c r="F8" s="217" t="s">
        <v>453</v>
      </c>
      <c r="G8" s="218"/>
      <c r="H8" s="218"/>
      <c r="I8" s="204" t="str">
        <f>CONCATENATE("icon_",powerUpsDefinitions[[#This Row],['[sku']]])</f>
        <v>icon_dive</v>
      </c>
      <c r="J8" s="204" t="s">
        <v>1067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454</v>
      </c>
      <c r="F9" s="217" t="s">
        <v>454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1073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991</v>
      </c>
      <c r="F10" s="217" t="s">
        <v>992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1074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993</v>
      </c>
      <c r="F11" s="217" t="s">
        <v>992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1074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994</v>
      </c>
      <c r="F12" s="214" t="s">
        <v>994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1074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1076</v>
      </c>
      <c r="F13" s="217" t="s">
        <v>1076</v>
      </c>
      <c r="G13" s="218">
        <v>1</v>
      </c>
      <c r="H13" s="218"/>
      <c r="I13" s="389" t="str">
        <f>CONCATENATE("icon_",powerUpsDefinitions[[#This Row],['[sku']]])</f>
        <v>icon_fireball</v>
      </c>
      <c r="J13" s="389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976</v>
      </c>
      <c r="F14" s="217" t="s">
        <v>977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1074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6" t="s">
        <v>951</v>
      </c>
      <c r="F15" s="387" t="s">
        <v>464</v>
      </c>
      <c r="G15" s="388">
        <v>0</v>
      </c>
      <c r="H15" s="388"/>
      <c r="I15" s="204" t="str">
        <f>CONCATENATE("icon_",powerUpsDefinitions[[#This Row],['[sku']]])</f>
        <v>icon_free_revive</v>
      </c>
      <c r="J15" s="204" t="s">
        <v>1112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1079</v>
      </c>
      <c r="F16" s="217" t="s">
        <v>1079</v>
      </c>
      <c r="G16" s="218">
        <v>1</v>
      </c>
      <c r="H16" s="218"/>
      <c r="I16" s="389" t="s">
        <v>1082</v>
      </c>
      <c r="J16" s="389" t="s">
        <v>1082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0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946</v>
      </c>
      <c r="F17" s="217" t="s">
        <v>946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1077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988</v>
      </c>
      <c r="F18" s="217" t="s">
        <v>989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1077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947</v>
      </c>
      <c r="F19" s="217" t="s">
        <v>459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1071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981</v>
      </c>
      <c r="F20" s="217" t="s">
        <v>978</v>
      </c>
      <c r="G20" s="218" t="s">
        <v>982</v>
      </c>
      <c r="H20" s="218">
        <v>10</v>
      </c>
      <c r="I20" s="204" t="str">
        <f>CONCATENATE("icon_",powerUpsDefinitions[[#This Row],['[sku']]])</f>
        <v>icon_lower_damage_arrows</v>
      </c>
      <c r="J20" s="204" t="s">
        <v>1075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979</v>
      </c>
      <c r="F21" s="217" t="s">
        <v>978</v>
      </c>
      <c r="G21" s="218" t="s">
        <v>462</v>
      </c>
      <c r="H21" s="218">
        <v>10</v>
      </c>
      <c r="I21" s="204" t="str">
        <f>CONCATENATE("icon_",powerUpsDefinitions[[#This Row],['[sku']]])</f>
        <v>icon_lower_damage_mine</v>
      </c>
      <c r="J21" s="204" t="s">
        <v>1075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980</v>
      </c>
      <c r="F22" s="217" t="s">
        <v>978</v>
      </c>
      <c r="G22" s="218" t="s">
        <v>463</v>
      </c>
      <c r="H22" s="218">
        <v>10</v>
      </c>
      <c r="I22" s="204" t="str">
        <f>CONCATENATE("icon_",powerUpsDefinitions[[#This Row],['[sku']]])</f>
        <v>icon_lower_damage_poison</v>
      </c>
      <c r="J22" s="204" t="s">
        <v>1075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1" t="s">
        <v>4</v>
      </c>
      <c r="E23" s="203" t="s">
        <v>1084</v>
      </c>
      <c r="F23" s="217" t="s">
        <v>1084</v>
      </c>
      <c r="G23" s="394">
        <v>1</v>
      </c>
      <c r="H23" s="394"/>
      <c r="I23" s="389" t="str">
        <f>CONCATENATE("icon_",powerUpsDefinitions[[#This Row],['[sku']]])</f>
        <v>icon_magnet</v>
      </c>
      <c r="J23" s="389" t="str">
        <f>CONCATENATE("icon_",powerUpsDefinitions[[#This Row],['[sku']]])</f>
        <v>icon_magnet</v>
      </c>
      <c r="K23" s="395" t="str">
        <f>CONCATENATE("TID_POWERUP_",UPPER(powerUpsDefinitions[[#This Row],['[sku']]]),"_NAME")</f>
        <v>TID_POWERUP_MAGNET_NAME</v>
      </c>
      <c r="L23" s="396" t="str">
        <f>CONCATENATE("TID_POWERUP_",UPPER(powerUpsDefinitions[[#This Row],['[sku']]]),"_DESC")</f>
        <v>TID_POWERUP_MAGNET_DESC</v>
      </c>
      <c r="M23" s="397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1085</v>
      </c>
      <c r="F24" s="217" t="s">
        <v>1085</v>
      </c>
      <c r="G24" s="218">
        <v>5</v>
      </c>
      <c r="H24" s="218"/>
      <c r="I24" s="389" t="s">
        <v>1131</v>
      </c>
      <c r="J24" s="389" t="s">
        <v>1070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0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995</v>
      </c>
      <c r="F25" s="217" t="s">
        <v>995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466</v>
      </c>
      <c r="F26" s="217" t="s">
        <v>465</v>
      </c>
      <c r="G26" s="218" t="s">
        <v>328</v>
      </c>
      <c r="H26" s="218">
        <v>100</v>
      </c>
      <c r="I26" s="204" t="str">
        <f>CONCATENATE("icon_",powerUpsDefinitions[[#This Row],['[sku']]])</f>
        <v>icon_preyHpBoost_crow</v>
      </c>
      <c r="J26" s="204" t="s">
        <v>1074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983</v>
      </c>
      <c r="F27" s="217" t="s">
        <v>983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1075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308</v>
      </c>
      <c r="F28" s="217" t="s">
        <v>987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1070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984</v>
      </c>
      <c r="F29" s="217" t="s">
        <v>985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1069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1" t="s">
        <v>4</v>
      </c>
      <c r="E30" s="392" t="s">
        <v>1083</v>
      </c>
      <c r="F30" s="393" t="s">
        <v>1083</v>
      </c>
      <c r="G30" s="394">
        <v>100</v>
      </c>
      <c r="H30" s="394"/>
      <c r="I30" s="389" t="s">
        <v>1113</v>
      </c>
      <c r="J30" s="389" t="s">
        <v>1074</v>
      </c>
      <c r="K30" s="395" t="str">
        <f>CONCATENATE("TID_POWERUP_",UPPER(powerUpsDefinitions[[#This Row],['[sku']]]),"_NAME")</f>
        <v>TID_POWERUP_VACUUM_NAME</v>
      </c>
      <c r="L30" s="396" t="str">
        <f>CONCATENATE("TID_POWERUP_",UPPER(powerUpsDefinitions[[#This Row],['[sku']]]),"_DESC")</f>
        <v>TID_POWERUP_VACUUM_DESC</v>
      </c>
      <c r="M30" s="397" t="str">
        <f>CONCATENATE(powerUpsDefinitions[[#This Row],['[tidDesc']]],"_SHORT")</f>
        <v>TID_POWERUP_VACUUM_DESC_SHORT</v>
      </c>
    </row>
    <row r="31" spans="4:13">
      <c r="D31" s="391" t="s">
        <v>4</v>
      </c>
      <c r="E31" s="203" t="s">
        <v>1197</v>
      </c>
      <c r="F31" s="217" t="s">
        <v>1197</v>
      </c>
      <c r="G31" s="394">
        <v>0</v>
      </c>
      <c r="H31" s="394"/>
      <c r="I31" s="389" t="s">
        <v>1198</v>
      </c>
      <c r="J31" s="389" t="s">
        <v>1074</v>
      </c>
      <c r="K31" s="395" t="str">
        <f>CONCATENATE("TID_POWERUP_",UPPER(powerUpsDefinitions[[#This Row],['[sku']]]),"_NAME")</f>
        <v>TID_POWERUP_DOG_NAME</v>
      </c>
      <c r="L31" s="396" t="str">
        <f>CONCATENATE("TID_POWERUP_",UPPER(powerUpsDefinitions[[#This Row],['[sku']]]),"_DESC")</f>
        <v>TID_POWERUP_DOG_DESC</v>
      </c>
      <c r="M31" s="397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1094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1088</v>
      </c>
      <c r="E35" s="185" t="s">
        <v>5</v>
      </c>
      <c r="F35" s="400" t="s">
        <v>1097</v>
      </c>
      <c r="G35" s="401" t="s">
        <v>1096</v>
      </c>
      <c r="H35" s="401" t="s">
        <v>1095</v>
      </c>
    </row>
    <row r="36" spans="1:16384">
      <c r="D36" s="402" t="s">
        <v>4</v>
      </c>
      <c r="E36" s="203" t="s">
        <v>1089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1133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38"/>
      <c r="C3" s="438"/>
      <c r="D3" s="438"/>
      <c r="E3" s="438"/>
      <c r="F3" s="438"/>
      <c r="G3" s="439" t="s">
        <v>1153</v>
      </c>
      <c r="H3" s="6">
        <v>10</v>
      </c>
    </row>
    <row r="4" spans="2:25" ht="30" customHeight="1">
      <c r="B4" s="422"/>
      <c r="C4" s="422"/>
      <c r="D4" s="422"/>
      <c r="E4" s="422"/>
      <c r="F4" s="422"/>
      <c r="G4" s="439" t="s">
        <v>1154</v>
      </c>
      <c r="H4" s="6">
        <v>200</v>
      </c>
    </row>
    <row r="5" spans="2:25" ht="114.75">
      <c r="B5" s="143" t="s">
        <v>1134</v>
      </c>
      <c r="C5" s="143" t="s">
        <v>5</v>
      </c>
      <c r="D5" s="143" t="s">
        <v>204</v>
      </c>
      <c r="E5" s="434" t="s">
        <v>186</v>
      </c>
      <c r="F5" s="146" t="s">
        <v>1136</v>
      </c>
      <c r="G5" s="147" t="s">
        <v>649</v>
      </c>
      <c r="H5" s="440" t="s">
        <v>1156</v>
      </c>
      <c r="I5" s="163" t="s">
        <v>1141</v>
      </c>
      <c r="J5" s="163" t="s">
        <v>590</v>
      </c>
      <c r="K5" s="440" t="s">
        <v>1155</v>
      </c>
      <c r="L5" s="163" t="s">
        <v>1137</v>
      </c>
      <c r="M5" s="148" t="s">
        <v>23</v>
      </c>
      <c r="N5" s="450" t="s">
        <v>779</v>
      </c>
      <c r="O5" s="450" t="s">
        <v>1200</v>
      </c>
      <c r="P5" s="450" t="s">
        <v>1201</v>
      </c>
      <c r="Q5" s="450" t="s">
        <v>1202</v>
      </c>
    </row>
    <row r="6" spans="2:25">
      <c r="B6" s="134" t="s">
        <v>4</v>
      </c>
      <c r="C6" s="159" t="s">
        <v>1135</v>
      </c>
      <c r="D6" s="159" t="s">
        <v>1140</v>
      </c>
      <c r="E6" s="435">
        <v>0</v>
      </c>
      <c r="F6" s="14">
        <v>0.99</v>
      </c>
      <c r="G6" s="133">
        <v>0</v>
      </c>
      <c r="H6" s="441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41">
        <f>shopPacksDefinitions[[#This Row],['[amount']]]/shopPacksDefinitions[[#This Row],['[priceDollars']]]</f>
        <v>10.1010101010101</v>
      </c>
      <c r="L6" s="20" t="b">
        <v>0</v>
      </c>
      <c r="M6" s="15" t="s">
        <v>1313</v>
      </c>
      <c r="N6" s="352"/>
      <c r="O6" s="205" t="s">
        <v>1203</v>
      </c>
      <c r="P6" s="352"/>
      <c r="Q6" s="205" t="s">
        <v>1203</v>
      </c>
    </row>
    <row r="7" spans="2:25">
      <c r="B7" s="134" t="s">
        <v>4</v>
      </c>
      <c r="C7" s="159" t="s">
        <v>1138</v>
      </c>
      <c r="D7" s="408" t="s">
        <v>1140</v>
      </c>
      <c r="E7" s="435">
        <v>1</v>
      </c>
      <c r="F7" s="14">
        <v>4.99</v>
      </c>
      <c r="G7" s="133">
        <v>0</v>
      </c>
      <c r="H7" s="441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41">
        <f>shopPacksDefinitions[[#This Row],['[amount']]]/shopPacksDefinitions[[#This Row],['[priceDollars']]]</f>
        <v>10.020040080160321</v>
      </c>
      <c r="L7" s="20" t="b">
        <v>0</v>
      </c>
      <c r="M7" s="15" t="s">
        <v>1314</v>
      </c>
      <c r="N7" s="352"/>
      <c r="O7" s="205" t="s">
        <v>1204</v>
      </c>
      <c r="P7" s="352"/>
      <c r="Q7" s="205" t="s">
        <v>1204</v>
      </c>
    </row>
    <row r="8" spans="2:25">
      <c r="B8" s="134" t="s">
        <v>4</v>
      </c>
      <c r="C8" s="159" t="s">
        <v>1139</v>
      </c>
      <c r="D8" s="408" t="s">
        <v>1140</v>
      </c>
      <c r="E8" s="435">
        <v>2</v>
      </c>
      <c r="F8" s="14">
        <v>9.99</v>
      </c>
      <c r="G8" s="133">
        <v>0</v>
      </c>
      <c r="H8" s="441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41">
        <f>shopPacksDefinitions[[#This Row],['[amount']]]/shopPacksDefinitions[[#This Row],['[priceDollars']]]</f>
        <v>11.011011011011011</v>
      </c>
      <c r="L8" s="20" t="b">
        <v>0</v>
      </c>
      <c r="M8" s="15" t="s">
        <v>1315</v>
      </c>
      <c r="N8" s="423"/>
      <c r="O8" s="205" t="s">
        <v>1205</v>
      </c>
      <c r="P8" s="423"/>
      <c r="Q8" s="418" t="s">
        <v>1205</v>
      </c>
    </row>
    <row r="9" spans="2:25">
      <c r="B9" s="136" t="s">
        <v>4</v>
      </c>
      <c r="C9" s="421" t="s">
        <v>1142</v>
      </c>
      <c r="D9" s="408" t="s">
        <v>1140</v>
      </c>
      <c r="E9" s="435">
        <v>3</v>
      </c>
      <c r="F9" s="14">
        <v>19.989999999999998</v>
      </c>
      <c r="G9" s="140">
        <v>0</v>
      </c>
      <c r="H9" s="441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441">
        <f>shopPacksDefinitions[[#This Row],['[amount']]]/shopPacksDefinitions[[#This Row],['[priceDollars']]]</f>
        <v>12.506253126563283</v>
      </c>
      <c r="L9" s="155" t="b">
        <v>0</v>
      </c>
      <c r="M9" s="15" t="s">
        <v>1316</v>
      </c>
      <c r="N9" s="424"/>
      <c r="O9" s="205" t="s">
        <v>1206</v>
      </c>
      <c r="P9" s="424"/>
      <c r="Q9" s="461" t="s">
        <v>1206</v>
      </c>
    </row>
    <row r="10" spans="2:25">
      <c r="B10" s="136" t="s">
        <v>4</v>
      </c>
      <c r="C10" s="421" t="s">
        <v>1149</v>
      </c>
      <c r="D10" s="408" t="s">
        <v>1140</v>
      </c>
      <c r="E10" s="435">
        <v>4</v>
      </c>
      <c r="F10" s="139">
        <v>39.99</v>
      </c>
      <c r="G10" s="140">
        <v>0</v>
      </c>
      <c r="H10" s="441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441">
        <f>shopPacksDefinitions[[#This Row],['[amount']]]/shopPacksDefinitions[[#This Row],['[priceDollars']]]</f>
        <v>14.003500875218805</v>
      </c>
      <c r="L10" s="155" t="b">
        <v>0</v>
      </c>
      <c r="M10" s="15" t="s">
        <v>1317</v>
      </c>
      <c r="N10" s="424"/>
      <c r="O10" s="205" t="s">
        <v>1207</v>
      </c>
      <c r="P10" s="424"/>
      <c r="Q10" s="461" t="s">
        <v>1207</v>
      </c>
    </row>
    <row r="11" spans="2:25" ht="15.75" thickBot="1">
      <c r="B11" s="136" t="s">
        <v>4</v>
      </c>
      <c r="C11" s="421" t="s">
        <v>1150</v>
      </c>
      <c r="D11" s="408" t="s">
        <v>1140</v>
      </c>
      <c r="E11" s="437">
        <v>5</v>
      </c>
      <c r="F11" s="139">
        <v>79.989999999999995</v>
      </c>
      <c r="G11" s="140">
        <v>0</v>
      </c>
      <c r="H11" s="441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441">
        <f>shopPacksDefinitions[[#This Row],['[amount']]]/shopPacksDefinitions[[#This Row],['[priceDollars']]]</f>
        <v>15.001875234404302</v>
      </c>
      <c r="L11" s="155" t="b">
        <v>1</v>
      </c>
      <c r="M11" s="15" t="s">
        <v>1318</v>
      </c>
      <c r="N11" s="424"/>
      <c r="O11" s="205" t="s">
        <v>1208</v>
      </c>
      <c r="P11" s="424"/>
      <c r="Q11" s="461" t="s">
        <v>1208</v>
      </c>
    </row>
    <row r="12" spans="2:25" ht="15.75" thickBot="1">
      <c r="B12" s="425" t="s">
        <v>4</v>
      </c>
      <c r="C12" s="426" t="s">
        <v>1152</v>
      </c>
      <c r="D12" s="427" t="s">
        <v>1147</v>
      </c>
      <c r="E12" s="436">
        <v>0</v>
      </c>
      <c r="F12" s="428">
        <v>0</v>
      </c>
      <c r="G12" s="429">
        <v>5</v>
      </c>
      <c r="H12" s="442">
        <f>ROUND(shopPacksDefinitions[[#This Row],['[priceHC']]],0)*$H$4</f>
        <v>1000</v>
      </c>
      <c r="I12" s="430">
        <v>0</v>
      </c>
      <c r="J12" s="430">
        <f>ROUND(shopPacksDefinitions[[#This Row],[Base Amount
(only for the maths)]]+shopPacksDefinitions[[#This Row],[Base Amount
(only for the maths)]]*shopPacksDefinitions[[#This Row],['[bonusAmount']]],0)</f>
        <v>1000</v>
      </c>
      <c r="K12" s="442">
        <f>shopPacksDefinitions[[#This Row],['[amount']]]/shopPacksDefinitions[[#This Row],['[priceHC']]]</f>
        <v>200</v>
      </c>
      <c r="L12" s="431" t="b">
        <v>0</v>
      </c>
      <c r="M12" s="432" t="s">
        <v>1319</v>
      </c>
      <c r="N12" s="433"/>
      <c r="O12" s="433"/>
      <c r="P12" s="433"/>
      <c r="Q12" s="433"/>
    </row>
    <row r="13" spans="2:25" ht="15.75" thickBot="1">
      <c r="B13" s="134" t="s">
        <v>4</v>
      </c>
      <c r="C13" s="159" t="s">
        <v>1143</v>
      </c>
      <c r="D13" s="408" t="s">
        <v>1147</v>
      </c>
      <c r="E13" s="435">
        <v>1</v>
      </c>
      <c r="F13" s="14">
        <v>0</v>
      </c>
      <c r="G13" s="133">
        <v>20</v>
      </c>
      <c r="H13" s="441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41">
        <f>shopPacksDefinitions[[#This Row],['[amount']]]/shopPacksDefinitions[[#This Row],['[priceHC']]]</f>
        <v>220</v>
      </c>
      <c r="L13" s="20" t="b">
        <v>0</v>
      </c>
      <c r="M13" s="432" t="s">
        <v>1320</v>
      </c>
      <c r="N13" s="423"/>
      <c r="O13" s="423"/>
      <c r="P13" s="423"/>
      <c r="Q13" s="423"/>
    </row>
    <row r="14" spans="2:25" ht="15.75" thickBot="1">
      <c r="B14" s="134" t="s">
        <v>4</v>
      </c>
      <c r="C14" s="159" t="s">
        <v>1144</v>
      </c>
      <c r="D14" s="408" t="s">
        <v>1147</v>
      </c>
      <c r="E14" s="435">
        <v>2</v>
      </c>
      <c r="F14" s="14">
        <v>0</v>
      </c>
      <c r="G14" s="133">
        <v>50</v>
      </c>
      <c r="H14" s="441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41">
        <f>shopPacksDefinitions[[#This Row],['[amount']]]/shopPacksDefinitions[[#This Row],['[priceHC']]]</f>
        <v>240</v>
      </c>
      <c r="L14" s="20" t="b">
        <v>0</v>
      </c>
      <c r="M14" s="432" t="s">
        <v>1321</v>
      </c>
      <c r="N14" s="423"/>
      <c r="O14" s="423"/>
      <c r="P14" s="423"/>
      <c r="Q14" s="423"/>
    </row>
    <row r="15" spans="2:25" ht="15.75" thickBot="1">
      <c r="B15" s="134" t="s">
        <v>4</v>
      </c>
      <c r="C15" s="159" t="s">
        <v>1145</v>
      </c>
      <c r="D15" s="408" t="s">
        <v>1147</v>
      </c>
      <c r="E15" s="435">
        <v>3</v>
      </c>
      <c r="F15" s="14">
        <v>0</v>
      </c>
      <c r="G15" s="133">
        <v>250</v>
      </c>
      <c r="H15" s="441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41">
        <f>shopPacksDefinitions[[#This Row],['[amount']]]/shopPacksDefinitions[[#This Row],['[priceHC']]]</f>
        <v>280</v>
      </c>
      <c r="L15" s="20" t="b">
        <v>0</v>
      </c>
      <c r="M15" s="432" t="s">
        <v>1322</v>
      </c>
      <c r="N15" s="423"/>
      <c r="O15" s="423"/>
      <c r="P15" s="423"/>
      <c r="Q15" s="423"/>
    </row>
    <row r="16" spans="2:25" ht="15.75" thickBot="1">
      <c r="B16" s="134" t="s">
        <v>4</v>
      </c>
      <c r="C16" s="159" t="s">
        <v>1146</v>
      </c>
      <c r="D16" s="408" t="s">
        <v>1147</v>
      </c>
      <c r="E16" s="435">
        <v>4</v>
      </c>
      <c r="F16" s="14">
        <v>0</v>
      </c>
      <c r="G16" s="133">
        <v>400</v>
      </c>
      <c r="H16" s="441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41">
        <f>shopPacksDefinitions[[#This Row],['[amount']]]/shopPacksDefinitions[[#This Row],['[priceHC']]]</f>
        <v>300</v>
      </c>
      <c r="L16" s="20" t="b">
        <v>0</v>
      </c>
      <c r="M16" s="432" t="s">
        <v>1323</v>
      </c>
      <c r="N16" s="423"/>
      <c r="O16" s="423"/>
      <c r="P16" s="423"/>
      <c r="Q16" s="423"/>
    </row>
    <row r="17" spans="2:17">
      <c r="B17" s="134" t="s">
        <v>4</v>
      </c>
      <c r="C17" s="159" t="s">
        <v>1151</v>
      </c>
      <c r="D17" s="408" t="s">
        <v>1147</v>
      </c>
      <c r="E17" s="435">
        <v>5</v>
      </c>
      <c r="F17" s="14">
        <v>0</v>
      </c>
      <c r="G17" s="133">
        <v>1000</v>
      </c>
      <c r="H17" s="441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41">
        <f>shopPacksDefinitions[[#This Row],['[amount']]]/shopPacksDefinitions[[#This Row],['[priceHC']]]</f>
        <v>340</v>
      </c>
      <c r="L17" s="20" t="b">
        <v>1</v>
      </c>
      <c r="M17" s="432" t="s">
        <v>1324</v>
      </c>
      <c r="N17" s="423"/>
      <c r="O17" s="423"/>
      <c r="P17" s="423"/>
      <c r="Q17" s="423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372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99"/>
      <c r="G3" s="499"/>
      <c r="H3" s="192"/>
      <c r="I3" s="172"/>
      <c r="J3" s="171"/>
      <c r="K3" s="171"/>
    </row>
    <row r="4" spans="2:12" ht="136.5">
      <c r="B4" s="143" t="s">
        <v>371</v>
      </c>
      <c r="C4" s="144" t="s">
        <v>5</v>
      </c>
      <c r="D4" s="144" t="s">
        <v>186</v>
      </c>
      <c r="E4" s="154" t="s">
        <v>378</v>
      </c>
      <c r="F4" s="154" t="s">
        <v>379</v>
      </c>
      <c r="G4" s="154" t="s">
        <v>380</v>
      </c>
      <c r="H4" s="149" t="s">
        <v>381</v>
      </c>
      <c r="I4" s="67"/>
      <c r="J4" s="67"/>
      <c r="K4" s="67"/>
      <c r="L4" s="67"/>
    </row>
    <row r="5" spans="2:12">
      <c r="B5" s="197" t="s">
        <v>4</v>
      </c>
      <c r="C5" s="200" t="s">
        <v>373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374</v>
      </c>
      <c r="D6" s="198">
        <v>1</v>
      </c>
      <c r="E6" s="199">
        <v>2</v>
      </c>
      <c r="F6" s="199">
        <v>8</v>
      </c>
      <c r="G6" s="199">
        <v>2.5</v>
      </c>
      <c r="H6" s="202"/>
      <c r="I6" s="67"/>
      <c r="J6" s="67"/>
      <c r="K6" s="67"/>
      <c r="L6" s="67"/>
    </row>
    <row r="7" spans="2:12">
      <c r="B7" s="194" t="s">
        <v>382</v>
      </c>
      <c r="C7" s="13"/>
      <c r="D7" s="13"/>
      <c r="E7" s="20"/>
      <c r="F7" s="20"/>
      <c r="G7" s="20"/>
      <c r="H7" s="160" t="s">
        <v>383</v>
      </c>
      <c r="I7" s="67"/>
      <c r="J7" s="67"/>
      <c r="K7" s="67"/>
      <c r="L7" s="67"/>
    </row>
    <row r="8" spans="2:12">
      <c r="B8" s="194" t="s">
        <v>382</v>
      </c>
      <c r="C8" s="13"/>
      <c r="D8" s="13"/>
      <c r="E8" s="20"/>
      <c r="F8" s="20"/>
      <c r="G8" s="20"/>
      <c r="H8" s="160" t="s">
        <v>384</v>
      </c>
      <c r="I8" s="67"/>
      <c r="J8" s="67"/>
      <c r="K8" s="67"/>
      <c r="L8" s="67"/>
    </row>
    <row r="9" spans="2:12">
      <c r="B9" s="194" t="s">
        <v>382</v>
      </c>
      <c r="C9" s="13"/>
      <c r="D9" s="13"/>
      <c r="E9" s="20"/>
      <c r="F9" s="20"/>
      <c r="G9" s="20"/>
      <c r="H9" s="160" t="s">
        <v>385</v>
      </c>
    </row>
    <row r="10" spans="2:12">
      <c r="B10" s="197" t="s">
        <v>4</v>
      </c>
      <c r="C10" s="200" t="s">
        <v>375</v>
      </c>
      <c r="D10" s="200">
        <v>2</v>
      </c>
      <c r="E10" s="201">
        <v>4</v>
      </c>
      <c r="F10" s="201">
        <v>22</v>
      </c>
      <c r="G10" s="201">
        <v>2.5</v>
      </c>
      <c r="H10" s="202"/>
    </row>
    <row r="11" spans="2:12">
      <c r="B11" s="194" t="s">
        <v>382</v>
      </c>
      <c r="C11" s="13"/>
      <c r="D11" s="13"/>
      <c r="E11" s="20"/>
      <c r="F11" s="20"/>
      <c r="G11" s="20"/>
      <c r="H11" s="160" t="s">
        <v>386</v>
      </c>
    </row>
    <row r="12" spans="2:12">
      <c r="B12" s="194" t="s">
        <v>382</v>
      </c>
      <c r="C12" s="13"/>
      <c r="D12" s="13"/>
      <c r="E12" s="20"/>
      <c r="F12" s="20"/>
      <c r="G12" s="20"/>
      <c r="H12" s="160" t="s">
        <v>387</v>
      </c>
    </row>
    <row r="13" spans="2:12">
      <c r="B13" s="194" t="s">
        <v>382</v>
      </c>
      <c r="C13" s="13"/>
      <c r="D13" s="13"/>
      <c r="E13" s="20"/>
      <c r="F13" s="20"/>
      <c r="G13" s="20"/>
      <c r="H13" s="160" t="s">
        <v>388</v>
      </c>
    </row>
    <row r="14" spans="2:12">
      <c r="B14" s="197" t="s">
        <v>4</v>
      </c>
      <c r="C14" s="200" t="s">
        <v>376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382</v>
      </c>
      <c r="C15" s="13"/>
      <c r="D15" s="13"/>
      <c r="E15" s="20"/>
      <c r="F15" s="20"/>
      <c r="G15" s="20"/>
      <c r="H15" s="160" t="s">
        <v>389</v>
      </c>
    </row>
    <row r="16" spans="2:12">
      <c r="B16" s="194" t="s">
        <v>382</v>
      </c>
      <c r="C16" s="13"/>
      <c r="D16" s="13"/>
      <c r="E16" s="20"/>
      <c r="F16" s="20"/>
      <c r="G16" s="20"/>
      <c r="H16" s="160" t="s">
        <v>390</v>
      </c>
    </row>
    <row r="17" spans="2:8">
      <c r="B17" s="194" t="s">
        <v>382</v>
      </c>
      <c r="C17" s="13"/>
      <c r="D17" s="13"/>
      <c r="E17" s="20"/>
      <c r="F17" s="20"/>
      <c r="G17" s="20"/>
      <c r="H17" s="160" t="s">
        <v>391</v>
      </c>
    </row>
    <row r="18" spans="2:8">
      <c r="B18" s="197" t="s">
        <v>4</v>
      </c>
      <c r="C18" s="200" t="s">
        <v>377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382</v>
      </c>
      <c r="C19" s="13"/>
      <c r="D19" s="13"/>
      <c r="E19" s="20"/>
      <c r="F19" s="20"/>
      <c r="G19" s="20"/>
      <c r="H19" s="160" t="s">
        <v>392</v>
      </c>
    </row>
    <row r="20" spans="2:8">
      <c r="B20" s="194" t="s">
        <v>382</v>
      </c>
      <c r="C20" s="13"/>
      <c r="D20" s="13"/>
      <c r="E20" s="20"/>
      <c r="F20" s="20"/>
      <c r="G20" s="20"/>
      <c r="H20" s="160" t="s">
        <v>393</v>
      </c>
    </row>
    <row r="21" spans="2:8">
      <c r="B21" s="194" t="s">
        <v>382</v>
      </c>
      <c r="C21" s="13"/>
      <c r="D21" s="13"/>
      <c r="E21" s="20"/>
      <c r="F21" s="20"/>
      <c r="G21" s="20"/>
      <c r="H21" s="160" t="s">
        <v>394</v>
      </c>
    </row>
    <row r="22" spans="2:8" s="67" customFormat="1">
      <c r="B22" s="194" t="s">
        <v>4</v>
      </c>
      <c r="C22" s="13" t="s">
        <v>906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382</v>
      </c>
      <c r="C23" s="13"/>
      <c r="D23" s="13"/>
      <c r="E23" s="20"/>
      <c r="F23" s="183"/>
      <c r="G23" s="183"/>
      <c r="H23" s="160" t="s">
        <v>907</v>
      </c>
    </row>
    <row r="24" spans="2:8" s="67" customFormat="1">
      <c r="B24" s="194" t="s">
        <v>4</v>
      </c>
      <c r="C24" s="13" t="s">
        <v>927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382</v>
      </c>
      <c r="C25" s="13"/>
      <c r="D25" s="13"/>
      <c r="E25" s="20"/>
      <c r="F25" s="183"/>
      <c r="G25" s="183"/>
      <c r="H25" s="160" t="s">
        <v>908</v>
      </c>
    </row>
    <row r="26" spans="2:8" s="67" customFormat="1">
      <c r="B26" s="194" t="s">
        <v>4</v>
      </c>
      <c r="C26" s="13" t="s">
        <v>928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4" t="s">
        <v>382</v>
      </c>
      <c r="C27" s="13"/>
      <c r="D27" s="13"/>
      <c r="E27" s="20"/>
      <c r="F27" s="183"/>
      <c r="G27" s="183"/>
      <c r="H27" s="160" t="s">
        <v>909</v>
      </c>
    </row>
    <row r="28" spans="2:8">
      <c r="B28" s="194" t="s">
        <v>4</v>
      </c>
      <c r="C28" s="13" t="s">
        <v>929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4" t="s">
        <v>382</v>
      </c>
      <c r="C29" s="13"/>
      <c r="D29" s="13"/>
      <c r="E29" s="20"/>
      <c r="F29" s="183"/>
      <c r="G29" s="183"/>
      <c r="H29" s="160" t="s">
        <v>910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504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65" t="s">
        <v>515</v>
      </c>
      <c r="C35" s="466" t="s">
        <v>5</v>
      </c>
      <c r="D35" s="466" t="s">
        <v>1306</v>
      </c>
      <c r="E35" s="466" t="s">
        <v>1307</v>
      </c>
      <c r="F35" s="67"/>
      <c r="G35" s="67"/>
      <c r="H35" s="67"/>
    </row>
    <row r="36" spans="2:8">
      <c r="B36" s="470" t="s">
        <v>4</v>
      </c>
      <c r="C36" s="483" t="s">
        <v>505</v>
      </c>
      <c r="D36" s="483">
        <v>1</v>
      </c>
      <c r="E36" s="484">
        <v>0.1</v>
      </c>
      <c r="F36" s="67"/>
      <c r="G36" s="67"/>
      <c r="H36" s="67"/>
    </row>
    <row r="37" spans="2:8">
      <c r="B37" s="470" t="s">
        <v>4</v>
      </c>
      <c r="C37" s="483" t="s">
        <v>506</v>
      </c>
      <c r="D37" s="483">
        <v>2</v>
      </c>
      <c r="E37" s="484">
        <v>8.7055056329612412E-2</v>
      </c>
      <c r="F37" s="67"/>
      <c r="G37" s="67"/>
      <c r="H37" s="67"/>
    </row>
    <row r="38" spans="2:8">
      <c r="B38" s="470" t="s">
        <v>4</v>
      </c>
      <c r="C38" s="483" t="s">
        <v>507</v>
      </c>
      <c r="D38" s="483">
        <v>3</v>
      </c>
      <c r="E38" s="484">
        <v>8.027415617602307E-2</v>
      </c>
      <c r="F38" s="67"/>
      <c r="G38" s="67"/>
      <c r="H38" s="67"/>
    </row>
    <row r="39" spans="2:8">
      <c r="B39" s="470" t="s">
        <v>4</v>
      </c>
      <c r="C39" s="483" t="s">
        <v>508</v>
      </c>
      <c r="D39" s="483">
        <v>4</v>
      </c>
      <c r="E39" s="484">
        <v>7.5785828325519916E-2</v>
      </c>
      <c r="F39" s="67"/>
      <c r="G39" s="67"/>
      <c r="H39" s="67"/>
    </row>
    <row r="40" spans="2:8">
      <c r="B40" s="470" t="s">
        <v>4</v>
      </c>
      <c r="C40" s="483" t="s">
        <v>509</v>
      </c>
      <c r="D40" s="483">
        <v>5</v>
      </c>
      <c r="E40" s="484">
        <v>7.2477966367769556E-2</v>
      </c>
      <c r="F40" s="67"/>
      <c r="G40" s="67"/>
      <c r="H40" s="67"/>
    </row>
    <row r="41" spans="2:8">
      <c r="B41" s="470" t="s">
        <v>4</v>
      </c>
      <c r="C41" s="483" t="s">
        <v>510</v>
      </c>
      <c r="D41" s="483">
        <v>6</v>
      </c>
      <c r="E41" s="484">
        <v>6.988271187715793E-2</v>
      </c>
      <c r="F41" s="67"/>
      <c r="G41" s="67"/>
      <c r="H41" s="67"/>
    </row>
    <row r="42" spans="2:8">
      <c r="B42" s="470" t="s">
        <v>4</v>
      </c>
      <c r="C42" s="483" t="s">
        <v>511</v>
      </c>
      <c r="D42" s="483">
        <v>7</v>
      </c>
      <c r="E42" s="484">
        <v>6.776109134004811E-2</v>
      </c>
      <c r="F42" s="67"/>
      <c r="G42" s="67"/>
      <c r="H42" s="67"/>
    </row>
    <row r="43" spans="2:8">
      <c r="B43" s="470" t="s">
        <v>4</v>
      </c>
      <c r="C43" s="483" t="s">
        <v>512</v>
      </c>
      <c r="D43" s="483">
        <v>8</v>
      </c>
      <c r="E43" s="484">
        <v>6.5975395538644718E-2</v>
      </c>
      <c r="F43" s="67"/>
      <c r="G43" s="67"/>
      <c r="H43" s="67"/>
    </row>
    <row r="44" spans="2:8">
      <c r="B44" s="470" t="s">
        <v>4</v>
      </c>
      <c r="C44" s="483" t="s">
        <v>513</v>
      </c>
      <c r="D44" s="483">
        <v>9</v>
      </c>
      <c r="E44" s="484">
        <v>6.4439401497725424E-2</v>
      </c>
      <c r="F44" s="67"/>
      <c r="G44" s="67"/>
      <c r="H44" s="67"/>
    </row>
    <row r="45" spans="2:8">
      <c r="B45" s="470" t="s">
        <v>4</v>
      </c>
      <c r="C45" s="483" t="s">
        <v>514</v>
      </c>
      <c r="D45" s="483">
        <v>10</v>
      </c>
      <c r="E45" s="484">
        <v>6.3095734448019331E-2</v>
      </c>
      <c r="F45" s="67"/>
      <c r="G45" s="67"/>
      <c r="H45" s="67"/>
    </row>
    <row r="46" spans="2:8" ht="15.75" thickBot="1"/>
    <row r="47" spans="2:8" ht="23.25">
      <c r="B47" s="12" t="s">
        <v>1090</v>
      </c>
      <c r="C47" s="12"/>
      <c r="D47" s="12"/>
      <c r="E47" s="12"/>
      <c r="F47" s="12"/>
      <c r="G47" s="12"/>
      <c r="H47" s="12"/>
    </row>
    <row r="49" spans="2:8" ht="130.5">
      <c r="B49" s="185" t="s">
        <v>1091</v>
      </c>
      <c r="C49" s="185" t="s">
        <v>5</v>
      </c>
      <c r="D49" s="185" t="s">
        <v>1099</v>
      </c>
      <c r="E49" s="401" t="s">
        <v>1100</v>
      </c>
      <c r="F49" s="401" t="s">
        <v>1101</v>
      </c>
      <c r="G49" s="401" t="s">
        <v>1102</v>
      </c>
      <c r="H49" s="401" t="s">
        <v>1103</v>
      </c>
    </row>
    <row r="50" spans="2:8">
      <c r="B50" s="404" t="s">
        <v>4</v>
      </c>
      <c r="C50" s="399" t="s">
        <v>1092</v>
      </c>
      <c r="D50" s="399" t="s">
        <v>1335</v>
      </c>
      <c r="E50" s="403" t="s">
        <v>1093</v>
      </c>
      <c r="F50" s="403">
        <v>50</v>
      </c>
      <c r="G50" s="403">
        <v>30</v>
      </c>
      <c r="H50" s="403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1172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1157</v>
      </c>
      <c r="B3" s="185" t="s">
        <v>5</v>
      </c>
      <c r="C3" s="185" t="s">
        <v>204</v>
      </c>
      <c r="D3" s="401" t="s">
        <v>1158</v>
      </c>
      <c r="E3" s="401" t="s">
        <v>1161</v>
      </c>
    </row>
    <row r="4" spans="1:10">
      <c r="A4" s="404" t="s">
        <v>4</v>
      </c>
      <c r="B4" s="399" t="s">
        <v>1160</v>
      </c>
      <c r="C4" s="399" t="s">
        <v>992</v>
      </c>
      <c r="D4" s="403" t="s">
        <v>1159</v>
      </c>
      <c r="E4" s="403" t="str">
        <f>CONCATENATE("TID_","EVENT_",UPPER(B4))</f>
        <v>TID_EVENT_EAT_ARCHER</v>
      </c>
    </row>
    <row r="5" spans="1:10">
      <c r="A5" s="404" t="s">
        <v>4</v>
      </c>
      <c r="B5" s="399" t="s">
        <v>1162</v>
      </c>
      <c r="C5" s="399" t="s">
        <v>992</v>
      </c>
      <c r="D5" s="403" t="s">
        <v>1163</v>
      </c>
      <c r="E5" s="403" t="str">
        <f t="shared" ref="E5:E10" si="0">CONCATENATE("TID_","EVENT_",UPPER(B5))</f>
        <v>TID_EVENT_EAT_BIRDS</v>
      </c>
    </row>
    <row r="6" spans="1:10">
      <c r="A6" s="404" t="s">
        <v>4</v>
      </c>
      <c r="B6" s="399" t="s">
        <v>1166</v>
      </c>
      <c r="C6" s="399" t="s">
        <v>1164</v>
      </c>
      <c r="D6" s="403" t="s">
        <v>1165</v>
      </c>
      <c r="E6" s="403" t="str">
        <f t="shared" si="0"/>
        <v>TID_EVENT_DESTROY_HOUSES</v>
      </c>
    </row>
    <row r="7" spans="1:10">
      <c r="A7" s="404" t="s">
        <v>4</v>
      </c>
      <c r="B7" s="399" t="s">
        <v>1167</v>
      </c>
      <c r="C7" s="399" t="s">
        <v>1168</v>
      </c>
      <c r="D7" s="403" t="s">
        <v>1148</v>
      </c>
      <c r="E7" s="403" t="str">
        <f t="shared" si="0"/>
        <v>TID_EVENT_COLLECT_COINS</v>
      </c>
    </row>
    <row r="8" spans="1:10">
      <c r="A8" s="404" t="s">
        <v>4</v>
      </c>
      <c r="B8" s="399" t="s">
        <v>1169</v>
      </c>
      <c r="C8" s="399" t="s">
        <v>1170</v>
      </c>
      <c r="D8" s="403" t="s">
        <v>1170</v>
      </c>
      <c r="E8" s="403" t="str">
        <f t="shared" si="0"/>
        <v>TID_EVENT_PLAY_TIME</v>
      </c>
    </row>
    <row r="9" spans="1:10">
      <c r="A9" s="404" t="s">
        <v>4</v>
      </c>
      <c r="B9" s="399" t="s">
        <v>308</v>
      </c>
      <c r="C9" s="399" t="s">
        <v>308</v>
      </c>
      <c r="D9" s="403" t="s">
        <v>308</v>
      </c>
      <c r="E9" s="403" t="str">
        <f t="shared" si="0"/>
        <v>TID_EVENT_SCORE</v>
      </c>
    </row>
    <row r="10" spans="1:10">
      <c r="A10" s="404" t="s">
        <v>4</v>
      </c>
      <c r="B10" s="399" t="s">
        <v>205</v>
      </c>
      <c r="C10" s="399" t="s">
        <v>205</v>
      </c>
      <c r="D10" s="403" t="s">
        <v>205</v>
      </c>
      <c r="E10" s="403" t="str">
        <f t="shared" si="0"/>
        <v>TID_EVENT_PET</v>
      </c>
    </row>
    <row r="11" spans="1:10">
      <c r="A11" s="404" t="s">
        <v>4</v>
      </c>
      <c r="B11" s="399" t="s">
        <v>1171</v>
      </c>
      <c r="C11" s="399" t="s">
        <v>1171</v>
      </c>
      <c r="D11" s="403" t="s">
        <v>1171</v>
      </c>
      <c r="E11" s="403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1173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1178</v>
      </c>
      <c r="F14" s="171"/>
      <c r="G14" s="171" t="s">
        <v>1179</v>
      </c>
      <c r="H14" s="171"/>
      <c r="J14" s="171"/>
    </row>
    <row r="15" spans="1:10" ht="118.5">
      <c r="A15" s="185" t="s">
        <v>1181</v>
      </c>
      <c r="B15" s="185" t="s">
        <v>5</v>
      </c>
      <c r="C15" s="401" t="s">
        <v>1175</v>
      </c>
      <c r="D15" s="401" t="s">
        <v>1176</v>
      </c>
      <c r="E15" s="401" t="s">
        <v>1177</v>
      </c>
      <c r="F15" s="443" t="s">
        <v>1214</v>
      </c>
    </row>
    <row r="16" spans="1:10">
      <c r="A16" s="404" t="s">
        <v>4</v>
      </c>
      <c r="B16" s="399" t="s">
        <v>1174</v>
      </c>
      <c r="C16" s="403">
        <v>0.2</v>
      </c>
      <c r="D16" s="403">
        <v>0.5</v>
      </c>
      <c r="E16" s="403">
        <v>0.7</v>
      </c>
      <c r="F16" s="444">
        <v>0.01</v>
      </c>
    </row>
    <row r="18" spans="1:16" ht="15.75" thickBot="1"/>
    <row r="19" spans="1:16" ht="23.25">
      <c r="A19" s="12" t="s">
        <v>1180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65" t="s">
        <v>1182</v>
      </c>
      <c r="B21" s="466" t="s">
        <v>186</v>
      </c>
      <c r="C21" s="466" t="s">
        <v>5</v>
      </c>
      <c r="D21" s="467" t="s">
        <v>1209</v>
      </c>
      <c r="E21" s="467" t="s">
        <v>1158</v>
      </c>
      <c r="F21" s="468" t="s">
        <v>1275</v>
      </c>
      <c r="G21" s="468" t="s">
        <v>1191</v>
      </c>
      <c r="H21" s="468" t="s">
        <v>1192</v>
      </c>
      <c r="I21" s="468" t="s">
        <v>1193</v>
      </c>
      <c r="J21" s="468" t="s">
        <v>1194</v>
      </c>
      <c r="K21" s="468" t="s">
        <v>1195</v>
      </c>
      <c r="L21" s="468" t="s">
        <v>1211</v>
      </c>
      <c r="M21" s="468" t="s">
        <v>1196</v>
      </c>
      <c r="N21" s="468" t="s">
        <v>1210</v>
      </c>
      <c r="O21" s="468" t="s">
        <v>1212</v>
      </c>
      <c r="P21" s="469" t="s">
        <v>1213</v>
      </c>
    </row>
    <row r="22" spans="1:16">
      <c r="A22" s="463" t="s">
        <v>4</v>
      </c>
      <c r="B22" s="445">
        <v>10</v>
      </c>
      <c r="C22" s="445" t="s">
        <v>1183</v>
      </c>
      <c r="D22" s="446" t="s">
        <v>1160</v>
      </c>
      <c r="E22" s="446">
        <v>1000000</v>
      </c>
      <c r="F22" s="447" t="s">
        <v>1174</v>
      </c>
      <c r="G22" s="447" t="s">
        <v>1147</v>
      </c>
      <c r="H22" s="447">
        <v>100</v>
      </c>
      <c r="I22" s="447" t="s">
        <v>1147</v>
      </c>
      <c r="J22" s="447">
        <v>200</v>
      </c>
      <c r="K22" s="447" t="s">
        <v>1147</v>
      </c>
      <c r="L22" s="447">
        <v>1000</v>
      </c>
      <c r="M22" s="447" t="s">
        <v>1147</v>
      </c>
      <c r="N22" s="447">
        <v>2500</v>
      </c>
      <c r="O22" s="447" t="s">
        <v>369</v>
      </c>
      <c r="P22" s="464">
        <v>25</v>
      </c>
    </row>
    <row r="23" spans="1:16">
      <c r="A23" s="463" t="s">
        <v>4</v>
      </c>
      <c r="B23" s="445">
        <v>20</v>
      </c>
      <c r="C23" s="445" t="s">
        <v>1184</v>
      </c>
      <c r="D23" s="446" t="s">
        <v>1162</v>
      </c>
      <c r="E23" s="446">
        <v>1000000</v>
      </c>
      <c r="F23" s="447" t="s">
        <v>1174</v>
      </c>
      <c r="G23" s="447" t="s">
        <v>1147</v>
      </c>
      <c r="H23" s="447">
        <v>100</v>
      </c>
      <c r="I23" s="447" t="s">
        <v>1147</v>
      </c>
      <c r="J23" s="447">
        <v>200</v>
      </c>
      <c r="K23" s="447" t="s">
        <v>1147</v>
      </c>
      <c r="L23" s="447">
        <v>1000</v>
      </c>
      <c r="M23" s="447" t="s">
        <v>1147</v>
      </c>
      <c r="N23" s="447">
        <v>2500</v>
      </c>
      <c r="O23" s="447" t="s">
        <v>369</v>
      </c>
      <c r="P23" s="464">
        <v>25</v>
      </c>
    </row>
    <row r="24" spans="1:16">
      <c r="A24" s="463" t="s">
        <v>4</v>
      </c>
      <c r="B24" s="445">
        <v>30</v>
      </c>
      <c r="C24" s="445" t="s">
        <v>1185</v>
      </c>
      <c r="D24" s="446" t="s">
        <v>1166</v>
      </c>
      <c r="E24" s="446">
        <v>100000</v>
      </c>
      <c r="F24" s="447" t="s">
        <v>1174</v>
      </c>
      <c r="G24" s="447" t="s">
        <v>1147</v>
      </c>
      <c r="H24" s="447">
        <v>100</v>
      </c>
      <c r="I24" s="447" t="s">
        <v>1147</v>
      </c>
      <c r="J24" s="447">
        <v>200</v>
      </c>
      <c r="K24" s="447" t="s">
        <v>1147</v>
      </c>
      <c r="L24" s="447">
        <v>1000</v>
      </c>
      <c r="M24" s="447" t="s">
        <v>1147</v>
      </c>
      <c r="N24" s="447">
        <v>2500</v>
      </c>
      <c r="O24" s="447" t="s">
        <v>369</v>
      </c>
      <c r="P24" s="464">
        <v>25</v>
      </c>
    </row>
    <row r="25" spans="1:16">
      <c r="A25" s="463" t="s">
        <v>4</v>
      </c>
      <c r="B25" s="445">
        <v>40</v>
      </c>
      <c r="C25" s="445" t="s">
        <v>1186</v>
      </c>
      <c r="D25" s="446" t="s">
        <v>1167</v>
      </c>
      <c r="E25" s="446">
        <v>1000000</v>
      </c>
      <c r="F25" s="447" t="s">
        <v>1174</v>
      </c>
      <c r="G25" s="447" t="s">
        <v>1147</v>
      </c>
      <c r="H25" s="447">
        <v>100</v>
      </c>
      <c r="I25" s="447" t="s">
        <v>1147</v>
      </c>
      <c r="J25" s="447">
        <v>200</v>
      </c>
      <c r="K25" s="447" t="s">
        <v>1147</v>
      </c>
      <c r="L25" s="447">
        <v>1000</v>
      </c>
      <c r="M25" s="447" t="s">
        <v>1147</v>
      </c>
      <c r="N25" s="447">
        <v>2500</v>
      </c>
      <c r="O25" s="447" t="s">
        <v>369</v>
      </c>
      <c r="P25" s="464">
        <v>25</v>
      </c>
    </row>
    <row r="26" spans="1:16">
      <c r="A26" s="463" t="s">
        <v>4</v>
      </c>
      <c r="B26" s="445">
        <v>50</v>
      </c>
      <c r="C26" s="445" t="s">
        <v>1187</v>
      </c>
      <c r="D26" s="446" t="s">
        <v>1169</v>
      </c>
      <c r="E26" s="446">
        <v>60000</v>
      </c>
      <c r="F26" s="447" t="s">
        <v>1174</v>
      </c>
      <c r="G26" s="447" t="s">
        <v>1147</v>
      </c>
      <c r="H26" s="447">
        <v>100</v>
      </c>
      <c r="I26" s="447" t="s">
        <v>1147</v>
      </c>
      <c r="J26" s="447">
        <v>200</v>
      </c>
      <c r="K26" s="447" t="s">
        <v>1147</v>
      </c>
      <c r="L26" s="447">
        <v>1000</v>
      </c>
      <c r="M26" s="447" t="s">
        <v>1147</v>
      </c>
      <c r="N26" s="447">
        <v>2500</v>
      </c>
      <c r="O26" s="447" t="s">
        <v>369</v>
      </c>
      <c r="P26" s="464">
        <v>25</v>
      </c>
    </row>
    <row r="27" spans="1:16">
      <c r="A27" s="463" t="s">
        <v>4</v>
      </c>
      <c r="B27" s="445">
        <v>60</v>
      </c>
      <c r="C27" s="445" t="s">
        <v>1188</v>
      </c>
      <c r="D27" s="446" t="s">
        <v>308</v>
      </c>
      <c r="E27" s="446">
        <v>1000000000</v>
      </c>
      <c r="F27" s="447" t="s">
        <v>1174</v>
      </c>
      <c r="G27" s="447" t="s">
        <v>1147</v>
      </c>
      <c r="H27" s="447">
        <v>100</v>
      </c>
      <c r="I27" s="447" t="s">
        <v>1147</v>
      </c>
      <c r="J27" s="447">
        <v>200</v>
      </c>
      <c r="K27" s="447" t="s">
        <v>1147</v>
      </c>
      <c r="L27" s="447">
        <v>1000</v>
      </c>
      <c r="M27" s="447" t="s">
        <v>1147</v>
      </c>
      <c r="N27" s="447">
        <v>2500</v>
      </c>
      <c r="O27" s="447" t="s">
        <v>369</v>
      </c>
      <c r="P27" s="464">
        <v>25</v>
      </c>
    </row>
    <row r="28" spans="1:16">
      <c r="A28" s="463" t="s">
        <v>4</v>
      </c>
      <c r="B28" s="445">
        <v>70</v>
      </c>
      <c r="C28" s="445" t="s">
        <v>1189</v>
      </c>
      <c r="D28" s="446" t="s">
        <v>205</v>
      </c>
      <c r="E28" s="446">
        <v>1000</v>
      </c>
      <c r="F28" s="447" t="s">
        <v>1174</v>
      </c>
      <c r="G28" s="447" t="s">
        <v>1147</v>
      </c>
      <c r="H28" s="447">
        <v>100</v>
      </c>
      <c r="I28" s="447" t="s">
        <v>1147</v>
      </c>
      <c r="J28" s="447">
        <v>200</v>
      </c>
      <c r="K28" s="447" t="s">
        <v>1147</v>
      </c>
      <c r="L28" s="447">
        <v>1000</v>
      </c>
      <c r="M28" s="447" t="s">
        <v>1147</v>
      </c>
      <c r="N28" s="447">
        <v>2500</v>
      </c>
      <c r="O28" s="447" t="s">
        <v>369</v>
      </c>
      <c r="P28" s="464">
        <v>25</v>
      </c>
    </row>
    <row r="29" spans="1:16">
      <c r="A29" s="470" t="s">
        <v>4</v>
      </c>
      <c r="B29" s="471">
        <v>80</v>
      </c>
      <c r="C29" s="471" t="s">
        <v>1190</v>
      </c>
      <c r="D29" s="472" t="s">
        <v>1171</v>
      </c>
      <c r="E29" s="472">
        <v>10000</v>
      </c>
      <c r="F29" s="447" t="s">
        <v>1174</v>
      </c>
      <c r="G29" s="473" t="s">
        <v>1147</v>
      </c>
      <c r="H29" s="473">
        <v>100</v>
      </c>
      <c r="I29" s="473" t="s">
        <v>1147</v>
      </c>
      <c r="J29" s="473">
        <v>200</v>
      </c>
      <c r="K29" s="473" t="s">
        <v>1147</v>
      </c>
      <c r="L29" s="473">
        <v>1000</v>
      </c>
      <c r="M29" s="473" t="s">
        <v>1147</v>
      </c>
      <c r="N29" s="473">
        <v>2500</v>
      </c>
      <c r="O29" s="473" t="s">
        <v>369</v>
      </c>
      <c r="P29" s="474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2017-04-24T10:35:53Z</dcterms:modified>
</cp:coreProperties>
</file>