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2" i="57" l="1"/>
  <c r="N141" i="57"/>
  <c r="N140" i="57"/>
  <c r="N139" i="57"/>
  <c r="M142" i="57"/>
  <c r="M141" i="57"/>
  <c r="M140" i="57"/>
  <c r="M139" i="57"/>
  <c r="I142" i="57"/>
  <c r="I141" i="57"/>
  <c r="I140" i="57"/>
  <c r="I139" i="57"/>
  <c r="H142" i="57"/>
  <c r="H141" i="57"/>
  <c r="H140" i="57"/>
  <c r="H139" i="57"/>
  <c r="D142" i="57"/>
  <c r="D141" i="57"/>
  <c r="D140" i="57"/>
  <c r="D139" i="57"/>
  <c r="C142" i="57"/>
  <c r="C141" i="57"/>
  <c r="C140" i="57"/>
  <c r="C139" i="57"/>
  <c r="S30" i="57"/>
  <c r="P30" i="57"/>
  <c r="M30" i="57"/>
  <c r="G30" i="57"/>
  <c r="C83" i="57" s="1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L56" i="2"/>
  <c r="K55" i="2"/>
  <c r="J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M83" i="57" l="1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P29" i="57"/>
  <c r="H137" i="57" s="1"/>
  <c r="M29" i="57"/>
  <c r="M136" i="57" s="1"/>
  <c r="J29" i="57"/>
  <c r="H135" i="57" s="1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C71" i="57" l="1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Q30" i="57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I93" i="57" l="1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G42" i="2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<sst xmlns="http://schemas.openxmlformats.org/spreadsheetml/2006/main" count="1392" uniqueCount="558">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</sst>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4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17" dataDxfId="216">
  <autoFilter ref="A6:C21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2" dataDxfId="211">
  <autoFilter ref="A3:U18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3" dataDxfId="182">
  <autoFilter ref="A64:T79"/>
  <tableColumns count="20">
    <tableColumn id="1" name="Dragon ID / Step XP per Level" dataDxfId="181"/>
    <tableColumn id="2" name="1" dataDxfId="180">
      <calculatedColumnFormula>IF(OFFSET(F32,$A65,0)="","",ROUND(SUM(OFFSET($F32:F32,$A65,0)),0))</calculatedColumnFormula>
    </tableColumn>
    <tableColumn id="3" name="2" dataDxfId="179">
      <calculatedColumnFormula>IF(OFFSET(G32,$A65,0)="","",ROUND(SUM(OFFSET($F32:G32,$A65,0)),0))</calculatedColumnFormula>
    </tableColumn>
    <tableColumn id="4" name="3" dataDxfId="178">
      <calculatedColumnFormula>IF(OFFSET(H32,$A65,0)="","",ROUND(SUM(OFFSET($F32:H32,$A65,0)),0))</calculatedColumnFormula>
    </tableColumn>
    <tableColumn id="5" name="4" dataDxfId="177">
      <calculatedColumnFormula>IF(OFFSET(I32,$A65,0)="","",ROUND(SUM(OFFSET($F32:I32,$A65,0)),0))</calculatedColumnFormula>
    </tableColumn>
    <tableColumn id="6" name="5" dataDxfId="176">
      <calculatedColumnFormula>IF(OFFSET(J32,$A65,0)="","",ROUND(SUM(OFFSET($F32:J32,$A65,0)),0))</calculatedColumnFormula>
    </tableColumn>
    <tableColumn id="7" name="6" dataDxfId="175">
      <calculatedColumnFormula>IF(OFFSET(K32,$A65,0)="","",ROUND(SUM(OFFSET($F32:K32,$A65,0)),0))</calculatedColumnFormula>
    </tableColumn>
    <tableColumn id="8" name="7" dataDxfId="174">
      <calculatedColumnFormula>IF(OFFSET(L32,$A65,0)="","",ROUND(SUM(OFFSET($F32:L32,$A65,0)),0))</calculatedColumnFormula>
    </tableColumn>
    <tableColumn id="9" name="8" dataDxfId="173">
      <calculatedColumnFormula>IF(OFFSET(M32,$A65,0)="","",ROUND(SUM(OFFSET($F32:M32,$A65,0)),0))</calculatedColumnFormula>
    </tableColumn>
    <tableColumn id="10" name="9" dataDxfId="172">
      <calculatedColumnFormula>IF(OFFSET(N32,$A65,0)="","",ROUND(SUM(OFFSET($F32:N32,$A65,0)),0))</calculatedColumnFormula>
    </tableColumn>
    <tableColumn id="11" name="10" dataDxfId="171">
      <calculatedColumnFormula>IF(OFFSET(O32,$A65,0)="","",ROUND(SUM(OFFSET($F32:O32,$A65,0)),0))</calculatedColumnFormula>
    </tableColumn>
    <tableColumn id="12" name="11" dataDxfId="170">
      <calculatedColumnFormula>IF(OFFSET(P32,$A65,0)="","",ROUND(SUM(OFFSET($F32:P32,$A65,0)),0))</calculatedColumnFormula>
    </tableColumn>
    <tableColumn id="13" name="12" dataDxfId="169">
      <calculatedColumnFormula>IF(OFFSET(Q32,$A65,0)="","",ROUND(SUM(OFFSET($F32:Q32,$A65,0)),0))</calculatedColumnFormula>
    </tableColumn>
    <tableColumn id="14" name="13" dataDxfId="168">
      <calculatedColumnFormula>IF(OFFSET(R32,$A65,0)="","",ROUND(SUM(OFFSET($F32:R32,$A65,0)),0))</calculatedColumnFormula>
    </tableColumn>
    <tableColumn id="15" name="14" dataDxfId="167">
      <calculatedColumnFormula>IF(OFFSET(S32,$A65,0)="","",ROUND(SUM(OFFSET($F32:S32,$A65,0)),0))</calculatedColumnFormula>
    </tableColumn>
    <tableColumn id="16" name="15" dataDxfId="166">
      <calculatedColumnFormula>IF(OFFSET(T32,$A65,0)="","",ROUND(SUM(OFFSET($F32:T32,$A65,0)),0))</calculatedColumnFormula>
    </tableColumn>
    <tableColumn id="17" name="16" dataDxfId="165">
      <calculatedColumnFormula>IF(OFFSET(U32,$A65,0)="","",ROUND(SUM(OFFSET($F32:U32,$A65,0)),0))</calculatedColumnFormula>
    </tableColumn>
    <tableColumn id="18" name="17" dataDxfId="164">
      <calculatedColumnFormula>IF(OFFSET(V32,$A65,0)="","",ROUND(SUM(OFFSET($F32:V32,$A65,0)),0))</calculatedColumnFormula>
    </tableColumn>
    <tableColumn id="19" name="18" dataDxfId="163">
      <calculatedColumnFormula>IF(OFFSET(W32,$A65,0)="","",ROUND(SUM(OFFSET($F32:W32,$A65,0)),0))</calculatedColumnFormula>
    </tableColumn>
    <tableColumn id="20" name="19" dataDxfId="162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1" dataDxfId="160">
  <autoFilter ref="A82:C97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56" dataDxfId="154" headerRowBorderDxfId="155">
  <autoFilter ref="E12:N32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36" dataDxfId="134" headerRowBorderDxfId="135" tableBorderDxfId="133">
  <autoFilter ref="A12:C32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29" headerRowBorderDxfId="128" tableBorderDxfId="127">
  <autoFilter ref="B46:Q127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2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1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1" headerRowBorderDxfId="110" tableBorderDxfId="109">
  <autoFilter ref="G13:AL33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/$C$38,0)</calculatedColumnFormula>
    </tableColumn>
    <tableColumn id="13" name="LEAGUES GEMS" dataDxfId="87">
      <calculatedColumnFormula>ROUND((INDEX(Table12[AVG GEMS],MATCH(Table6[[#This Row],[LEAGUE]],Table12[LEAGUE],0))) /$C$37,2)</calculatedColumnFormula>
    </tableColumn>
    <tableColumn id="14" name="MISSIONS COINS" dataDxfId="8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/$C$38,0)</calculatedColumnFormula>
    </tableColumn>
    <tableColumn id="25" name="LEAGUES GEMS NEW" dataDxfId="80">
      <calculatedColumnFormula>ROUND((INDEX(Table12[AVG GEMS NEW],MATCH(Table6[[#This Row],[LEAGUE]],Table12[LEAGUE],0))) / $C$38,2)</calculatedColumnFormula>
    </tableColumn>
    <tableColumn id="26" name="MISSIONS COINS NEW" dataDxfId="7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68" headerRowBorderDxfId="67" tableBorderDxfId="66">
  <autoFilter ref="B40:F50"/>
  <tableColumns count="5">
    <tableColumn id="1" name="LEAGUE" dataDxfId="65"/>
    <tableColumn id="2" name="AVG COINS" dataDxfId="64">
      <calculatedColumnFormula>SUM(F62:F66)/100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0" dataDxfId="58" headerRowBorderDxfId="59" tableBorderDxfId="57">
  <autoFilter ref="B61:J111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47" dataDxfId="46">
  <autoFilter ref="B114:E117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27" tableBorderDxfId="26">
  <autoFilter ref="E16:Z35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3" tableBorderDxfId="2">
  <autoFilter ref="A32:B33"/>
  <tableColumns count="2">
    <tableColumn id="1" name="price HC" dataDxfId="1"/>
    <tableColumn id="2" name="Price $" dataDxfId="0">
      <calculatedColumnFormula>A33/B3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 x14ac:dyDescent="0.3">
      <c r="A1" s="50" t="s">
        <v>57</v>
      </c>
      <c r="B1" s="51"/>
      <c r="C1" s="51"/>
      <c r="D1" s="51"/>
      <c r="E1" s="51"/>
    </row>
    <row r="5" spans="1:16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 x14ac:dyDescent="0.25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 x14ac:dyDescent="0.25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  <row r="98" spans="2:2" x14ac:dyDescent="0.25">
      <c r="B98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20" t="s">
        <v>221</v>
      </c>
      <c r="I9" s="420"/>
      <c r="J9" s="420"/>
      <c r="L9" s="420" t="s">
        <v>224</v>
      </c>
      <c r="M9" s="42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 x14ac:dyDescent="0.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 x14ac:dyDescent="0.25">
      <c r="A27" s="96" t="s">
        <v>176</v>
      </c>
      <c r="B27" s="97"/>
      <c r="C27" s="97"/>
      <c r="D27" t="s">
        <v>227</v>
      </c>
    </row>
    <row r="28" spans="1:25" x14ac:dyDescent="0.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 x14ac:dyDescent="0.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 x14ac:dyDescent="0.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 x14ac:dyDescent="0.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 x14ac:dyDescent="0.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 x14ac:dyDescent="0.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 x14ac:dyDescent="0.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 x14ac:dyDescent="0.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 x14ac:dyDescent="0.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 x14ac:dyDescent="0.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 x14ac:dyDescent="0.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 x14ac:dyDescent="0.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 x14ac:dyDescent="0.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 x14ac:dyDescent="0.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 x14ac:dyDescent="0.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 x14ac:dyDescent="0.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 x14ac:dyDescent="0.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 x14ac:dyDescent="0.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 x14ac:dyDescent="0.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 x14ac:dyDescent="0.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 x14ac:dyDescent="0.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 x14ac:dyDescent="0.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 x14ac:dyDescent="0.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 x14ac:dyDescent="0.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 x14ac:dyDescent="0.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 x14ac:dyDescent="0.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 x14ac:dyDescent="0.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 x14ac:dyDescent="0.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 x14ac:dyDescent="0.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 x14ac:dyDescent="0.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 x14ac:dyDescent="0.3">
      <c r="A63" s="81" t="s">
        <v>175</v>
      </c>
    </row>
    <row r="64" spans="1:25" x14ac:dyDescent="0.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 x14ac:dyDescent="0.25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 x14ac:dyDescent="0.25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 x14ac:dyDescent="0.25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 x14ac:dyDescent="0.25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 x14ac:dyDescent="0.25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 x14ac:dyDescent="0.25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 x14ac:dyDescent="0.25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 x14ac:dyDescent="0.25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 x14ac:dyDescent="0.25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 x14ac:dyDescent="0.25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 x14ac:dyDescent="0.25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 x14ac:dyDescent="0.25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 x14ac:dyDescent="0.25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 x14ac:dyDescent="0.25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 x14ac:dyDescent="0.25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 x14ac:dyDescent="0.3">
      <c r="A81" s="81" t="s">
        <v>88</v>
      </c>
      <c r="B81" s="81"/>
    </row>
    <row r="82" spans="1:3" x14ac:dyDescent="0.25">
      <c r="A82" s="4" t="s">
        <v>16</v>
      </c>
      <c r="B82" s="4" t="s">
        <v>110</v>
      </c>
      <c r="C82" s="4" t="s">
        <v>85</v>
      </c>
    </row>
    <row r="83" spans="1:3" x14ac:dyDescent="0.25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 x14ac:dyDescent="0.25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 x14ac:dyDescent="0.25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 x14ac:dyDescent="0.25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 x14ac:dyDescent="0.25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 x14ac:dyDescent="0.25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 x14ac:dyDescent="0.25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 x14ac:dyDescent="0.25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 x14ac:dyDescent="0.25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 x14ac:dyDescent="0.25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 x14ac:dyDescent="0.25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 x14ac:dyDescent="0.25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 x14ac:dyDescent="0.25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 x14ac:dyDescent="0.25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 x14ac:dyDescent="0.25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 x14ac:dyDescent="0.25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workbookViewId="0">
      <selection activeCell="D12" sqref="D12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 x14ac:dyDescent="0.25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 x14ac:dyDescent="0.25">
      <c r="A27" s="384" t="s">
        <v>548</v>
      </c>
      <c r="B27" s="293">
        <v>8</v>
      </c>
      <c r="C27" s="293">
        <v>5</v>
      </c>
      <c r="E27" s="384" t="s">
        <v>549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 x14ac:dyDescent="0.25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 x14ac:dyDescent="0.25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 x14ac:dyDescent="0.25">
      <c r="C33" s="1"/>
    </row>
    <row r="34" spans="1:17" x14ac:dyDescent="0.25">
      <c r="C34" s="1"/>
      <c r="D34" s="1"/>
      <c r="E34" s="100" t="s">
        <v>411</v>
      </c>
    </row>
    <row r="35" spans="1:17" x14ac:dyDescent="0.25">
      <c r="D35" s="1"/>
    </row>
    <row r="36" spans="1:17" x14ac:dyDescent="0.25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 x14ac:dyDescent="0.25">
      <c r="A37" s="343" t="b">
        <v>1</v>
      </c>
      <c r="B37" s="342">
        <v>0.7</v>
      </c>
      <c r="E37" s="239" t="s">
        <v>97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 x14ac:dyDescent="0.25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 x14ac:dyDescent="0.25">
      <c r="D39" s="340">
        <f>INDEX(Table1[Dragon Tier],MATCH(E37,Table1[Dragon],0))</f>
        <v>2</v>
      </c>
      <c r="E39" s="340">
        <f>INDEX(Table1[QuantityModifier],MATCH(E37,Table1[Dragon],0))</f>
        <v>2.5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 x14ac:dyDescent="0.25">
      <c r="E42" s="339" t="s">
        <v>107</v>
      </c>
      <c r="F42" s="340">
        <f>$E$39+F39</f>
        <v>2.5499999999999998</v>
      </c>
      <c r="G42" s="340">
        <f>$E$39+G39</f>
        <v>2.6</v>
      </c>
      <c r="H42" s="340">
        <f>$E$39+H39</f>
        <v>2.7</v>
      </c>
      <c r="I42" t="s">
        <v>411</v>
      </c>
    </row>
    <row r="45" spans="1:17" x14ac:dyDescent="0.25">
      <c r="G45" s="421" t="s">
        <v>135</v>
      </c>
      <c r="H45" s="421"/>
      <c r="I45" s="422" t="s">
        <v>136</v>
      </c>
      <c r="J45" s="423"/>
      <c r="K45" s="424" t="s">
        <v>137</v>
      </c>
      <c r="L45" s="425"/>
    </row>
    <row r="46" spans="1:17" x14ac:dyDescent="0.25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 x14ac:dyDescent="0.25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1530 to 1658</v>
      </c>
      <c r="I47" t="str">
        <f>CONCATENATE(INDEX(missionsDragonRelativeMetrics[Easy Mission Reward],MATCH($E$37,missionsDragonRelativeMetrics[Dragon],0)), " coins")</f>
        <v>7000 coins</v>
      </c>
      <c r="J47" t="str">
        <f t="shared" ref="J47:J75" si="1">CONCATENATE(ROUND((F47*$G$42)*(1-$I$39),0), " to ",ROUND((G47*$G$42)*(1-$I$39),0))</f>
        <v>1560 to 1690</v>
      </c>
      <c r="K47" t="str">
        <f>CONCATENATE(INDEX(missionsDragonRelativeMetrics[Medium Mission Reward],MATCH($E$37,missionsDragonRelativeMetrics[Dragon],0)), " coins")</f>
        <v>10500 coins</v>
      </c>
      <c r="L47" t="str">
        <f t="shared" ref="L47:L75" si="2">CONCATENATE(ROUND((F47*$H$42)*(1-$I$39),0), " to ",ROUND((G47*$H$42)*(1-$I$39),0))</f>
        <v>1620 to 1755</v>
      </c>
      <c r="M47" t="str">
        <f>CONCATENATE(INDEX(missionsDragonRelativeMetrics[Hard Mission Reward],MATCH($E$37,missionsDragonRelativeMetrics[Dragon],0)), " coins")</f>
        <v>21000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1</v>
      </c>
    </row>
    <row r="48" spans="1:17" x14ac:dyDescent="0.25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64 to 77</v>
      </c>
      <c r="I48" t="str">
        <f>CONCATENATE(INDEX(missionsDragonRelativeMetrics[Easy Mission Reward],MATCH($E$37,missionsDragonRelativeMetrics[Dragon],0)), " coins")</f>
        <v>7000 coins</v>
      </c>
      <c r="J48" t="str">
        <f t="shared" si="1"/>
        <v>65 to 78</v>
      </c>
      <c r="K48" t="str">
        <f>CONCATENATE(INDEX(missionsDragonRelativeMetrics[Medium Mission Reward],MATCH($E$37,missionsDragonRelativeMetrics[Dragon],0)), " coins")</f>
        <v>10500 coins</v>
      </c>
      <c r="L48" t="str">
        <f t="shared" si="2"/>
        <v>68 to 81</v>
      </c>
      <c r="M48" t="str">
        <f>CONCATENATE(INDEX(missionsDragonRelativeMetrics[Hard Mission Reward],MATCH($E$37,missionsDragonRelativeMetrics[Dragon],0)), " coins")</f>
        <v>21000 coins</v>
      </c>
      <c r="N48">
        <v>0</v>
      </c>
      <c r="O48" s="347">
        <v>4</v>
      </c>
      <c r="P48" s="264"/>
      <c r="Q48" t="b">
        <f t="shared" si="3"/>
        <v>1</v>
      </c>
    </row>
    <row r="49" spans="2:17" x14ac:dyDescent="0.25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2550 to 3060</v>
      </c>
      <c r="I49" t="str">
        <f>CONCATENATE(INDEX(missionsDragonRelativeMetrics[Easy Mission Reward],MATCH($E$37,missionsDragonRelativeMetrics[Dragon],0)), " coins")</f>
        <v>7000 coins</v>
      </c>
      <c r="J49" t="str">
        <f t="shared" si="1"/>
        <v>2600 to 3120</v>
      </c>
      <c r="K49" t="str">
        <f>CONCATENATE(INDEX(missionsDragonRelativeMetrics[Medium Mission Reward],MATCH($E$37,missionsDragonRelativeMetrics[Dragon],0)), " coins")</f>
        <v>10500 coins</v>
      </c>
      <c r="L49" t="str">
        <f t="shared" si="2"/>
        <v>2700 to 3240</v>
      </c>
      <c r="M49" t="str">
        <f>CONCATENATE(INDEX(missionsDragonRelativeMetrics[Hard Mission Reward],MATCH($E$37,missionsDragonRelativeMetrics[Dragon],0)), " coins")</f>
        <v>21000 coins</v>
      </c>
      <c r="N49">
        <v>0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26 to 28</v>
      </c>
      <c r="I50" t="str">
        <f>CONCATENATE(INDEX(missionsDragonRelativeMetrics[Easy Mission Reward],MATCH($E$37,missionsDragonRelativeMetrics[Dragon],0)), " coins")</f>
        <v>7000 coins</v>
      </c>
      <c r="J50" t="str">
        <f t="shared" si="1"/>
        <v>26 to 29</v>
      </c>
      <c r="K50" t="str">
        <f>CONCATENATE(INDEX(missionsDragonRelativeMetrics[Medium Mission Reward],MATCH($E$37,missionsDragonRelativeMetrics[Dragon],0)), " coins")</f>
        <v>10500 coins</v>
      </c>
      <c r="L50" t="str">
        <f t="shared" si="2"/>
        <v>27 to 30</v>
      </c>
      <c r="M50" t="str">
        <f>CONCATENATE(INDEX(missionsDragonRelativeMetrics[Hard Mission Reward],MATCH($E$37,missionsDragonRelativeMetrics[Dragon],0)), " coins")</f>
        <v>21000 coins</v>
      </c>
      <c r="N50">
        <v>1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13 to 15</v>
      </c>
      <c r="I51" t="str">
        <f>CONCATENATE(INDEX(missionsDragonRelativeMetrics[Easy Mission Reward],MATCH($E$37,missionsDragonRelativeMetrics[Dragon],0)), " coins")</f>
        <v>7000 coins</v>
      </c>
      <c r="J51" s="111" t="str">
        <f t="shared" si="1"/>
        <v>13 to 16</v>
      </c>
      <c r="K51" t="str">
        <f>CONCATENATE(INDEX(missionsDragonRelativeMetrics[Medium Mission Reward],MATCH($E$37,missionsDragonRelativeMetrics[Dragon],0)), " coins")</f>
        <v>10500 coins</v>
      </c>
      <c r="L51" s="111" t="str">
        <f t="shared" si="2"/>
        <v>14 to 16</v>
      </c>
      <c r="M51" t="str">
        <f>CONCATENATE(INDEX(missionsDragonRelativeMetrics[Hard Mission Reward],MATCH($E$37,missionsDragonRelativeMetrics[Dragon],0)), " coins")</f>
        <v>21000 coins</v>
      </c>
      <c r="N51">
        <v>0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893 to 1020</v>
      </c>
      <c r="I52" t="str">
        <f>CONCATENATE(INDEX(missionsDragonRelativeMetrics[Easy Mission Reward],MATCH($E$37,missionsDragonRelativeMetrics[Dragon],0)), " coins")</f>
        <v>7000 coins</v>
      </c>
      <c r="J52" s="111" t="str">
        <f t="shared" si="1"/>
        <v>910 to 1040</v>
      </c>
      <c r="K52" t="str">
        <f>CONCATENATE(INDEX(missionsDragonRelativeMetrics[Medium Mission Reward],MATCH($E$37,missionsDragonRelativeMetrics[Dragon],0)), " coins")</f>
        <v>10500 coins</v>
      </c>
      <c r="L52" s="111" t="str">
        <f t="shared" si="2"/>
        <v>945 to 1080</v>
      </c>
      <c r="M52" t="str">
        <f>CONCATENATE(INDEX(missionsDragonRelativeMetrics[Hard Mission Reward],MATCH($E$37,missionsDragonRelativeMetrics[Dragon],0)), " coins")</f>
        <v>21000 coins</v>
      </c>
      <c r="N52">
        <v>1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765 to 1020</v>
      </c>
      <c r="I53" t="str">
        <f>CONCATENATE(INDEX(missionsDragonRelativeMetrics[Easy Mission Reward],MATCH($E$37,missionsDragonRelativeMetrics[Dragon],0)), " coins")</f>
        <v>7000 coins</v>
      </c>
      <c r="J53" s="111" t="str">
        <f t="shared" si="1"/>
        <v>780 to 1040</v>
      </c>
      <c r="K53" t="str">
        <f>CONCATENATE(INDEX(missionsDragonRelativeMetrics[Medium Mission Reward],MATCH($E$37,missionsDragonRelativeMetrics[Dragon],0)), " coins")</f>
        <v>10500 coins</v>
      </c>
      <c r="L53" s="111" t="str">
        <f t="shared" si="2"/>
        <v>810 to 1080</v>
      </c>
      <c r="M53" t="str">
        <f>CONCATENATE(INDEX(missionsDragonRelativeMetrics[Hard Mission Reward],MATCH($E$37,missionsDragonRelativeMetrics[Dragon],0)), " coins")</f>
        <v>21000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1020000 to 1275000</v>
      </c>
      <c r="I54" t="str">
        <f>CONCATENATE(INDEX(missionsDragonRelativeMetrics[Easy Mission Reward],MATCH($E$37,missionsDragonRelativeMetrics[Dragon],0)), " coins")</f>
        <v>7000 coins</v>
      </c>
      <c r="J54" s="111" t="str">
        <f t="shared" si="1"/>
        <v>1040000 to 1300000</v>
      </c>
      <c r="K54" t="str">
        <f>CONCATENATE(INDEX(missionsDragonRelativeMetrics[Medium Mission Reward],MATCH($E$37,missionsDragonRelativeMetrics[Dragon],0)), " coins")</f>
        <v>10500 coins</v>
      </c>
      <c r="L54" s="111" t="str">
        <f t="shared" si="2"/>
        <v>1080000 to 1350000</v>
      </c>
      <c r="M54" t="str">
        <f>CONCATENATE(INDEX(missionsDragonRelativeMetrics[Hard Mission Reward],MATCH($E$37,missionsDragonRelativeMetrics[Dragon],0)), " coins")</f>
        <v>21000 coins</v>
      </c>
      <c r="N54">
        <v>0</v>
      </c>
      <c r="O54" s="347">
        <v>7</v>
      </c>
      <c r="P54" s="264"/>
      <c r="Q54" t="b">
        <f t="shared" si="3"/>
        <v>1</v>
      </c>
    </row>
    <row r="55" spans="2:17" x14ac:dyDescent="0.25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115 to 140</v>
      </c>
      <c r="I55" t="str">
        <f>CONCATENATE(INDEX(missionsDragonRelativeMetrics[Easy Mission Reward],MATCH($E$37,missionsDragonRelativeMetrics[Dragon],0)), " coins")</f>
        <v>7000 coins</v>
      </c>
      <c r="J55" s="111" t="str">
        <f>CONCATENATE(ROUND((F55*$G$42)*(1-$I$39),0), " to ",ROUND((G55*$G$42)*(1-$I$39),0))</f>
        <v>117 to 143</v>
      </c>
      <c r="K55" t="str">
        <f>CONCATENATE(INDEX(missionsDragonRelativeMetrics[Medium Mission Reward],MATCH($E$37,missionsDragonRelativeMetrics[Dragon],0)), " coins")</f>
        <v>10500 coins</v>
      </c>
      <c r="L55" s="111" t="str">
        <f t="shared" si="2"/>
        <v>122 to 149</v>
      </c>
      <c r="M55" t="str">
        <f>CONCATENATE(INDEX(missionsDragonRelativeMetrics[Hard Mission Reward],MATCH($E$37,missionsDragonRelativeMetrics[Dragon],0)), " coins")</f>
        <v>21000 coins</v>
      </c>
      <c r="N55">
        <v>0</v>
      </c>
      <c r="O55" s="347">
        <v>3</v>
      </c>
      <c r="P55" s="264"/>
      <c r="Q55" t="b">
        <f t="shared" si="3"/>
        <v>1</v>
      </c>
    </row>
    <row r="56" spans="2:17" x14ac:dyDescent="0.25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102 to 115</v>
      </c>
      <c r="I56" t="str">
        <f>CONCATENATE(INDEX(missionsDragonRelativeMetrics[Easy Mission Reward],MATCH($E$37,missionsDragonRelativeMetrics[Dragon],0)), " coins")</f>
        <v>7000 coins</v>
      </c>
      <c r="J56" s="111" t="str">
        <f t="shared" si="1"/>
        <v>104 to 117</v>
      </c>
      <c r="K56" t="str">
        <f>CONCATENATE(INDEX(missionsDragonRelativeMetrics[Medium Mission Reward],MATCH($E$37,missionsDragonRelativeMetrics[Dragon],0)), " coins")</f>
        <v>10500 coins</v>
      </c>
      <c r="L56" s="111" t="str">
        <f>CONCATENATE(ROUND((F56*$H$42)*(1-$I$39),0), " to ",ROUND((G56*$H$42)*(1-$I$39),0))</f>
        <v>108 to 122</v>
      </c>
      <c r="M56" t="str">
        <f>CONCATENATE(INDEX(missionsDragonRelativeMetrics[Hard Mission Reward],MATCH($E$37,missionsDragonRelativeMetrics[Dragon],0)), " coins")</f>
        <v>21000 coins</v>
      </c>
      <c r="N56">
        <v>0</v>
      </c>
      <c r="O56" s="347">
        <v>7</v>
      </c>
      <c r="P56" s="264"/>
      <c r="Q56" t="b">
        <f t="shared" si="3"/>
        <v>1</v>
      </c>
    </row>
    <row r="57" spans="2:17" x14ac:dyDescent="0.25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383 to 510</v>
      </c>
      <c r="I57" t="str">
        <f>CONCATENATE(INDEX(missionsDragonRelativeMetrics[Easy Mission Reward],MATCH($E$37,missionsDragonRelativeMetrics[Dragon],0)), " coins")</f>
        <v>7000 coins</v>
      </c>
      <c r="J57" s="111" t="str">
        <f t="shared" si="1"/>
        <v>390 to 520</v>
      </c>
      <c r="K57" t="str">
        <f>CONCATENATE(INDEX(missionsDragonRelativeMetrics[Medium Mission Reward],MATCH($E$37,missionsDragonRelativeMetrics[Dragon],0)), " coins")</f>
        <v>10500 coins</v>
      </c>
      <c r="L57" s="111" t="str">
        <f t="shared" si="2"/>
        <v>405 to 540</v>
      </c>
      <c r="M57" t="str">
        <f>CONCATENATE(INDEX(missionsDragonRelativeMetrics[Hard Mission Reward],MATCH($E$37,missionsDragonRelativeMetrics[Dragon],0)), " coins")</f>
        <v>21000 coins</v>
      </c>
      <c r="N57">
        <v>0</v>
      </c>
      <c r="O57" s="347">
        <v>3</v>
      </c>
      <c r="P57" s="264"/>
      <c r="Q57" t="b">
        <f t="shared" si="3"/>
        <v>1</v>
      </c>
    </row>
    <row r="58" spans="2:17" x14ac:dyDescent="0.25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13 to 18</v>
      </c>
      <c r="I58" t="str">
        <f>CONCATENATE(INDEX(missionsDragonRelativeMetrics[Easy Mission Reward],MATCH($E$37,missionsDragonRelativeMetrics[Dragon],0)), " coins")</f>
        <v>7000 coins</v>
      </c>
      <c r="J58" s="111" t="str">
        <f t="shared" si="1"/>
        <v>13 to 18</v>
      </c>
      <c r="K58" t="str">
        <f>CONCATENATE(INDEX(missionsDragonRelativeMetrics[Medium Mission Reward],MATCH($E$37,missionsDragonRelativeMetrics[Dragon],0)), " coins")</f>
        <v>10500 coins</v>
      </c>
      <c r="L58" s="111" t="str">
        <f t="shared" si="2"/>
        <v>14 to 19</v>
      </c>
      <c r="M58" t="str">
        <f>CONCATENATE(INDEX(missionsDragonRelativeMetrics[Hard Mission Reward],MATCH($E$37,missionsDragonRelativeMetrics[Dragon],0)), " coins")</f>
        <v>21000 coins</v>
      </c>
      <c r="N58">
        <v>2</v>
      </c>
      <c r="O58" s="347">
        <v>4</v>
      </c>
      <c r="P58" s="264"/>
      <c r="Q58" t="b">
        <f t="shared" si="3"/>
        <v>1</v>
      </c>
    </row>
    <row r="59" spans="2:17" x14ac:dyDescent="0.25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13 to 18</v>
      </c>
      <c r="I59" t="str">
        <f>CONCATENATE(INDEX(missionsDragonRelativeMetrics[Easy Mission Reward],MATCH($E$37,missionsDragonRelativeMetrics[Dragon],0)), " coins")</f>
        <v>7000 coins</v>
      </c>
      <c r="J59" s="111" t="str">
        <f t="shared" si="1"/>
        <v>13 to 18</v>
      </c>
      <c r="K59" t="str">
        <f>CONCATENATE(INDEX(missionsDragonRelativeMetrics[Medium Mission Reward],MATCH($E$37,missionsDragonRelativeMetrics[Dragon],0)), " coins")</f>
        <v>10500 coins</v>
      </c>
      <c r="L59" s="111" t="str">
        <f t="shared" si="2"/>
        <v>14 to 19</v>
      </c>
      <c r="M59" t="str">
        <f>CONCATENATE(INDEX(missionsDragonRelativeMetrics[Hard Mission Reward],MATCH($E$37,missionsDragonRelativeMetrics[Dragon],0)), " coins")</f>
        <v>21000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8 to 10</v>
      </c>
      <c r="I60" t="str">
        <f>CONCATENATE(INDEX(missionsDragonRelativeMetrics[Easy Mission Reward],MATCH($E$37,missionsDragonRelativeMetrics[Dragon],0)), " coins")</f>
        <v>7000 coins</v>
      </c>
      <c r="J60" s="111" t="str">
        <f t="shared" si="1"/>
        <v>8 to 10</v>
      </c>
      <c r="K60" t="str">
        <f>CONCATENATE(INDEX(missionsDragonRelativeMetrics[Medium Mission Reward],MATCH($E$37,missionsDragonRelativeMetrics[Dragon],0)), " coins")</f>
        <v>10500 coins</v>
      </c>
      <c r="L60" s="111" t="str">
        <f t="shared" si="2"/>
        <v>8 to 11</v>
      </c>
      <c r="M60" t="str">
        <f>CONCATENATE(INDEX(missionsDragonRelativeMetrics[Hard Mission Reward],MATCH($E$37,missionsDragonRelativeMetrics[Dragon],0)), " coins")</f>
        <v>21000 coins</v>
      </c>
      <c r="N60">
        <v>2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8 to 8</v>
      </c>
      <c r="I61" t="str">
        <f>CONCATENATE(INDEX(missionsDragonRelativeMetrics[Easy Mission Reward],MATCH($E$37,missionsDragonRelativeMetrics[Dragon],0)), " coins")</f>
        <v>7000 coins</v>
      </c>
      <c r="J61" s="111" t="str">
        <f t="shared" si="1"/>
        <v>8 to 8</v>
      </c>
      <c r="K61" t="str">
        <f>CONCATENATE(INDEX(missionsDragonRelativeMetrics[Medium Mission Reward],MATCH($E$37,missionsDragonRelativeMetrics[Dragon],0)), " coins")</f>
        <v>10500 coins</v>
      </c>
      <c r="L61" s="111" t="str">
        <f t="shared" si="2"/>
        <v>8 to 8</v>
      </c>
      <c r="M61" t="str">
        <f>CONCATENATE(INDEX(missionsDragonRelativeMetrics[Hard Mission Reward],MATCH($E$37,missionsDragonRelativeMetrics[Dragon],0)), " coins")</f>
        <v>21000 coins</v>
      </c>
      <c r="N61">
        <v>3</v>
      </c>
      <c r="O61" s="347">
        <v>7</v>
      </c>
      <c r="P61" s="264"/>
      <c r="Q61" t="b">
        <f t="shared" si="3"/>
        <v>0</v>
      </c>
    </row>
    <row r="62" spans="2:17" x14ac:dyDescent="0.25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20 to 23</v>
      </c>
      <c r="I62" t="str">
        <f>CONCATENATE(INDEX(missionsDragonRelativeMetrics[Easy Mission Reward],MATCH($E$37,missionsDragonRelativeMetrics[Dragon],0)), " coins")</f>
        <v>7000 coins</v>
      </c>
      <c r="J62" s="111" t="str">
        <f t="shared" si="1"/>
        <v>21 to 23</v>
      </c>
      <c r="K62" t="str">
        <f>CONCATENATE(INDEX(missionsDragonRelativeMetrics[Medium Mission Reward],MATCH($E$37,missionsDragonRelativeMetrics[Dragon],0)), " coins")</f>
        <v>10500 coins</v>
      </c>
      <c r="L62" s="111" t="str">
        <f t="shared" si="2"/>
        <v>22 to 24</v>
      </c>
      <c r="M62" t="str">
        <f>CONCATENATE(INDEX(missionsDragonRelativeMetrics[Hard Mission Reward],MATCH($E$37,missionsDragonRelativeMetrics[Dragon],0)), " coins")</f>
        <v>21000 coins</v>
      </c>
      <c r="N62">
        <v>1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28 to 31</v>
      </c>
      <c r="I63" t="str">
        <f>CONCATENATE(INDEX(missionsDragonRelativeMetrics[Easy Mission Reward],MATCH($E$37,missionsDragonRelativeMetrics[Dragon],0)), " coins")</f>
        <v>7000 coins</v>
      </c>
      <c r="J63" s="111" t="str">
        <f t="shared" si="1"/>
        <v>29 to 31</v>
      </c>
      <c r="K63" t="str">
        <f>CONCATENATE(INDEX(missionsDragonRelativeMetrics[Medium Mission Reward],MATCH($E$37,missionsDragonRelativeMetrics[Dragon],0)), " coins")</f>
        <v>10500 coins</v>
      </c>
      <c r="L63" s="111" t="str">
        <f t="shared" si="2"/>
        <v>30 to 32</v>
      </c>
      <c r="M63" t="str">
        <f>CONCATENATE(INDEX(missionsDragonRelativeMetrics[Hard Mission Reward],MATCH($E$37,missionsDragonRelativeMetrics[Dragon],0)), " coins")</f>
        <v>21000 coins</v>
      </c>
      <c r="N63">
        <v>2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15300 to 17850</v>
      </c>
      <c r="I64" t="str">
        <f>CONCATENATE(INDEX(missionsDragonRelativeMetrics[Easy Mission Reward],MATCH($E$37,missionsDragonRelativeMetrics[Dragon],0)), " coins")</f>
        <v>7000 coins</v>
      </c>
      <c r="J64" s="111" t="str">
        <f t="shared" si="1"/>
        <v>15600 to 18200</v>
      </c>
      <c r="K64" t="str">
        <f>CONCATENATE(INDEX(missionsDragonRelativeMetrics[Medium Mission Reward],MATCH($E$37,missionsDragonRelativeMetrics[Dragon],0)), " coins")</f>
        <v>10500 coins</v>
      </c>
      <c r="L64" s="111" t="str">
        <f t="shared" si="2"/>
        <v>16200 to 18900</v>
      </c>
      <c r="M64" t="str">
        <f>CONCATENATE(INDEX(missionsDragonRelativeMetrics[Hard Mission Reward],MATCH($E$37,missionsDragonRelativeMetrics[Dragon],0)), " coins")</f>
        <v>21000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128 to 140</v>
      </c>
      <c r="I65" t="str">
        <f>CONCATENATE(INDEX(missionsDragonRelativeMetrics[Easy Mission Reward],MATCH($E$37,missionsDragonRelativeMetrics[Dragon],0)), " coins")</f>
        <v>7000 coins</v>
      </c>
      <c r="J65" s="111" t="str">
        <f t="shared" si="1"/>
        <v>130 to 143</v>
      </c>
      <c r="K65" t="str">
        <f>CONCATENATE(INDEX(missionsDragonRelativeMetrics[Medium Mission Reward],MATCH($E$37,missionsDragonRelativeMetrics[Dragon],0)), " coins")</f>
        <v>10500 coins</v>
      </c>
      <c r="L65" s="111" t="str">
        <f t="shared" si="2"/>
        <v>135 to 149</v>
      </c>
      <c r="M65" t="str">
        <f>CONCATENATE(INDEX(missionsDragonRelativeMetrics[Hard Mission Reward],MATCH($E$37,missionsDragonRelativeMetrics[Dragon],0)), " coins")</f>
        <v>21000 coins</v>
      </c>
      <c r="N65">
        <v>0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10 to 10</v>
      </c>
      <c r="I66" t="str">
        <f>CONCATENATE(INDEX(missionsDragonRelativeMetrics[Easy Mission Reward],MATCH($E$37,missionsDragonRelativeMetrics[Dragon],0)), " coins")</f>
        <v>7000 coins</v>
      </c>
      <c r="J66" s="111" t="str">
        <f t="shared" si="1"/>
        <v>10 to 10</v>
      </c>
      <c r="K66" t="str">
        <f>CONCATENATE(INDEX(missionsDragonRelativeMetrics[Medium Mission Reward],MATCH($E$37,missionsDragonRelativeMetrics[Dragon],0)), " coins")</f>
        <v>10500 coins</v>
      </c>
      <c r="L66" s="111" t="str">
        <f t="shared" si="2"/>
        <v>11 to 11</v>
      </c>
      <c r="M66" t="str">
        <f>CONCATENATE(INDEX(missionsDragonRelativeMetrics[Hard Mission Reward],MATCH($E$37,missionsDragonRelativeMetrics[Dragon],0)), " coins")</f>
        <v>21000 coins</v>
      </c>
      <c r="N66">
        <v>3</v>
      </c>
      <c r="O66" s="347">
        <v>7</v>
      </c>
      <c r="P66" s="264"/>
      <c r="Q66" t="b">
        <f t="shared" si="3"/>
        <v>0</v>
      </c>
    </row>
    <row r="67" spans="2:17" x14ac:dyDescent="0.25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13 to 13</v>
      </c>
      <c r="I67" t="str">
        <f>CONCATENATE(INDEX(missionsDragonRelativeMetrics[Easy Mission Reward],MATCH($E$37,missionsDragonRelativeMetrics[Dragon],0)), " coins")</f>
        <v>7000 coins</v>
      </c>
      <c r="J67" s="111" t="str">
        <f t="shared" si="1"/>
        <v>13 to 13</v>
      </c>
      <c r="K67" t="str">
        <f>CONCATENATE(INDEX(missionsDragonRelativeMetrics[Medium Mission Reward],MATCH($E$37,missionsDragonRelativeMetrics[Dragon],0)), " coins")</f>
        <v>10500 coins</v>
      </c>
      <c r="L67" s="111" t="str">
        <f t="shared" si="2"/>
        <v>14 to 14</v>
      </c>
      <c r="M67" t="str">
        <f>CONCATENATE(INDEX(missionsDragonRelativeMetrics[Hard Mission Reward],MATCH($E$37,missionsDragonRelativeMetrics[Dragon],0)), " coins")</f>
        <v>21000 coins</v>
      </c>
      <c r="N67">
        <v>3</v>
      </c>
      <c r="O67" s="347">
        <v>7</v>
      </c>
      <c r="P67" s="264"/>
      <c r="Q67" t="b">
        <f t="shared" si="3"/>
        <v>0</v>
      </c>
    </row>
    <row r="68" spans="2:17" x14ac:dyDescent="0.25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43 to 46</v>
      </c>
      <c r="I68" t="str">
        <f>CONCATENATE(INDEX(missionsDragonRelativeMetrics[Easy Mission Reward],MATCH($E$37,missionsDragonRelativeMetrics[Dragon],0)), " coins")</f>
        <v>7000 coins</v>
      </c>
      <c r="J68" s="111" t="str">
        <f t="shared" si="1"/>
        <v>44 to 47</v>
      </c>
      <c r="K68" t="str">
        <f>CONCATENATE(INDEX(missionsDragonRelativeMetrics[Medium Mission Reward],MATCH($E$37,missionsDragonRelativeMetrics[Dragon],0)), " coins")</f>
        <v>10500 coins</v>
      </c>
      <c r="L68" s="111" t="str">
        <f t="shared" si="2"/>
        <v>46 to 49</v>
      </c>
      <c r="M68" t="str">
        <f>CONCATENATE(INDEX(missionsDragonRelativeMetrics[Hard Mission Reward],MATCH($E$37,missionsDragonRelativeMetrics[Dragon],0)), " coins")</f>
        <v>21000 coins</v>
      </c>
      <c r="N68">
        <v>0</v>
      </c>
      <c r="O68" s="347">
        <v>7</v>
      </c>
      <c r="P68" s="264"/>
      <c r="Q68" t="b">
        <f t="shared" si="3"/>
        <v>1</v>
      </c>
    </row>
    <row r="69" spans="2:17" x14ac:dyDescent="0.25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26 to 31</v>
      </c>
      <c r="I69" t="str">
        <f>CONCATENATE(INDEX(missionsDragonRelativeMetrics[Easy Mission Reward],MATCH($E$37,missionsDragonRelativeMetrics[Dragon],0)), " coins")</f>
        <v>7000 coins</v>
      </c>
      <c r="J69" s="111" t="str">
        <f t="shared" si="1"/>
        <v>26 to 31</v>
      </c>
      <c r="K69" t="str">
        <f>CONCATENATE(INDEX(missionsDragonRelativeMetrics[Medium Mission Reward],MATCH($E$37,missionsDragonRelativeMetrics[Dragon],0)), " coins")</f>
        <v>10500 coins</v>
      </c>
      <c r="L69" s="111" t="str">
        <f t="shared" si="2"/>
        <v>27 to 32</v>
      </c>
      <c r="M69" t="str">
        <f>CONCATENATE(INDEX(missionsDragonRelativeMetrics[Hard Mission Reward],MATCH($E$37,missionsDragonRelativeMetrics[Dragon],0)), " coins")</f>
        <v>21000 coins</v>
      </c>
      <c r="N69">
        <v>1</v>
      </c>
      <c r="O69" s="347">
        <v>3</v>
      </c>
      <c r="P69" s="264"/>
      <c r="Q69" t="b">
        <f t="shared" si="3"/>
        <v>1</v>
      </c>
    </row>
    <row r="70" spans="2:17" x14ac:dyDescent="0.25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8 to 10</v>
      </c>
      <c r="I70" t="str">
        <f>CONCATENATE(INDEX(missionsDragonRelativeMetrics[Easy Mission Reward],MATCH($E$37,missionsDragonRelativeMetrics[Dragon],0)), " coins")</f>
        <v>7000 coins</v>
      </c>
      <c r="J70" s="111" t="str">
        <f t="shared" si="1"/>
        <v>8 to 10</v>
      </c>
      <c r="K70" t="str">
        <f>CONCATENATE(INDEX(missionsDragonRelativeMetrics[Medium Mission Reward],MATCH($E$37,missionsDragonRelativeMetrics[Dragon],0)), " coins")</f>
        <v>10500 coins</v>
      </c>
      <c r="L70" s="111" t="str">
        <f t="shared" si="2"/>
        <v>8 to 11</v>
      </c>
      <c r="M70" t="str">
        <f>CONCATENATE(INDEX(missionsDragonRelativeMetrics[Hard Mission Reward],MATCH($E$37,missionsDragonRelativeMetrics[Dragon],0)), " coins")</f>
        <v>21000 coins</v>
      </c>
      <c r="N70">
        <v>2</v>
      </c>
      <c r="O70" s="347">
        <v>3</v>
      </c>
      <c r="P70" s="264"/>
      <c r="Q70" t="b">
        <f t="shared" si="3"/>
        <v>1</v>
      </c>
    </row>
    <row r="71" spans="2:17" x14ac:dyDescent="0.25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64 to 69</v>
      </c>
      <c r="I71" t="str">
        <f>CONCATENATE(INDEX(missionsDragonRelativeMetrics[Easy Mission Reward],MATCH($E$37,missionsDragonRelativeMetrics[Dragon],0)), " coins")</f>
        <v>7000 coins</v>
      </c>
      <c r="J71" s="111" t="str">
        <f t="shared" si="1"/>
        <v>65 to 70</v>
      </c>
      <c r="K71" t="str">
        <f>CONCATENATE(INDEX(missionsDragonRelativeMetrics[Medium Mission Reward],MATCH($E$37,missionsDragonRelativeMetrics[Dragon],0)), " coins")</f>
        <v>10500 coins</v>
      </c>
      <c r="L71" s="111" t="str">
        <f t="shared" si="2"/>
        <v>68 to 73</v>
      </c>
      <c r="M71" t="str">
        <f>CONCATENATE(INDEX(missionsDragonRelativeMetrics[Hard Mission Reward],MATCH($E$37,missionsDragonRelativeMetrics[Dragon],0)), " coins")</f>
        <v>21000 coins</v>
      </c>
      <c r="N71">
        <v>1</v>
      </c>
      <c r="O71" s="347">
        <v>3</v>
      </c>
      <c r="P71" s="264"/>
      <c r="Q71" t="b">
        <f t="shared" si="3"/>
        <v>1</v>
      </c>
    </row>
    <row r="72" spans="2:17" x14ac:dyDescent="0.25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26 to 31</v>
      </c>
      <c r="I72" t="str">
        <f>CONCATENATE(INDEX(missionsDragonRelativeMetrics[Easy Mission Reward],MATCH($E$37,missionsDragonRelativeMetrics[Dragon],0)), " coins")</f>
        <v>7000 coins</v>
      </c>
      <c r="J72" s="111" t="str">
        <f t="shared" si="1"/>
        <v>26 to 31</v>
      </c>
      <c r="K72" t="str">
        <f>CONCATENATE(INDEX(missionsDragonRelativeMetrics[Medium Mission Reward],MATCH($E$37,missionsDragonRelativeMetrics[Dragon],0)), " coins")</f>
        <v>10500 coins</v>
      </c>
      <c r="L72" s="111" t="str">
        <f t="shared" si="2"/>
        <v>27 to 32</v>
      </c>
      <c r="M72" t="str">
        <f>CONCATENATE(INDEX(missionsDragonRelativeMetrics[Hard Mission Reward],MATCH($E$37,missionsDragonRelativeMetrics[Dragon],0)), " coins")</f>
        <v>21000 coins</v>
      </c>
      <c r="N72">
        <v>1</v>
      </c>
      <c r="O72" s="347">
        <v>2</v>
      </c>
      <c r="P72" s="264"/>
      <c r="Q72" t="b">
        <f t="shared" si="3"/>
        <v>1</v>
      </c>
    </row>
    <row r="73" spans="2:17" x14ac:dyDescent="0.25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8 to 8</v>
      </c>
      <c r="I73" t="str">
        <f>CONCATENATE(INDEX(missionsDragonRelativeMetrics[Easy Mission Reward],MATCH($E$37,missionsDragonRelativeMetrics[Dragon],0)), " coins")</f>
        <v>7000 coins</v>
      </c>
      <c r="J73" s="111" t="str">
        <f t="shared" si="1"/>
        <v>8 to 8</v>
      </c>
      <c r="K73" t="str">
        <f>CONCATENATE(INDEX(missionsDragonRelativeMetrics[Medium Mission Reward],MATCH($E$37,missionsDragonRelativeMetrics[Dragon],0)), " coins")</f>
        <v>10500 coins</v>
      </c>
      <c r="L73" s="111" t="str">
        <f t="shared" si="2"/>
        <v>8 to 8</v>
      </c>
      <c r="M73" t="str">
        <f>CONCATENATE(INDEX(missionsDragonRelativeMetrics[Hard Mission Reward],MATCH($E$37,missionsDragonRelativeMetrics[Dragon],0)), " coins")</f>
        <v>21000 coins</v>
      </c>
      <c r="N73">
        <v>2</v>
      </c>
      <c r="O73" s="347">
        <v>2</v>
      </c>
      <c r="P73" s="264"/>
      <c r="Q73" t="b">
        <f t="shared" si="3"/>
        <v>1</v>
      </c>
    </row>
    <row r="74" spans="2:17" x14ac:dyDescent="0.25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3 to 5</v>
      </c>
      <c r="I74" t="str">
        <f>CONCATENATE(INDEX(missionsDragonRelativeMetrics[Easy Mission Reward],MATCH($E$37,missionsDragonRelativeMetrics[Dragon],0)), " coins")</f>
        <v>7000 coins</v>
      </c>
      <c r="J74" s="111" t="str">
        <f t="shared" si="1"/>
        <v>3 to 5</v>
      </c>
      <c r="K74" t="str">
        <f>CONCATENATE(INDEX(missionsDragonRelativeMetrics[Medium Mission Reward],MATCH($E$37,missionsDragonRelativeMetrics[Dragon],0)), " coins")</f>
        <v>10500 coins</v>
      </c>
      <c r="L74" s="111" t="str">
        <f t="shared" si="2"/>
        <v>3 to 5</v>
      </c>
      <c r="M74" t="str">
        <f>CONCATENATE(INDEX(missionsDragonRelativeMetrics[Hard Mission Reward],MATCH($E$37,missionsDragonRelativeMetrics[Dragon],0)), " coins")</f>
        <v>21000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13 to 15</v>
      </c>
      <c r="I75" t="str">
        <f>CONCATENATE(INDEX(missionsDragonRelativeMetrics[Easy Mission Reward],MATCH($E$37,missionsDragonRelativeMetrics[Dragon],0)), " coins")</f>
        <v>7000 coins</v>
      </c>
      <c r="J75" s="111" t="str">
        <f t="shared" si="1"/>
        <v>13 to 16</v>
      </c>
      <c r="K75" t="str">
        <f>CONCATENATE(INDEX(missionsDragonRelativeMetrics[Medium Mission Reward],MATCH($E$37,missionsDragonRelativeMetrics[Dragon],0)), " coins")</f>
        <v>10500 coins</v>
      </c>
      <c r="L75" s="111" t="str">
        <f t="shared" si="2"/>
        <v>14 to 16</v>
      </c>
      <c r="M75" t="str">
        <f>CONCATENATE(INDEX(missionsDragonRelativeMetrics[Hard Mission Reward],MATCH($E$37,missionsDragonRelativeMetrics[Dragon],0)), " coins")</f>
        <v>21000 coins</v>
      </c>
      <c r="N75">
        <v>0</v>
      </c>
      <c r="O75" s="347">
        <v>1</v>
      </c>
      <c r="P75" s="264"/>
      <c r="Q75" t="b">
        <f t="shared" si="3"/>
        <v>0</v>
      </c>
    </row>
    <row r="76" spans="2:17" x14ac:dyDescent="0.25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115 to 153</v>
      </c>
      <c r="I76" t="str">
        <f>CONCATENATE(INDEX(missionsDragonRelativeMetrics[Easy Mission Reward],MATCH($E$37,missionsDragonRelativeMetrics[Dragon],0)), " coins")</f>
        <v>7000 coins</v>
      </c>
      <c r="J76" s="344" t="str">
        <f t="shared" ref="J76:J94" si="5">CONCATENATE(ROUND((F76*$G$42)*(1-$I$39),0), " to ",ROUND((G76*$G$42)*(1-$I$39),0))</f>
        <v>117 to 156</v>
      </c>
      <c r="K76" t="str">
        <f>CONCATENATE(INDEX(missionsDragonRelativeMetrics[Medium Mission Reward],MATCH($E$37,missionsDragonRelativeMetrics[Dragon],0)), " coins")</f>
        <v>10500 coins</v>
      </c>
      <c r="L76" s="344" t="str">
        <f t="shared" ref="L76:L94" si="6">CONCATENATE(ROUND((F76*$H$42)*(1-$I$39),0), " to ",ROUND((G76*$H$42)*(1-$I$39),0))</f>
        <v>122 to 162</v>
      </c>
      <c r="M76" t="str">
        <f>CONCATENATE(INDEX(missionsDragonRelativeMetrics[Hard Mission Reward],MATCH($E$37,missionsDragonRelativeMetrics[Dragon],0)), " coins")</f>
        <v>21000 coins</v>
      </c>
      <c r="N76" s="120">
        <v>2</v>
      </c>
      <c r="O76" s="348">
        <v>4</v>
      </c>
      <c r="P76" s="120"/>
      <c r="Q76" t="b">
        <f t="shared" si="3"/>
        <v>1</v>
      </c>
    </row>
    <row r="77" spans="2:17" x14ac:dyDescent="0.25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5 to 10</v>
      </c>
      <c r="I77" t="str">
        <f>CONCATENATE(INDEX(missionsDragonRelativeMetrics[Easy Mission Reward],MATCH($E$37,missionsDragonRelativeMetrics[Dragon],0)), " coins")</f>
        <v>7000 coins</v>
      </c>
      <c r="J77" s="344" t="str">
        <f t="shared" si="5"/>
        <v>5 to 10</v>
      </c>
      <c r="K77" t="str">
        <f>CONCATENATE(INDEX(missionsDragonRelativeMetrics[Medium Mission Reward],MATCH($E$37,missionsDragonRelativeMetrics[Dragon],0)), " coins")</f>
        <v>10500 coins</v>
      </c>
      <c r="L77" s="344" t="str">
        <f t="shared" si="6"/>
        <v>5 to 11</v>
      </c>
      <c r="M77" t="str">
        <f>CONCATENATE(INDEX(missionsDragonRelativeMetrics[Hard Mission Reward],MATCH($E$37,missionsDragonRelativeMetrics[Dragon],0)), " coins")</f>
        <v>21000 coins</v>
      </c>
      <c r="N77" s="120">
        <v>3</v>
      </c>
      <c r="O77" s="348">
        <v>7</v>
      </c>
      <c r="P77" s="120"/>
      <c r="Q77" t="b">
        <f t="shared" si="3"/>
        <v>0</v>
      </c>
    </row>
    <row r="78" spans="2:17" x14ac:dyDescent="0.25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64 to 77</v>
      </c>
      <c r="I78" t="str">
        <f>CONCATENATE(INDEX(missionsDragonRelativeMetrics[Easy Mission Reward],MATCH($E$37,missionsDragonRelativeMetrics[Dragon],0)), " coins")</f>
        <v>7000 coins</v>
      </c>
      <c r="J78" s="344" t="str">
        <f t="shared" si="5"/>
        <v>65 to 78</v>
      </c>
      <c r="K78" t="str">
        <f>CONCATENATE(INDEX(missionsDragonRelativeMetrics[Medium Mission Reward],MATCH($E$37,missionsDragonRelativeMetrics[Dragon],0)), " coins")</f>
        <v>10500 coins</v>
      </c>
      <c r="L78" s="344" t="str">
        <f t="shared" si="6"/>
        <v>68 to 81</v>
      </c>
      <c r="M78" t="str">
        <f>CONCATENATE(INDEX(missionsDragonRelativeMetrics[Hard Mission Reward],MATCH($E$37,missionsDragonRelativeMetrics[Dragon],0)), " coins")</f>
        <v>21000 coins</v>
      </c>
      <c r="N78" s="120">
        <v>4</v>
      </c>
      <c r="O78" s="348">
        <v>7</v>
      </c>
      <c r="P78" s="120"/>
      <c r="Q78" t="b">
        <f t="shared" si="3"/>
        <v>0</v>
      </c>
    </row>
    <row r="79" spans="2:17" x14ac:dyDescent="0.25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8 to 13</v>
      </c>
      <c r="I79" t="str">
        <f>CONCATENATE(INDEX(missionsDragonRelativeMetrics[Easy Mission Reward],MATCH($E$37,missionsDragonRelativeMetrics[Dragon],0)), " coins")</f>
        <v>7000 coins</v>
      </c>
      <c r="J79" s="344" t="str">
        <f t="shared" si="5"/>
        <v>8 to 13</v>
      </c>
      <c r="K79" t="str">
        <f>CONCATENATE(INDEX(missionsDragonRelativeMetrics[Medium Mission Reward],MATCH($E$37,missionsDragonRelativeMetrics[Dragon],0)), " coins")</f>
        <v>10500 coins</v>
      </c>
      <c r="L79" s="344" t="str">
        <f t="shared" si="6"/>
        <v>8 to 14</v>
      </c>
      <c r="M79" t="str">
        <f>CONCATENATE(INDEX(missionsDragonRelativeMetrics[Hard Mission Reward],MATCH($E$37,missionsDragonRelativeMetrics[Dragon],0)), " coins")</f>
        <v>21000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0</v>
      </c>
    </row>
    <row r="80" spans="2:17" x14ac:dyDescent="0.25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13 to 26</v>
      </c>
      <c r="I80" t="str">
        <f>CONCATENATE(INDEX(missionsDragonRelativeMetrics[Easy Mission Reward],MATCH($E$37,missionsDragonRelativeMetrics[Dragon],0)), " coins")</f>
        <v>7000 coins</v>
      </c>
      <c r="J80" s="344" t="str">
        <f t="shared" si="5"/>
        <v>13 to 26</v>
      </c>
      <c r="K80" t="str">
        <f>CONCATENATE(INDEX(missionsDragonRelativeMetrics[Medium Mission Reward],MATCH($E$37,missionsDragonRelativeMetrics[Dragon],0)), " coins")</f>
        <v>10500 coins</v>
      </c>
      <c r="L80" s="344" t="str">
        <f t="shared" si="6"/>
        <v>14 to 27</v>
      </c>
      <c r="M80" t="str">
        <f>CONCATENATE(INDEX(missionsDragonRelativeMetrics[Hard Mission Reward],MATCH($E$37,missionsDragonRelativeMetrics[Dragon],0)), " coins")</f>
        <v>21000 coins</v>
      </c>
      <c r="N80" s="120">
        <v>5</v>
      </c>
      <c r="O80" s="348">
        <v>7</v>
      </c>
      <c r="P80" s="120"/>
      <c r="Q80" t="b">
        <f t="shared" si="7"/>
        <v>0</v>
      </c>
    </row>
    <row r="81" spans="2:17" x14ac:dyDescent="0.25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893 to 1275</v>
      </c>
      <c r="I81" t="str">
        <f>CONCATENATE(INDEX(missionsDragonRelativeMetrics[Easy Mission Reward],MATCH($E$37,missionsDragonRelativeMetrics[Dragon],0)), " coins")</f>
        <v>7000 coins</v>
      </c>
      <c r="J81" s="344" t="str">
        <f t="shared" si="5"/>
        <v>910 to 1300</v>
      </c>
      <c r="K81" t="str">
        <f>CONCATENATE(INDEX(missionsDragonRelativeMetrics[Medium Mission Reward],MATCH($E$37,missionsDragonRelativeMetrics[Dragon],0)), " coins")</f>
        <v>10500 coins</v>
      </c>
      <c r="L81" s="344" t="str">
        <f t="shared" si="6"/>
        <v>945 to 1350</v>
      </c>
      <c r="M81" t="str">
        <f>CONCATENATE(INDEX(missionsDragonRelativeMetrics[Hard Mission Reward],MATCH($E$37,missionsDragonRelativeMetrics[Dragon],0)), " coins")</f>
        <v>21000 coins</v>
      </c>
      <c r="N81" s="120">
        <v>1</v>
      </c>
      <c r="O81" s="348">
        <v>3</v>
      </c>
      <c r="P81" s="120"/>
      <c r="Q81" t="b">
        <f t="shared" si="7"/>
        <v>1</v>
      </c>
    </row>
    <row r="82" spans="2:17" x14ac:dyDescent="0.25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765 to 1020</v>
      </c>
      <c r="I82" t="str">
        <f>CONCATENATE(INDEX(missionsDragonRelativeMetrics[Easy Mission Reward],MATCH($E$37,missionsDragonRelativeMetrics[Dragon],0)), " coins")</f>
        <v>7000 coins</v>
      </c>
      <c r="J82" s="344" t="str">
        <f t="shared" si="5"/>
        <v>780 to 1040</v>
      </c>
      <c r="K82" t="str">
        <f>CONCATENATE(INDEX(missionsDragonRelativeMetrics[Medium Mission Reward],MATCH($E$37,missionsDragonRelativeMetrics[Dragon],0)), " coins")</f>
        <v>10500 coins</v>
      </c>
      <c r="L82" s="344" t="str">
        <f t="shared" si="6"/>
        <v>810 to 1080</v>
      </c>
      <c r="M82" t="str">
        <f>CONCATENATE(INDEX(missionsDragonRelativeMetrics[Hard Mission Reward],MATCH($E$37,missionsDragonRelativeMetrics[Dragon],0)), " coins")</f>
        <v>21000 coins</v>
      </c>
      <c r="N82" s="120">
        <v>1</v>
      </c>
      <c r="O82" s="348">
        <v>3</v>
      </c>
      <c r="P82" s="120"/>
      <c r="Q82" t="b">
        <f t="shared" si="7"/>
        <v>1</v>
      </c>
    </row>
    <row r="83" spans="2:17" x14ac:dyDescent="0.25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33 to 38</v>
      </c>
      <c r="I83" t="str">
        <f>CONCATENATE(INDEX(missionsDragonRelativeMetrics[Easy Mission Reward],MATCH($E$37,missionsDragonRelativeMetrics[Dragon],0)), " coins")</f>
        <v>7000 coins</v>
      </c>
      <c r="J83" s="344" t="str">
        <f t="shared" si="5"/>
        <v>34 to 39</v>
      </c>
      <c r="K83" t="str">
        <f>CONCATENATE(INDEX(missionsDragonRelativeMetrics[Medium Mission Reward],MATCH($E$37,missionsDragonRelativeMetrics[Dragon],0)), " coins")</f>
        <v>10500 coins</v>
      </c>
      <c r="L83" s="344" t="str">
        <f t="shared" si="6"/>
        <v>35 to 41</v>
      </c>
      <c r="M83" t="str">
        <f>CONCATENATE(INDEX(missionsDragonRelativeMetrics[Hard Mission Reward],MATCH($E$37,missionsDragonRelativeMetrics[Dragon],0)), " coins")</f>
        <v>21000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13 to 26</v>
      </c>
      <c r="I84" t="str">
        <f>CONCATENATE(INDEX(missionsDragonRelativeMetrics[Easy Mission Reward],MATCH($E$37,missionsDragonRelativeMetrics[Dragon],0)), " coins")</f>
        <v>7000 coins</v>
      </c>
      <c r="J84" s="344" t="str">
        <f t="shared" si="5"/>
        <v>13 to 26</v>
      </c>
      <c r="K84" t="str">
        <f>CONCATENATE(INDEX(missionsDragonRelativeMetrics[Medium Mission Reward],MATCH($E$37,missionsDragonRelativeMetrics[Dragon],0)), " coins")</f>
        <v>10500 coins</v>
      </c>
      <c r="L84" s="344" t="str">
        <f t="shared" si="6"/>
        <v>14 to 27</v>
      </c>
      <c r="M84" t="str">
        <f>CONCATENATE(INDEX(missionsDragonRelativeMetrics[Hard Mission Reward],MATCH($E$37,missionsDragonRelativeMetrics[Dragon],0)), " coins")</f>
        <v>21000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26 to 38</v>
      </c>
      <c r="I85" t="str">
        <f>CONCATENATE(INDEX(missionsDragonRelativeMetrics[Easy Mission Reward],MATCH($E$37,missionsDragonRelativeMetrics[Dragon],0)), " coins")</f>
        <v>7000 coins</v>
      </c>
      <c r="J85" s="344" t="str">
        <f t="shared" si="5"/>
        <v>26 to 39</v>
      </c>
      <c r="K85" t="str">
        <f>CONCATENATE(INDEX(missionsDragonRelativeMetrics[Medium Mission Reward],MATCH($E$37,missionsDragonRelativeMetrics[Dragon],0)), " coins")</f>
        <v>10500 coins</v>
      </c>
      <c r="L85" s="344" t="str">
        <f t="shared" si="6"/>
        <v>27 to 41</v>
      </c>
      <c r="M85" t="str">
        <f>CONCATENATE(INDEX(missionsDragonRelativeMetrics[Hard Mission Reward],MATCH($E$37,missionsDragonRelativeMetrics[Dragon],0)), " coins")</f>
        <v>21000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26 to 38</v>
      </c>
      <c r="I86" t="str">
        <f>CONCATENATE(INDEX(missionsDragonRelativeMetrics[Easy Mission Reward],MATCH($E$37,missionsDragonRelativeMetrics[Dragon],0)), " coins")</f>
        <v>7000 coins</v>
      </c>
      <c r="J86" s="344" t="str">
        <f t="shared" si="5"/>
        <v>26 to 39</v>
      </c>
      <c r="K86" t="str">
        <f>CONCATENATE(INDEX(missionsDragonRelativeMetrics[Medium Mission Reward],MATCH($E$37,missionsDragonRelativeMetrics[Dragon],0)), " coins")</f>
        <v>10500 coins</v>
      </c>
      <c r="L86" s="344" t="str">
        <f t="shared" si="6"/>
        <v>27 to 41</v>
      </c>
      <c r="M86" t="str">
        <f>CONCATENATE(INDEX(missionsDragonRelativeMetrics[Hard Mission Reward],MATCH($E$37,missionsDragonRelativeMetrics[Dragon],0)), " coins")</f>
        <v>21000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77 to 102</v>
      </c>
      <c r="I87" t="str">
        <f>CONCATENATE(INDEX(missionsDragonRelativeMetrics[Easy Mission Reward],MATCH($E$37,missionsDragonRelativeMetrics[Dragon],0)), " coins")</f>
        <v>7000 coins</v>
      </c>
      <c r="J87" s="344" t="str">
        <f t="shared" si="5"/>
        <v>78 to 104</v>
      </c>
      <c r="K87" t="str">
        <f>CONCATENATE(INDEX(missionsDragonRelativeMetrics[Medium Mission Reward],MATCH($E$37,missionsDragonRelativeMetrics[Dragon],0)), " coins")</f>
        <v>10500 coins</v>
      </c>
      <c r="L87" s="344" t="str">
        <f t="shared" si="6"/>
        <v>81 to 108</v>
      </c>
      <c r="M87" t="str">
        <f>CONCATENATE(INDEX(missionsDragonRelativeMetrics[Hard Mission Reward],MATCH($E$37,missionsDragonRelativeMetrics[Dragon],0)), " coins")</f>
        <v>21000 coins</v>
      </c>
      <c r="N87" s="120">
        <v>3</v>
      </c>
      <c r="O87" s="348">
        <v>7</v>
      </c>
      <c r="P87" s="120"/>
      <c r="Q87" t="b">
        <f t="shared" si="7"/>
        <v>0</v>
      </c>
    </row>
    <row r="88" spans="2:17" x14ac:dyDescent="0.25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38 to 51</v>
      </c>
      <c r="I88" t="str">
        <f>CONCATENATE(INDEX(missionsDragonRelativeMetrics[Easy Mission Reward],MATCH($E$37,missionsDragonRelativeMetrics[Dragon],0)), " coins")</f>
        <v>7000 coins</v>
      </c>
      <c r="J88" s="344" t="str">
        <f t="shared" si="5"/>
        <v>39 to 52</v>
      </c>
      <c r="K88" t="str">
        <f>CONCATENATE(INDEX(missionsDragonRelativeMetrics[Medium Mission Reward],MATCH($E$37,missionsDragonRelativeMetrics[Dragon],0)), " coins")</f>
        <v>10500 coins</v>
      </c>
      <c r="L88" s="344" t="str">
        <f t="shared" si="6"/>
        <v>41 to 54</v>
      </c>
      <c r="M88" t="str">
        <f>CONCATENATE(INDEX(missionsDragonRelativeMetrics[Hard Mission Reward],MATCH($E$37,missionsDragonRelativeMetrics[Dragon],0)), " coins")</f>
        <v>21000 coins</v>
      </c>
      <c r="N88" s="120">
        <v>4</v>
      </c>
      <c r="O88" s="348">
        <v>7</v>
      </c>
      <c r="P88" s="120"/>
      <c r="Q88" t="b">
        <f t="shared" si="7"/>
        <v>0</v>
      </c>
    </row>
    <row r="89" spans="2:17" x14ac:dyDescent="0.25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77 to 102</v>
      </c>
      <c r="I89" t="str">
        <f>CONCATENATE(INDEX(missionsDragonRelativeMetrics[Easy Mission Reward],MATCH($E$37,missionsDragonRelativeMetrics[Dragon],0)), " coins")</f>
        <v>7000 coins</v>
      </c>
      <c r="J89" s="344" t="str">
        <f t="shared" si="5"/>
        <v>78 to 104</v>
      </c>
      <c r="K89" t="str">
        <f>CONCATENATE(INDEX(missionsDragonRelativeMetrics[Medium Mission Reward],MATCH($E$37,missionsDragonRelativeMetrics[Dragon],0)), " coins")</f>
        <v>10500 coins</v>
      </c>
      <c r="L89" s="344" t="str">
        <f t="shared" si="6"/>
        <v>81 to 108</v>
      </c>
      <c r="M89" t="str">
        <f>CONCATENATE(INDEX(missionsDragonRelativeMetrics[Hard Mission Reward],MATCH($E$37,missionsDragonRelativeMetrics[Dragon],0)), " coins")</f>
        <v>21000 coins</v>
      </c>
      <c r="N89" s="120">
        <v>5</v>
      </c>
      <c r="O89" s="348">
        <v>7</v>
      </c>
      <c r="P89" s="120"/>
      <c r="Q89" t="b">
        <f t="shared" si="7"/>
        <v>0</v>
      </c>
    </row>
    <row r="90" spans="2:17" x14ac:dyDescent="0.25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64 to 82</v>
      </c>
      <c r="I90" t="str">
        <f>CONCATENATE(INDEX(missionsDragonRelativeMetrics[Easy Mission Reward],MATCH($E$37,missionsDragonRelativeMetrics[Dragon],0)), " coins")</f>
        <v>7000 coins</v>
      </c>
      <c r="J90" s="344" t="str">
        <f t="shared" si="5"/>
        <v>65 to 83</v>
      </c>
      <c r="K90" t="str">
        <f>CONCATENATE(INDEX(missionsDragonRelativeMetrics[Medium Mission Reward],MATCH($E$37,missionsDragonRelativeMetrics[Dragon],0)), " coins")</f>
        <v>10500 coins</v>
      </c>
      <c r="L90" s="344" t="str">
        <f t="shared" si="6"/>
        <v>68 to 86</v>
      </c>
      <c r="M90" t="str">
        <f>CONCATENATE(INDEX(missionsDragonRelativeMetrics[Hard Mission Reward],MATCH($E$37,missionsDragonRelativeMetrics[Dragon],0)), " coins")</f>
        <v>21000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51 to 77</v>
      </c>
      <c r="I91" t="str">
        <f>CONCATENATE(INDEX(missionsDragonRelativeMetrics[Easy Mission Reward],MATCH($E$37,missionsDragonRelativeMetrics[Dragon],0)), " coins")</f>
        <v>7000 coins</v>
      </c>
      <c r="J91" s="344" t="str">
        <f t="shared" si="5"/>
        <v>52 to 78</v>
      </c>
      <c r="K91" t="str">
        <f>CONCATENATE(INDEX(missionsDragonRelativeMetrics[Medium Mission Reward],MATCH($E$37,missionsDragonRelativeMetrics[Dragon],0)), " coins")</f>
        <v>10500 coins</v>
      </c>
      <c r="L91" s="344" t="str">
        <f t="shared" si="6"/>
        <v>54 to 81</v>
      </c>
      <c r="M91" t="str">
        <f>CONCATENATE(INDEX(missionsDragonRelativeMetrics[Hard Mission Reward],MATCH($E$37,missionsDragonRelativeMetrics[Dragon],0)), " coins")</f>
        <v>21000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5 to 8</v>
      </c>
      <c r="I92" t="str">
        <f>CONCATENATE(INDEX(missionsDragonRelativeMetrics[Easy Mission Reward],MATCH($E$37,missionsDragonRelativeMetrics[Dragon],0)), " coins")</f>
        <v>7000 coins</v>
      </c>
      <c r="J92" s="344" t="str">
        <f t="shared" si="5"/>
        <v>5 to 8</v>
      </c>
      <c r="K92" t="str">
        <f>CONCATENATE(INDEX(missionsDragonRelativeMetrics[Medium Mission Reward],MATCH($E$37,missionsDragonRelativeMetrics[Dragon],0)), " coins")</f>
        <v>10500 coins</v>
      </c>
      <c r="L92" s="344" t="str">
        <f t="shared" si="6"/>
        <v>5 to 8</v>
      </c>
      <c r="M92" t="str">
        <f>CONCATENATE(INDEX(missionsDragonRelativeMetrics[Hard Mission Reward],MATCH($E$37,missionsDragonRelativeMetrics[Dragon],0)), " coins")</f>
        <v>21000 coins</v>
      </c>
      <c r="N92" s="120">
        <v>3</v>
      </c>
      <c r="O92" s="348">
        <v>7</v>
      </c>
      <c r="P92" s="120"/>
      <c r="Q92" t="b">
        <f t="shared" si="7"/>
        <v>0</v>
      </c>
    </row>
    <row r="93" spans="2:17" x14ac:dyDescent="0.25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77 to 102</v>
      </c>
      <c r="I93" t="str">
        <f>CONCATENATE(INDEX(missionsDragonRelativeMetrics[Easy Mission Reward],MATCH($E$37,missionsDragonRelativeMetrics[Dragon],0)), " coins")</f>
        <v>7000 coins</v>
      </c>
      <c r="J93" s="344" t="str">
        <f t="shared" si="5"/>
        <v>78 to 104</v>
      </c>
      <c r="K93" t="str">
        <f>CONCATENATE(INDEX(missionsDragonRelativeMetrics[Medium Mission Reward],MATCH($E$37,missionsDragonRelativeMetrics[Dragon],0)), " coins")</f>
        <v>10500 coins</v>
      </c>
      <c r="L93" s="344" t="str">
        <f t="shared" si="6"/>
        <v>81 to 108</v>
      </c>
      <c r="M93" t="str">
        <f>CONCATENATE(INDEX(missionsDragonRelativeMetrics[Hard Mission Reward],MATCH($E$37,missionsDragonRelativeMetrics[Dragon],0)), " coins")</f>
        <v>21000 coins</v>
      </c>
      <c r="N93" s="120">
        <v>4</v>
      </c>
      <c r="O93" s="348">
        <v>7</v>
      </c>
      <c r="P93" s="120"/>
      <c r="Q93" t="b">
        <f t="shared" si="7"/>
        <v>0</v>
      </c>
    </row>
    <row r="94" spans="2:17" x14ac:dyDescent="0.25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3 to 3</v>
      </c>
      <c r="I94" t="str">
        <f>CONCATENATE(INDEX(missionsDragonRelativeMetrics[Easy Mission Reward],MATCH($E$37,missionsDragonRelativeMetrics[Dragon],0)), " coins")</f>
        <v>7000 coins</v>
      </c>
      <c r="J94" s="344" t="str">
        <f t="shared" si="5"/>
        <v>3 to 3</v>
      </c>
      <c r="K94" t="str">
        <f>CONCATENATE(INDEX(missionsDragonRelativeMetrics[Medium Mission Reward],MATCH($E$37,missionsDragonRelativeMetrics[Dragon],0)), " coins")</f>
        <v>10500 coins</v>
      </c>
      <c r="L94" s="344" t="str">
        <f t="shared" si="6"/>
        <v>3 to 3</v>
      </c>
      <c r="M94" t="str">
        <f>CONCATENATE(INDEX(missionsDragonRelativeMetrics[Hard Mission Reward],MATCH($E$37,missionsDragonRelativeMetrics[Dragon],0)), " coins")</f>
        <v>21000 coins</v>
      </c>
      <c r="N94" s="120">
        <v>5</v>
      </c>
      <c r="O94" s="348">
        <v>7</v>
      </c>
      <c r="P94" s="120"/>
      <c r="Q94" t="b">
        <f t="shared" si="7"/>
        <v>0</v>
      </c>
    </row>
    <row r="95" spans="2:17" x14ac:dyDescent="0.25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26 to 38</v>
      </c>
      <c r="I95" s="264" t="str">
        <f>CONCATENATE(INDEX(missionsDragonRelativeMetrics[Easy Mission Reward],MATCH($E$37,missionsDragonRelativeMetrics[Dragon],0)), " coins")</f>
        <v>7000 coins</v>
      </c>
      <c r="J95" s="111" t="str">
        <f t="shared" ref="J95:J127" si="9">CONCATENATE(ROUND((F95*$G$42)*(1-$I$39),0), " to ",ROUND((G95*$G$42)*(1-$I$39),0))</f>
        <v>26 to 39</v>
      </c>
      <c r="K95" s="264" t="str">
        <f>CONCATENATE(INDEX(missionsDragonRelativeMetrics[Medium Mission Reward],MATCH($E$37,missionsDragonRelativeMetrics[Dragon],0)), " coins")</f>
        <v>10500 coins</v>
      </c>
      <c r="L95" s="111" t="str">
        <f t="shared" ref="L95:L127" si="10">CONCATENATE(ROUND((F95*$H$42)*(1-$I$39),0), " to ",ROUND((G95*$H$42)*(1-$I$39),0))</f>
        <v>27 to 41</v>
      </c>
      <c r="M95" s="264" t="str">
        <f>CONCATENATE(INDEX(missionsDragonRelativeMetrics[Hard Mission Reward],MATCH($E$37,missionsDragonRelativeMetrics[Dragon],0)), " coins")</f>
        <v>21000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 x14ac:dyDescent="0.25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8 to 10</v>
      </c>
      <c r="I96" s="264" t="str">
        <f>CONCATENATE(INDEX(missionsDragonRelativeMetrics[Easy Mission Reward],MATCH($E$37,missionsDragonRelativeMetrics[Dragon],0)), " coins")</f>
        <v>7000 coins</v>
      </c>
      <c r="J96" s="111" t="str">
        <f t="shared" si="9"/>
        <v>8 to 10</v>
      </c>
      <c r="K96" s="264" t="str">
        <f>CONCATENATE(INDEX(missionsDragonRelativeMetrics[Medium Mission Reward],MATCH($E$37,missionsDragonRelativeMetrics[Dragon],0)), " coins")</f>
        <v>10500 coins</v>
      </c>
      <c r="L96" s="111" t="str">
        <f t="shared" si="10"/>
        <v>8 to 11</v>
      </c>
      <c r="M96" s="264" t="str">
        <f>CONCATENATE(INDEX(missionsDragonRelativeMetrics[Hard Mission Reward],MATCH($E$37,missionsDragonRelativeMetrics[Dragon],0)), " coins")</f>
        <v>21000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 x14ac:dyDescent="0.25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26 to 51</v>
      </c>
      <c r="I97" s="264" t="str">
        <f>CONCATENATE(INDEX(missionsDragonRelativeMetrics[Easy Mission Reward],MATCH($E$37,missionsDragonRelativeMetrics[Dragon],0)), " coins")</f>
        <v>7000 coins</v>
      </c>
      <c r="J97" s="111" t="str">
        <f t="shared" si="9"/>
        <v>26 to 52</v>
      </c>
      <c r="K97" s="264" t="str">
        <f>CONCATENATE(INDEX(missionsDragonRelativeMetrics[Medium Mission Reward],MATCH($E$37,missionsDragonRelativeMetrics[Dragon],0)), " coins")</f>
        <v>10500 coins</v>
      </c>
      <c r="L97" s="111" t="str">
        <f t="shared" si="10"/>
        <v>27 to 54</v>
      </c>
      <c r="M97" s="264" t="str">
        <f>CONCATENATE(INDEX(missionsDragonRelativeMetrics[Hard Mission Reward],MATCH($E$37,missionsDragonRelativeMetrics[Dragon],0)), " coins")</f>
        <v>21000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 x14ac:dyDescent="0.25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26 to 51</v>
      </c>
      <c r="I98" s="264" t="str">
        <f>CONCATENATE(INDEX(missionsDragonRelativeMetrics[Easy Mission Reward],MATCH($E$37,missionsDragonRelativeMetrics[Dragon],0)), " coins")</f>
        <v>7000 coins</v>
      </c>
      <c r="J98" s="111" t="str">
        <f t="shared" si="9"/>
        <v>26 to 52</v>
      </c>
      <c r="K98" s="264" t="str">
        <f>CONCATENATE(INDEX(missionsDragonRelativeMetrics[Medium Mission Reward],MATCH($E$37,missionsDragonRelativeMetrics[Dragon],0)), " coins")</f>
        <v>10500 coins</v>
      </c>
      <c r="L98" s="111" t="str">
        <f t="shared" si="10"/>
        <v>27 to 54</v>
      </c>
      <c r="M98" s="264" t="str">
        <f>CONCATENATE(INDEX(missionsDragonRelativeMetrics[Hard Mission Reward],MATCH($E$37,missionsDragonRelativeMetrics[Dragon],0)), " coins")</f>
        <v>21000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 x14ac:dyDescent="0.25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26 to 51</v>
      </c>
      <c r="I99" s="264" t="str">
        <f>CONCATENATE(INDEX(missionsDragonRelativeMetrics[Easy Mission Reward],MATCH($E$37,missionsDragonRelativeMetrics[Dragon],0)), " coins")</f>
        <v>7000 coins</v>
      </c>
      <c r="J99" s="111" t="str">
        <f t="shared" si="9"/>
        <v>26 to 52</v>
      </c>
      <c r="K99" s="264" t="str">
        <f>CONCATENATE(INDEX(missionsDragonRelativeMetrics[Medium Mission Reward],MATCH($E$37,missionsDragonRelativeMetrics[Dragon],0)), " coins")</f>
        <v>10500 coins</v>
      </c>
      <c r="L99" s="111" t="str">
        <f t="shared" si="10"/>
        <v>27 to 54</v>
      </c>
      <c r="M99" s="264" t="str">
        <f>CONCATENATE(INDEX(missionsDragonRelativeMetrics[Hard Mission Reward],MATCH($E$37,missionsDragonRelativeMetrics[Dragon],0)), " coins")</f>
        <v>21000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 x14ac:dyDescent="0.25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8 to 10</v>
      </c>
      <c r="I100" s="264" t="str">
        <f>CONCATENATE(INDEX(missionsDragonRelativeMetrics[Easy Mission Reward],MATCH($E$37,missionsDragonRelativeMetrics[Dragon],0)), " coins")</f>
        <v>7000 coins</v>
      </c>
      <c r="J100" s="111" t="str">
        <f t="shared" si="9"/>
        <v>8 to 10</v>
      </c>
      <c r="K100" s="264" t="str">
        <f>CONCATENATE(INDEX(missionsDragonRelativeMetrics[Medium Mission Reward],MATCH($E$37,missionsDragonRelativeMetrics[Dragon],0)), " coins")</f>
        <v>10500 coins</v>
      </c>
      <c r="L100" s="111" t="str">
        <f t="shared" si="10"/>
        <v>8 to 11</v>
      </c>
      <c r="M100" s="264" t="str">
        <f>CONCATENATE(INDEX(missionsDragonRelativeMetrics[Hard Mission Reward],MATCH($E$37,missionsDragonRelativeMetrics[Dragon],0)), " coins")</f>
        <v>21000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 x14ac:dyDescent="0.25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26 to 31</v>
      </c>
      <c r="I101" s="264" t="str">
        <f>CONCATENATE(INDEX(missionsDragonRelativeMetrics[Easy Mission Reward],MATCH($E$37,missionsDragonRelativeMetrics[Dragon],0)), " coins")</f>
        <v>7000 coins</v>
      </c>
      <c r="J101" s="111" t="str">
        <f t="shared" si="9"/>
        <v>26 to 31</v>
      </c>
      <c r="K101" s="264" t="str">
        <f>CONCATENATE(INDEX(missionsDragonRelativeMetrics[Medium Mission Reward],MATCH($E$37,missionsDragonRelativeMetrics[Dragon],0)), " coins")</f>
        <v>10500 coins</v>
      </c>
      <c r="L101" s="111" t="str">
        <f t="shared" si="10"/>
        <v>27 to 32</v>
      </c>
      <c r="M101" s="264" t="str">
        <f>CONCATENATE(INDEX(missionsDragonRelativeMetrics[Hard Mission Reward],MATCH($E$37,missionsDragonRelativeMetrics[Dragon],0)), " coins")</f>
        <v>21000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 x14ac:dyDescent="0.25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26 to 28</v>
      </c>
      <c r="I102" s="264" t="str">
        <f>CONCATENATE(INDEX(missionsDragonRelativeMetrics[Easy Mission Reward],MATCH($E$37,missionsDragonRelativeMetrics[Dragon],0)), " coins")</f>
        <v>7000 coins</v>
      </c>
      <c r="J102" s="111" t="str">
        <f t="shared" si="9"/>
        <v>26 to 29</v>
      </c>
      <c r="K102" s="264" t="str">
        <f>CONCATENATE(INDEX(missionsDragonRelativeMetrics[Medium Mission Reward],MATCH($E$37,missionsDragonRelativeMetrics[Dragon],0)), " coins")</f>
        <v>10500 coins</v>
      </c>
      <c r="L102" s="111" t="str">
        <f t="shared" si="10"/>
        <v>27 to 30</v>
      </c>
      <c r="M102" s="264" t="str">
        <f>CONCATENATE(INDEX(missionsDragonRelativeMetrics[Hard Mission Reward],MATCH($E$37,missionsDragonRelativeMetrics[Dragon],0)), " coins")</f>
        <v>21000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 x14ac:dyDescent="0.25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26 to 28</v>
      </c>
      <c r="I103" s="264" t="str">
        <f>CONCATENATE(INDEX(missionsDragonRelativeMetrics[Easy Mission Reward],MATCH($E$37,missionsDragonRelativeMetrics[Dragon],0)), " coins")</f>
        <v>7000 coins</v>
      </c>
      <c r="J103" s="111" t="str">
        <f t="shared" si="9"/>
        <v>26 to 29</v>
      </c>
      <c r="K103" s="264" t="str">
        <f>CONCATENATE(INDEX(missionsDragonRelativeMetrics[Medium Mission Reward],MATCH($E$37,missionsDragonRelativeMetrics[Dragon],0)), " coins")</f>
        <v>10500 coins</v>
      </c>
      <c r="L103" s="111" t="str">
        <f t="shared" si="10"/>
        <v>27 to 30</v>
      </c>
      <c r="M103" s="264" t="str">
        <f>CONCATENATE(INDEX(missionsDragonRelativeMetrics[Hard Mission Reward],MATCH($E$37,missionsDragonRelativeMetrics[Dragon],0)), " coins")</f>
        <v>21000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 x14ac:dyDescent="0.25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10 to 15</v>
      </c>
      <c r="I104" s="264" t="str">
        <f>CONCATENATE(INDEX(missionsDragonRelativeMetrics[Easy Mission Reward],MATCH($E$37,missionsDragonRelativeMetrics[Dragon],0)), " coins")</f>
        <v>7000 coins</v>
      </c>
      <c r="J104" s="111" t="str">
        <f t="shared" si="9"/>
        <v>10 to 16</v>
      </c>
      <c r="K104" s="264" t="str">
        <f>CONCATENATE(INDEX(missionsDragonRelativeMetrics[Medium Mission Reward],MATCH($E$37,missionsDragonRelativeMetrics[Dragon],0)), " coins")</f>
        <v>10500 coins</v>
      </c>
      <c r="L104" s="111" t="str">
        <f t="shared" si="10"/>
        <v>11 to 16</v>
      </c>
      <c r="M104" s="264" t="str">
        <f>CONCATENATE(INDEX(missionsDragonRelativeMetrics[Hard Mission Reward],MATCH($E$37,missionsDragonRelativeMetrics[Dragon],0)), " coins")</f>
        <v>21000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 x14ac:dyDescent="0.25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51 to 77</v>
      </c>
      <c r="I105" s="264" t="str">
        <f>CONCATENATE(INDEX(missionsDragonRelativeMetrics[Easy Mission Reward],MATCH($E$37,missionsDragonRelativeMetrics[Dragon],0)), " coins")</f>
        <v>7000 coins</v>
      </c>
      <c r="J105" s="111" t="str">
        <f t="shared" si="9"/>
        <v>52 to 78</v>
      </c>
      <c r="K105" s="264" t="str">
        <f>CONCATENATE(INDEX(missionsDragonRelativeMetrics[Medium Mission Reward],MATCH($E$37,missionsDragonRelativeMetrics[Dragon],0)), " coins")</f>
        <v>10500 coins</v>
      </c>
      <c r="L105" s="111" t="str">
        <f t="shared" si="10"/>
        <v>54 to 81</v>
      </c>
      <c r="M105" s="264" t="str">
        <f>CONCATENATE(INDEX(missionsDragonRelativeMetrics[Hard Mission Reward],MATCH($E$37,missionsDragonRelativeMetrics[Dragon],0)), " coins")</f>
        <v>21000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 x14ac:dyDescent="0.25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115 to 140</v>
      </c>
      <c r="I106" s="264" t="str">
        <f>CONCATENATE(INDEX(missionsDragonRelativeMetrics[Easy Mission Reward],MATCH($E$37,missionsDragonRelativeMetrics[Dragon],0)), " coins")</f>
        <v>7000 coins</v>
      </c>
      <c r="J106" s="111" t="str">
        <f t="shared" si="9"/>
        <v>117 to 143</v>
      </c>
      <c r="K106" s="264" t="str">
        <f>CONCATENATE(INDEX(missionsDragonRelativeMetrics[Medium Mission Reward],MATCH($E$37,missionsDragonRelativeMetrics[Dragon],0)), " coins")</f>
        <v>10500 coins</v>
      </c>
      <c r="L106" s="111" t="str">
        <f t="shared" si="10"/>
        <v>122 to 149</v>
      </c>
      <c r="M106" s="264" t="str">
        <f>CONCATENATE(INDEX(missionsDragonRelativeMetrics[Hard Mission Reward],MATCH($E$37,missionsDragonRelativeMetrics[Dragon],0)), " coins")</f>
        <v>21000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 x14ac:dyDescent="0.25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115 to 140</v>
      </c>
      <c r="I107" s="264" t="str">
        <f>CONCATENATE(INDEX(missionsDragonRelativeMetrics[Easy Mission Reward],MATCH($E$37,missionsDragonRelativeMetrics[Dragon],0)), " coins")</f>
        <v>7000 coins</v>
      </c>
      <c r="J107" s="111" t="str">
        <f t="shared" si="9"/>
        <v>117 to 143</v>
      </c>
      <c r="K107" s="264" t="str">
        <f>CONCATENATE(INDEX(missionsDragonRelativeMetrics[Medium Mission Reward],MATCH($E$37,missionsDragonRelativeMetrics[Dragon],0)), " coins")</f>
        <v>10500 coins</v>
      </c>
      <c r="L107" s="111" t="str">
        <f t="shared" si="10"/>
        <v>122 to 149</v>
      </c>
      <c r="M107" s="264" t="str">
        <f>CONCATENATE(INDEX(missionsDragonRelativeMetrics[Hard Mission Reward],MATCH($E$37,missionsDragonRelativeMetrics[Dragon],0)), " coins")</f>
        <v>21000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 x14ac:dyDescent="0.25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10 to 15</v>
      </c>
      <c r="I108" s="264" t="str">
        <f>CONCATENATE(INDEX(missionsDragonRelativeMetrics[Easy Mission Reward],MATCH($E$37,missionsDragonRelativeMetrics[Dragon],0)), " coins")</f>
        <v>7000 coins</v>
      </c>
      <c r="J108" s="111" t="str">
        <f t="shared" si="9"/>
        <v>10 to 16</v>
      </c>
      <c r="K108" s="264" t="str">
        <f>CONCATENATE(INDEX(missionsDragonRelativeMetrics[Medium Mission Reward],MATCH($E$37,missionsDragonRelativeMetrics[Dragon],0)), " coins")</f>
        <v>10500 coins</v>
      </c>
      <c r="L108" s="111" t="str">
        <f t="shared" si="10"/>
        <v>11 to 16</v>
      </c>
      <c r="M108" s="264" t="str">
        <f>CONCATENATE(INDEX(missionsDragonRelativeMetrics[Hard Mission Reward],MATCH($E$37,missionsDragonRelativeMetrics[Dragon],0)), " coins")</f>
        <v>21000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 x14ac:dyDescent="0.25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64 to 89</v>
      </c>
      <c r="I109" s="264" t="str">
        <f>CONCATENATE(INDEX(missionsDragonRelativeMetrics[Easy Mission Reward],MATCH($E$37,missionsDragonRelativeMetrics[Dragon],0)), " coins")</f>
        <v>7000 coins</v>
      </c>
      <c r="J109" s="111" t="str">
        <f t="shared" si="9"/>
        <v>65 to 91</v>
      </c>
      <c r="K109" s="264" t="str">
        <f>CONCATENATE(INDEX(missionsDragonRelativeMetrics[Medium Mission Reward],MATCH($E$37,missionsDragonRelativeMetrics[Dragon],0)), " coins")</f>
        <v>10500 coins</v>
      </c>
      <c r="L109" s="111" t="str">
        <f t="shared" si="10"/>
        <v>68 to 95</v>
      </c>
      <c r="M109" s="264" t="str">
        <f>CONCATENATE(INDEX(missionsDragonRelativeMetrics[Hard Mission Reward],MATCH($E$37,missionsDragonRelativeMetrics[Dragon],0)), " coins")</f>
        <v>21000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 x14ac:dyDescent="0.25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102 to 115</v>
      </c>
      <c r="I110" s="264" t="str">
        <f>CONCATENATE(INDEX(missionsDragonRelativeMetrics[Easy Mission Reward],MATCH($E$37,missionsDragonRelativeMetrics[Dragon],0)), " coins")</f>
        <v>7000 coins</v>
      </c>
      <c r="J110" s="111" t="str">
        <f t="shared" si="9"/>
        <v>104 to 117</v>
      </c>
      <c r="K110" s="264" t="str">
        <f>CONCATENATE(INDEX(missionsDragonRelativeMetrics[Medium Mission Reward],MATCH($E$37,missionsDragonRelativeMetrics[Dragon],0)), " coins")</f>
        <v>10500 coins</v>
      </c>
      <c r="L110" s="111" t="str">
        <f t="shared" si="10"/>
        <v>108 to 122</v>
      </c>
      <c r="M110" s="264" t="str">
        <f>CONCATENATE(INDEX(missionsDragonRelativeMetrics[Hard Mission Reward],MATCH($E$37,missionsDragonRelativeMetrics[Dragon],0)), " coins")</f>
        <v>21000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 x14ac:dyDescent="0.25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102 to 115</v>
      </c>
      <c r="I111" s="264" t="str">
        <f>CONCATENATE(INDEX(missionsDragonRelativeMetrics[Easy Mission Reward],MATCH($E$37,missionsDragonRelativeMetrics[Dragon],0)), " coins")</f>
        <v>7000 coins</v>
      </c>
      <c r="J111" s="111" t="str">
        <f t="shared" si="9"/>
        <v>104 to 117</v>
      </c>
      <c r="K111" s="264" t="str">
        <f>CONCATENATE(INDEX(missionsDragonRelativeMetrics[Medium Mission Reward],MATCH($E$37,missionsDragonRelativeMetrics[Dragon],0)), " coins")</f>
        <v>10500 coins</v>
      </c>
      <c r="L111" s="111" t="str">
        <f t="shared" si="10"/>
        <v>108 to 122</v>
      </c>
      <c r="M111" s="264" t="str">
        <f>CONCATENATE(INDEX(missionsDragonRelativeMetrics[Hard Mission Reward],MATCH($E$37,missionsDragonRelativeMetrics[Dragon],0)), " coins")</f>
        <v>21000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 x14ac:dyDescent="0.25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10 to 15</v>
      </c>
      <c r="I112" s="264" t="str">
        <f>CONCATENATE(INDEX(missionsDragonRelativeMetrics[Easy Mission Reward],MATCH($E$37,missionsDragonRelativeMetrics[Dragon],0)), " coins")</f>
        <v>7000 coins</v>
      </c>
      <c r="J112" s="111" t="str">
        <f t="shared" si="9"/>
        <v>10 to 16</v>
      </c>
      <c r="K112" s="264" t="str">
        <f>CONCATENATE(INDEX(missionsDragonRelativeMetrics[Medium Mission Reward],MATCH($E$37,missionsDragonRelativeMetrics[Dragon],0)), " coins")</f>
        <v>10500 coins</v>
      </c>
      <c r="L112" s="111" t="str">
        <f t="shared" si="10"/>
        <v>11 to 16</v>
      </c>
      <c r="M112" s="264" t="str">
        <f>CONCATENATE(INDEX(missionsDragonRelativeMetrics[Hard Mission Reward],MATCH($E$37,missionsDragonRelativeMetrics[Dragon],0)), " coins")</f>
        <v>21000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 x14ac:dyDescent="0.25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89 to 115</v>
      </c>
      <c r="I113" s="264" t="str">
        <f>CONCATENATE(INDEX(missionsDragonRelativeMetrics[Easy Mission Reward],MATCH($E$37,missionsDragonRelativeMetrics[Dragon],0)), " coins")</f>
        <v>7000 coins</v>
      </c>
      <c r="J113" s="111" t="str">
        <f t="shared" si="9"/>
        <v>91 to 117</v>
      </c>
      <c r="K113" s="264" t="str">
        <f>CONCATENATE(INDEX(missionsDragonRelativeMetrics[Medium Mission Reward],MATCH($E$37,missionsDragonRelativeMetrics[Dragon],0)), " coins")</f>
        <v>10500 coins</v>
      </c>
      <c r="L113" s="111" t="str">
        <f t="shared" si="10"/>
        <v>95 to 122</v>
      </c>
      <c r="M113" s="264" t="str">
        <f>CONCATENATE(INDEX(missionsDragonRelativeMetrics[Hard Mission Reward],MATCH($E$37,missionsDragonRelativeMetrics[Dragon],0)), " coins")</f>
        <v>21000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 x14ac:dyDescent="0.25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383 to 510</v>
      </c>
      <c r="I114" s="264" t="str">
        <f>CONCATENATE(INDEX(missionsDragonRelativeMetrics[Easy Mission Reward],MATCH($E$37,missionsDragonRelativeMetrics[Dragon],0)), " coins")</f>
        <v>7000 coins</v>
      </c>
      <c r="J114" s="111" t="str">
        <f t="shared" si="9"/>
        <v>390 to 520</v>
      </c>
      <c r="K114" s="264" t="str">
        <f>CONCATENATE(INDEX(missionsDragonRelativeMetrics[Medium Mission Reward],MATCH($E$37,missionsDragonRelativeMetrics[Dragon],0)), " coins")</f>
        <v>10500 coins</v>
      </c>
      <c r="L114" s="111" t="str">
        <f t="shared" si="10"/>
        <v>405 to 540</v>
      </c>
      <c r="M114" s="264" t="str">
        <f>CONCATENATE(INDEX(missionsDragonRelativeMetrics[Hard Mission Reward],MATCH($E$37,missionsDragonRelativeMetrics[Dragon],0)), " coins")</f>
        <v>21000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 x14ac:dyDescent="0.25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383 to 510</v>
      </c>
      <c r="I115" s="264" t="str">
        <f>CONCATENATE(INDEX(missionsDragonRelativeMetrics[Easy Mission Reward],MATCH($E$37,missionsDragonRelativeMetrics[Dragon],0)), " coins")</f>
        <v>7000 coins</v>
      </c>
      <c r="J115" s="111" t="str">
        <f t="shared" si="9"/>
        <v>390 to 520</v>
      </c>
      <c r="K115" s="264" t="str">
        <f>CONCATENATE(INDEX(missionsDragonRelativeMetrics[Medium Mission Reward],MATCH($E$37,missionsDragonRelativeMetrics[Dragon],0)), " coins")</f>
        <v>10500 coins</v>
      </c>
      <c r="L115" s="111" t="str">
        <f t="shared" si="10"/>
        <v>405 to 540</v>
      </c>
      <c r="M115" s="264" t="str">
        <f>CONCATENATE(INDEX(missionsDragonRelativeMetrics[Hard Mission Reward],MATCH($E$37,missionsDragonRelativeMetrics[Dragon],0)), " coins")</f>
        <v>21000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 x14ac:dyDescent="0.25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8 to 10</v>
      </c>
      <c r="I116" s="264" t="str">
        <f>CONCATENATE(INDEX(missionsDragonRelativeMetrics[Easy Mission Reward],MATCH($E$37,missionsDragonRelativeMetrics[Dragon],0)), " coins")</f>
        <v>7000 coins</v>
      </c>
      <c r="J116" s="111" t="str">
        <f t="shared" si="9"/>
        <v>8 to 10</v>
      </c>
      <c r="K116" s="264" t="str">
        <f>CONCATENATE(INDEX(missionsDragonRelativeMetrics[Medium Mission Reward],MATCH($E$37,missionsDragonRelativeMetrics[Dragon],0)), " coins")</f>
        <v>10500 coins</v>
      </c>
      <c r="L116" s="111" t="str">
        <f t="shared" si="10"/>
        <v>8 to 11</v>
      </c>
      <c r="M116" s="264" t="str">
        <f>CONCATENATE(INDEX(missionsDragonRelativeMetrics[Hard Mission Reward],MATCH($E$37,missionsDragonRelativeMetrics[Dragon],0)), " coins")</f>
        <v>21000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 x14ac:dyDescent="0.25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31 to 38</v>
      </c>
      <c r="I117" s="264" t="str">
        <f>CONCATENATE(INDEX(missionsDragonRelativeMetrics[Easy Mission Reward],MATCH($E$37,missionsDragonRelativeMetrics[Dragon],0)), " coins")</f>
        <v>7000 coins</v>
      </c>
      <c r="J117" s="111" t="str">
        <f t="shared" si="9"/>
        <v>31 to 39</v>
      </c>
      <c r="K117" s="264" t="str">
        <f>CONCATENATE(INDEX(missionsDragonRelativeMetrics[Medium Mission Reward],MATCH($E$37,missionsDragonRelativeMetrics[Dragon],0)), " coins")</f>
        <v>10500 coins</v>
      </c>
      <c r="L117" s="111" t="str">
        <f t="shared" si="10"/>
        <v>32 to 41</v>
      </c>
      <c r="M117" s="264" t="str">
        <f>CONCATENATE(INDEX(missionsDragonRelativeMetrics[Hard Mission Reward],MATCH($E$37,missionsDragonRelativeMetrics[Dragon],0)), " coins")</f>
        <v>21000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 x14ac:dyDescent="0.25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31 to 38</v>
      </c>
      <c r="I118" s="264" t="str">
        <f>CONCATENATE(INDEX(missionsDragonRelativeMetrics[Easy Mission Reward],MATCH($E$37,missionsDragonRelativeMetrics[Dragon],0)), " coins")</f>
        <v>7000 coins</v>
      </c>
      <c r="J118" s="111" t="str">
        <f t="shared" si="9"/>
        <v>31 to 39</v>
      </c>
      <c r="K118" s="264" t="str">
        <f>CONCATENATE(INDEX(missionsDragonRelativeMetrics[Medium Mission Reward],MATCH($E$37,missionsDragonRelativeMetrics[Dragon],0)), " coins")</f>
        <v>10500 coins</v>
      </c>
      <c r="L118" s="111" t="str">
        <f t="shared" si="10"/>
        <v>32 to 41</v>
      </c>
      <c r="M118" s="264" t="str">
        <f>CONCATENATE(INDEX(missionsDragonRelativeMetrics[Hard Mission Reward],MATCH($E$37,missionsDragonRelativeMetrics[Dragon],0)), " coins")</f>
        <v>21000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 x14ac:dyDescent="0.25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31 to 38</v>
      </c>
      <c r="I119" s="264" t="str">
        <f>CONCATENATE(INDEX(missionsDragonRelativeMetrics[Easy Mission Reward],MATCH($E$37,missionsDragonRelativeMetrics[Dragon],0)), " coins")</f>
        <v>7000 coins</v>
      </c>
      <c r="J119" s="111" t="str">
        <f t="shared" si="9"/>
        <v>31 to 39</v>
      </c>
      <c r="K119" s="264" t="str">
        <f>CONCATENATE(INDEX(missionsDragonRelativeMetrics[Medium Mission Reward],MATCH($E$37,missionsDragonRelativeMetrics[Dragon],0)), " coins")</f>
        <v>10500 coins</v>
      </c>
      <c r="L119" s="111" t="str">
        <f t="shared" si="10"/>
        <v>32 to 41</v>
      </c>
      <c r="M119" s="264" t="str">
        <f>CONCATENATE(INDEX(missionsDragonRelativeMetrics[Hard Mission Reward],MATCH($E$37,missionsDragonRelativeMetrics[Dragon],0)), " coins")</f>
        <v>21000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 x14ac:dyDescent="0.25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10 to 15</v>
      </c>
      <c r="I120" s="264" t="str">
        <f>CONCATENATE(INDEX(missionsDragonRelativeMetrics[Easy Mission Reward],MATCH($E$37,missionsDragonRelativeMetrics[Dragon],0)), " coins")</f>
        <v>7000 coins</v>
      </c>
      <c r="J120" s="111" t="str">
        <f t="shared" si="9"/>
        <v>10 to 16</v>
      </c>
      <c r="K120" s="264" t="str">
        <f>CONCATENATE(INDEX(missionsDragonRelativeMetrics[Medium Mission Reward],MATCH($E$37,missionsDragonRelativeMetrics[Dragon],0)), " coins")</f>
        <v>10500 coins</v>
      </c>
      <c r="L120" s="111" t="str">
        <f t="shared" si="10"/>
        <v>11 to 16</v>
      </c>
      <c r="M120" s="264" t="str">
        <f>CONCATENATE(INDEX(missionsDragonRelativeMetrics[Hard Mission Reward],MATCH($E$37,missionsDragonRelativeMetrics[Dragon],0)), " coins")</f>
        <v>21000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 x14ac:dyDescent="0.25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64 to 77</v>
      </c>
      <c r="I121" s="264" t="str">
        <f>CONCATENATE(INDEX(missionsDragonRelativeMetrics[Easy Mission Reward],MATCH($E$37,missionsDragonRelativeMetrics[Dragon],0)), " coins")</f>
        <v>7000 coins</v>
      </c>
      <c r="J121" s="111" t="str">
        <f t="shared" si="9"/>
        <v>65 to 78</v>
      </c>
      <c r="K121" s="264" t="str">
        <f>CONCATENATE(INDEX(missionsDragonRelativeMetrics[Medium Mission Reward],MATCH($E$37,missionsDragonRelativeMetrics[Dragon],0)), " coins")</f>
        <v>10500 coins</v>
      </c>
      <c r="L121" s="111" t="str">
        <f t="shared" si="10"/>
        <v>68 to 81</v>
      </c>
      <c r="M121" s="264" t="str">
        <f>CONCATENATE(INDEX(missionsDragonRelativeMetrics[Hard Mission Reward],MATCH($E$37,missionsDragonRelativeMetrics[Dragon],0)), " coins")</f>
        <v>21000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 x14ac:dyDescent="0.25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64 to 77</v>
      </c>
      <c r="I122" s="264" t="str">
        <f>CONCATENATE(INDEX(missionsDragonRelativeMetrics[Easy Mission Reward],MATCH($E$37,missionsDragonRelativeMetrics[Dragon],0)), " coins")</f>
        <v>7000 coins</v>
      </c>
      <c r="J122" s="111" t="str">
        <f t="shared" si="9"/>
        <v>65 to 78</v>
      </c>
      <c r="K122" s="264" t="str">
        <f>CONCATENATE(INDEX(missionsDragonRelativeMetrics[Medium Mission Reward],MATCH($E$37,missionsDragonRelativeMetrics[Dragon],0)), " coins")</f>
        <v>10500 coins</v>
      </c>
      <c r="L122" s="111" t="str">
        <f t="shared" si="10"/>
        <v>68 to 81</v>
      </c>
      <c r="M122" s="264" t="str">
        <f>CONCATENATE(INDEX(missionsDragonRelativeMetrics[Hard Mission Reward],MATCH($E$37,missionsDragonRelativeMetrics[Dragon],0)), " coins")</f>
        <v>21000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 x14ac:dyDescent="0.25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64 to 77</v>
      </c>
      <c r="I123" s="264" t="str">
        <f>CONCATENATE(INDEX(missionsDragonRelativeMetrics[Easy Mission Reward],MATCH($E$37,missionsDragonRelativeMetrics[Dragon],0)), " coins")</f>
        <v>7000 coins</v>
      </c>
      <c r="J123" s="111" t="str">
        <f t="shared" si="9"/>
        <v>65 to 78</v>
      </c>
      <c r="K123" s="264" t="str">
        <f>CONCATENATE(INDEX(missionsDragonRelativeMetrics[Medium Mission Reward],MATCH($E$37,missionsDragonRelativeMetrics[Dragon],0)), " coins")</f>
        <v>10500 coins</v>
      </c>
      <c r="L123" s="111" t="str">
        <f t="shared" si="10"/>
        <v>68 to 81</v>
      </c>
      <c r="M123" s="264" t="str">
        <f>CONCATENATE(INDEX(missionsDragonRelativeMetrics[Hard Mission Reward],MATCH($E$37,missionsDragonRelativeMetrics[Dragon],0)), " coins")</f>
        <v>21000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 x14ac:dyDescent="0.25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8 to 10</v>
      </c>
      <c r="I124" s="264" t="str">
        <f>CONCATENATE(INDEX(missionsDragonRelativeMetrics[Easy Mission Reward],MATCH($E$37,missionsDragonRelativeMetrics[Dragon],0)), " coins")</f>
        <v>7000 coins</v>
      </c>
      <c r="J124" s="111" t="str">
        <f t="shared" si="9"/>
        <v>8 to 10</v>
      </c>
      <c r="K124" s="264" t="str">
        <f>CONCATENATE(INDEX(missionsDragonRelativeMetrics[Medium Mission Reward],MATCH($E$37,missionsDragonRelativeMetrics[Dragon],0)), " coins")</f>
        <v>10500 coins</v>
      </c>
      <c r="L124" s="111" t="str">
        <f t="shared" si="10"/>
        <v>8 to 11</v>
      </c>
      <c r="M124" s="264" t="str">
        <f>CONCATENATE(INDEX(missionsDragonRelativeMetrics[Hard Mission Reward],MATCH($E$37,missionsDragonRelativeMetrics[Dragon],0)), " coins")</f>
        <v>21000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 x14ac:dyDescent="0.25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38 to 51</v>
      </c>
      <c r="I125" s="264" t="str">
        <f>CONCATENATE(INDEX(missionsDragonRelativeMetrics[Easy Mission Reward],MATCH($E$37,missionsDragonRelativeMetrics[Dragon],0)), " coins")</f>
        <v>7000 coins</v>
      </c>
      <c r="J125" s="111" t="str">
        <f t="shared" si="9"/>
        <v>39 to 52</v>
      </c>
      <c r="K125" s="264" t="str">
        <f>CONCATENATE(INDEX(missionsDragonRelativeMetrics[Medium Mission Reward],MATCH($E$37,missionsDragonRelativeMetrics[Dragon],0)), " coins")</f>
        <v>10500 coins</v>
      </c>
      <c r="L125" s="111" t="str">
        <f t="shared" si="10"/>
        <v>41 to 54</v>
      </c>
      <c r="M125" s="264" t="str">
        <f>CONCATENATE(INDEX(missionsDragonRelativeMetrics[Hard Mission Reward],MATCH($E$37,missionsDragonRelativeMetrics[Dragon],0)), " coins")</f>
        <v>21000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 x14ac:dyDescent="0.25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38 to 51</v>
      </c>
      <c r="I126" s="264" t="str">
        <f>CONCATENATE(INDEX(missionsDragonRelativeMetrics[Easy Mission Reward],MATCH($E$37,missionsDragonRelativeMetrics[Dragon],0)), " coins")</f>
        <v>7000 coins</v>
      </c>
      <c r="J126" s="111" t="str">
        <f t="shared" si="9"/>
        <v>39 to 52</v>
      </c>
      <c r="K126" s="264" t="str">
        <f>CONCATENATE(INDEX(missionsDragonRelativeMetrics[Medium Mission Reward],MATCH($E$37,missionsDragonRelativeMetrics[Dragon],0)), " coins")</f>
        <v>10500 coins</v>
      </c>
      <c r="L126" s="111" t="str">
        <f t="shared" si="10"/>
        <v>41 to 54</v>
      </c>
      <c r="M126" s="264" t="str">
        <f>CONCATENATE(INDEX(missionsDragonRelativeMetrics[Hard Mission Reward],MATCH($E$37,missionsDragonRelativeMetrics[Dragon],0)), " coins")</f>
        <v>21000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 x14ac:dyDescent="0.25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38 to 51</v>
      </c>
      <c r="I127" s="264" t="str">
        <f>CONCATENATE(INDEX(missionsDragonRelativeMetrics[Easy Mission Reward],MATCH($E$37,missionsDragonRelativeMetrics[Dragon],0)), " coins")</f>
        <v>7000 coins</v>
      </c>
      <c r="J127" s="111" t="str">
        <f t="shared" si="9"/>
        <v>39 to 52</v>
      </c>
      <c r="K127" s="264" t="str">
        <f>CONCATENATE(INDEX(missionsDragonRelativeMetrics[Medium Mission Reward],MATCH($E$37,missionsDragonRelativeMetrics[Dragon],0)), " coins")</f>
        <v>10500 coins</v>
      </c>
      <c r="L127" s="111" t="str">
        <f t="shared" si="10"/>
        <v>41 to 54</v>
      </c>
      <c r="M127" s="264" t="str">
        <f>CONCATENATE(INDEX(missionsDragonRelativeMetrics[Hard Mission Reward],MATCH($E$37,missionsDragonRelativeMetrics[Dragon],0)), " coins")</f>
        <v>21000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30" t="s">
        <v>428</v>
      </c>
      <c r="C12" s="431"/>
      <c r="D12" s="432"/>
      <c r="J12" s="427" t="s">
        <v>483</v>
      </c>
      <c r="K12" s="428"/>
      <c r="L12" s="427" t="s">
        <v>484</v>
      </c>
      <c r="M12" s="428"/>
      <c r="N12" s="264"/>
      <c r="O12" s="264" t="s">
        <v>491</v>
      </c>
      <c r="P12" s="264"/>
      <c r="Q12" s="269"/>
      <c r="T12" s="433" t="s">
        <v>442</v>
      </c>
      <c r="U12" s="434"/>
      <c r="V12" s="435"/>
      <c r="W12" s="427" t="s">
        <v>448</v>
      </c>
      <c r="X12" s="428"/>
      <c r="Y12" s="427" t="s">
        <v>450</v>
      </c>
      <c r="Z12" s="428"/>
      <c r="AA12" s="427" t="s">
        <v>453</v>
      </c>
      <c r="AB12" s="428"/>
      <c r="AD12" s="427" t="s">
        <v>448</v>
      </c>
      <c r="AE12" s="428"/>
      <c r="AF12" s="427" t="s">
        <v>450</v>
      </c>
      <c r="AG12" s="428"/>
      <c r="AH12" s="427" t="s">
        <v>453</v>
      </c>
      <c r="AI12" s="428"/>
      <c r="AK12" s="427" t="s">
        <v>490</v>
      </c>
      <c r="AL12" s="428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 x14ac:dyDescent="0.25">
      <c r="B22" s="429" t="s">
        <v>429</v>
      </c>
      <c r="C22" s="429"/>
      <c r="D22" s="429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 x14ac:dyDescent="0.25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 x14ac:dyDescent="0.25">
      <c r="H35" t="s">
        <v>411</v>
      </c>
      <c r="W35" t="s">
        <v>325</v>
      </c>
    </row>
    <row r="36" spans="2:38" x14ac:dyDescent="0.25">
      <c r="B36" s="147" t="s">
        <v>438</v>
      </c>
    </row>
    <row r="37" spans="2:38" x14ac:dyDescent="0.25">
      <c r="B37" s="274" t="s">
        <v>415</v>
      </c>
      <c r="C37" s="262">
        <v>7</v>
      </c>
      <c r="D37" t="s">
        <v>432</v>
      </c>
    </row>
    <row r="38" spans="2:38" x14ac:dyDescent="0.25">
      <c r="B38" s="323" t="s">
        <v>482</v>
      </c>
      <c r="C38" s="262">
        <v>1</v>
      </c>
      <c r="D38" t="s">
        <v>432</v>
      </c>
    </row>
    <row r="40" spans="2:38" x14ac:dyDescent="0.25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 x14ac:dyDescent="0.25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 x14ac:dyDescent="0.25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 x14ac:dyDescent="0.25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 x14ac:dyDescent="0.25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 x14ac:dyDescent="0.25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 x14ac:dyDescent="0.25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 x14ac:dyDescent="0.25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 x14ac:dyDescent="0.25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 x14ac:dyDescent="0.25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 x14ac:dyDescent="0.25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 x14ac:dyDescent="0.25">
      <c r="B60" s="426" t="s">
        <v>443</v>
      </c>
      <c r="C60" s="426"/>
      <c r="D60" s="426"/>
      <c r="E60" s="426"/>
      <c r="F60" s="426"/>
    </row>
    <row r="61" spans="2:10" x14ac:dyDescent="0.25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 x14ac:dyDescent="0.25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 x14ac:dyDescent="0.25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 x14ac:dyDescent="0.25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 x14ac:dyDescent="0.25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 x14ac:dyDescent="0.25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 x14ac:dyDescent="0.25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 x14ac:dyDescent="0.25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 x14ac:dyDescent="0.25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 x14ac:dyDescent="0.25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 x14ac:dyDescent="0.25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 x14ac:dyDescent="0.25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 x14ac:dyDescent="0.25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 x14ac:dyDescent="0.25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 x14ac:dyDescent="0.25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 x14ac:dyDescent="0.25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 x14ac:dyDescent="0.25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 x14ac:dyDescent="0.25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 x14ac:dyDescent="0.25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 x14ac:dyDescent="0.25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 x14ac:dyDescent="0.25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 x14ac:dyDescent="0.25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 x14ac:dyDescent="0.25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 x14ac:dyDescent="0.25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 x14ac:dyDescent="0.25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 x14ac:dyDescent="0.25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 x14ac:dyDescent="0.25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 x14ac:dyDescent="0.25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 x14ac:dyDescent="0.25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 x14ac:dyDescent="0.25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 x14ac:dyDescent="0.25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 x14ac:dyDescent="0.25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 x14ac:dyDescent="0.25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 x14ac:dyDescent="0.25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 x14ac:dyDescent="0.25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 x14ac:dyDescent="0.25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 x14ac:dyDescent="0.25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 x14ac:dyDescent="0.25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 x14ac:dyDescent="0.25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 x14ac:dyDescent="0.25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 x14ac:dyDescent="0.25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 x14ac:dyDescent="0.25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 x14ac:dyDescent="0.25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 x14ac:dyDescent="0.25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 x14ac:dyDescent="0.25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 x14ac:dyDescent="0.25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 x14ac:dyDescent="0.25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 x14ac:dyDescent="0.25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 x14ac:dyDescent="0.25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 x14ac:dyDescent="0.25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 x14ac:dyDescent="0.25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 x14ac:dyDescent="0.2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 x14ac:dyDescent="0.25">
      <c r="B115" s="1" t="s">
        <v>67</v>
      </c>
      <c r="C115" s="1">
        <v>1</v>
      </c>
      <c r="D115" s="281">
        <v>200</v>
      </c>
      <c r="E115" s="101">
        <v>200</v>
      </c>
    </row>
    <row r="116" spans="2:5" x14ac:dyDescent="0.25">
      <c r="B116" s="1" t="s">
        <v>68</v>
      </c>
      <c r="C116" s="1">
        <v>2</v>
      </c>
      <c r="D116" s="281">
        <v>300</v>
      </c>
      <c r="E116" s="101">
        <v>300</v>
      </c>
    </row>
    <row r="117" spans="2:5" x14ac:dyDescent="0.2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tabSelected="1" workbookViewId="0">
      <selection activeCell="H37" sqref="H37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 x14ac:dyDescent="0.35">
      <c r="A1" s="30" t="s">
        <v>179</v>
      </c>
      <c r="B1" s="36"/>
      <c r="C1" s="36"/>
      <c r="K1" s="190" t="s">
        <v>265</v>
      </c>
    </row>
    <row r="2" spans="1:26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 x14ac:dyDescent="0.3">
      <c r="A5" t="s">
        <v>258</v>
      </c>
    </row>
    <row r="6" spans="1:26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 x14ac:dyDescent="0.3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 x14ac:dyDescent="0.25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 x14ac:dyDescent="0.25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 x14ac:dyDescent="0.35">
      <c r="A15" s="30" t="s">
        <v>180</v>
      </c>
      <c r="B15" s="36"/>
      <c r="C15" s="36"/>
      <c r="F15" s="436" t="s">
        <v>202</v>
      </c>
      <c r="G15" s="437"/>
      <c r="H15" s="438"/>
      <c r="I15" s="436" t="s">
        <v>269</v>
      </c>
      <c r="J15" s="437"/>
      <c r="K15" s="438"/>
      <c r="L15" s="436" t="s">
        <v>280</v>
      </c>
      <c r="M15" s="437"/>
      <c r="N15" s="438"/>
      <c r="O15" s="436" t="s">
        <v>281</v>
      </c>
      <c r="P15" s="437"/>
      <c r="Q15" s="438"/>
      <c r="R15" s="436" t="s">
        <v>282</v>
      </c>
      <c r="S15" s="437"/>
      <c r="T15" s="438"/>
      <c r="U15" s="436" t="s">
        <v>496</v>
      </c>
      <c r="V15" s="437"/>
      <c r="W15" s="438"/>
      <c r="X15" s="436" t="s">
        <v>542</v>
      </c>
      <c r="Y15" s="437"/>
      <c r="Z15" s="438"/>
    </row>
    <row r="16" spans="1:26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 x14ac:dyDescent="0.25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 x14ac:dyDescent="0.25">
      <c r="A19" t="s">
        <v>258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 x14ac:dyDescent="0.25">
      <c r="A20" s="105" t="s">
        <v>259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 x14ac:dyDescent="0.25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 x14ac:dyDescent="0.3">
      <c r="A28" s="30" t="s">
        <v>260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 x14ac:dyDescent="0.25">
      <c r="A29" s="105"/>
      <c r="B29" s="105"/>
      <c r="C29" s="105"/>
      <c r="E29" s="392" t="s">
        <v>526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 x14ac:dyDescent="0.25">
      <c r="A30" s="105"/>
      <c r="B30" s="105"/>
      <c r="C30" s="105"/>
      <c r="E30" s="392" t="s">
        <v>550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500000</v>
      </c>
      <c r="P30" s="171">
        <f>Table9[[#This Row],[Dis. 3 price (SC or HC)]]/$B$17</f>
        <v>83.333333333333329</v>
      </c>
      <c r="Q30" s="171">
        <f>Table9[[#This Row],[Dis. 3 price (SC or HC)]]/$B$18</f>
        <v>32.679738562091508</v>
      </c>
      <c r="R30" s="199">
        <v>65</v>
      </c>
      <c r="S30" s="171">
        <f>Table9[[#This Row],[Dis. 4 price (SC or HC)]]/$B$3</f>
        <v>6.5</v>
      </c>
      <c r="T30" s="171">
        <f>Table9[[#This Row],[Dis. 4 price (SC or HC)]]/$B$4</f>
        <v>4.333333333333333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 x14ac:dyDescent="0.25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 x14ac:dyDescent="0.25">
      <c r="A32" s="148" t="s">
        <v>261</v>
      </c>
      <c r="B32" s="148" t="s">
        <v>262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 x14ac:dyDescent="0.25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 x14ac:dyDescent="0.25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 x14ac:dyDescent="0.3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 x14ac:dyDescent="0.3"/>
    <row r="37" spans="1:26" x14ac:dyDescent="0.25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 x14ac:dyDescent="0.3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 x14ac:dyDescent="0.3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 x14ac:dyDescent="0.25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 x14ac:dyDescent="0.25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 x14ac:dyDescent="0.3">
      <c r="A45" s="30" t="s">
        <v>188</v>
      </c>
      <c r="B45" s="36"/>
      <c r="C45" s="36"/>
    </row>
    <row r="47" spans="1:26" x14ac:dyDescent="0.25">
      <c r="A47" s="4" t="s">
        <v>52</v>
      </c>
      <c r="B47" s="3">
        <f>B3/F8</f>
        <v>0.2</v>
      </c>
      <c r="C47" s="4" t="s">
        <v>54</v>
      </c>
    </row>
    <row r="48" spans="1:26" x14ac:dyDescent="0.25">
      <c r="A48" s="4" t="s">
        <v>53</v>
      </c>
      <c r="B48" s="5">
        <f>ROUND(B4/F8,1)</f>
        <v>0.3</v>
      </c>
      <c r="C48" s="4" t="s">
        <v>54</v>
      </c>
    </row>
    <row r="50" spans="1:15" ht="18.75" x14ac:dyDescent="0.3">
      <c r="A50" s="30" t="s">
        <v>189</v>
      </c>
      <c r="B50" s="36"/>
      <c r="C50" s="36"/>
    </row>
    <row r="52" spans="1:15" x14ac:dyDescent="0.25">
      <c r="A52" s="4" t="s">
        <v>52</v>
      </c>
      <c r="B52" s="3">
        <f>B3/F9</f>
        <v>0.1</v>
      </c>
      <c r="C52" s="4" t="s">
        <v>54</v>
      </c>
    </row>
    <row r="53" spans="1:15" x14ac:dyDescent="0.25">
      <c r="A53" s="4" t="s">
        <v>53</v>
      </c>
      <c r="B53" s="5">
        <f>ROUND(B4/F9,1)</f>
        <v>0.2</v>
      </c>
      <c r="C53" s="4" t="s">
        <v>54</v>
      </c>
    </row>
    <row r="55" spans="1:15" ht="15" customHeight="1" x14ac:dyDescent="0.25">
      <c r="A55" s="439" t="s">
        <v>266</v>
      </c>
      <c r="B55" s="439"/>
      <c r="C55" s="439"/>
      <c r="D55" s="439"/>
      <c r="E55" s="439"/>
      <c r="F55" s="439"/>
      <c r="G55" s="439"/>
      <c r="H55" s="439"/>
      <c r="I55" s="439"/>
      <c r="J55" s="439"/>
      <c r="K55" s="439"/>
      <c r="L55" s="439"/>
      <c r="M55" s="439"/>
      <c r="N55" s="439"/>
      <c r="O55" s="439"/>
    </row>
    <row r="56" spans="1:15" ht="15" customHeight="1" x14ac:dyDescent="0.25">
      <c r="A56" s="439"/>
      <c r="B56" s="439"/>
      <c r="C56" s="439"/>
      <c r="D56" s="439"/>
      <c r="E56" s="439"/>
      <c r="F56" s="439"/>
      <c r="G56" s="439"/>
      <c r="H56" s="439"/>
      <c r="I56" s="439"/>
      <c r="J56" s="439"/>
      <c r="K56" s="439"/>
      <c r="L56" s="439"/>
      <c r="M56" s="439"/>
      <c r="N56" s="439"/>
      <c r="O56" s="439"/>
    </row>
    <row r="57" spans="1:15" x14ac:dyDescent="0.25">
      <c r="A57" s="1"/>
      <c r="B57" s="1"/>
    </row>
    <row r="58" spans="1:15" ht="15.75" x14ac:dyDescent="0.2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 x14ac:dyDescent="0.2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 x14ac:dyDescent="0.2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 x14ac:dyDescent="0.3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 x14ac:dyDescent="0.2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 x14ac:dyDescent="0.2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 x14ac:dyDescent="0.25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 x14ac:dyDescent="0.3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 x14ac:dyDescent="0.25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 x14ac:dyDescent="0.25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 x14ac:dyDescent="0.3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 x14ac:dyDescent="0.25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 x14ac:dyDescent="0.25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00">
        <f t="shared" si="5"/>
        <v>0.28599999999999998</v>
      </c>
      <c r="I71" s="401">
        <f t="shared" si="6"/>
        <v>0.42899999999999999</v>
      </c>
      <c r="K71" s="236">
        <v>1</v>
      </c>
      <c r="L71" s="381" t="s">
        <v>206</v>
      </c>
      <c r="M71" s="414">
        <f t="shared" si="7"/>
        <v>3.5</v>
      </c>
      <c r="N71" s="415">
        <f t="shared" si="8"/>
        <v>2.33</v>
      </c>
    </row>
    <row r="72" spans="1:14" x14ac:dyDescent="0.25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10">
        <f t="shared" si="7"/>
        <v>4</v>
      </c>
      <c r="N72" s="411">
        <f t="shared" si="8"/>
        <v>2.67</v>
      </c>
    </row>
    <row r="73" spans="1:14" x14ac:dyDescent="0.25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 x14ac:dyDescent="0.25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5">
        <f t="shared" si="5"/>
        <v>0.125</v>
      </c>
      <c r="I74" s="40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 x14ac:dyDescent="0.25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6">
        <f t="shared" si="7"/>
        <v>10</v>
      </c>
      <c r="N75" s="417">
        <f t="shared" si="8"/>
        <v>6.67</v>
      </c>
    </row>
    <row r="76" spans="1:14" x14ac:dyDescent="0.25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 x14ac:dyDescent="0.25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00">
        <f t="shared" si="5"/>
        <v>0.1</v>
      </c>
      <c r="I77" s="401">
        <f t="shared" si="6"/>
        <v>0.15</v>
      </c>
      <c r="K77" s="236">
        <v>1</v>
      </c>
      <c r="L77" s="381" t="s">
        <v>212</v>
      </c>
      <c r="M77" s="414">
        <f t="shared" si="7"/>
        <v>10</v>
      </c>
      <c r="N77" s="415">
        <f t="shared" si="8"/>
        <v>6.67</v>
      </c>
    </row>
    <row r="78" spans="1:14" x14ac:dyDescent="0.25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10">
        <f t="shared" si="7"/>
        <v>25</v>
      </c>
      <c r="N78" s="411">
        <f t="shared" si="8"/>
        <v>16.670000000000002</v>
      </c>
    </row>
    <row r="79" spans="1:14" x14ac:dyDescent="0.25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 x14ac:dyDescent="0.25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5">
        <f t="shared" si="5"/>
        <v>0.04</v>
      </c>
      <c r="I80" s="406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 x14ac:dyDescent="0.25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2" t="s">
        <v>219</v>
      </c>
      <c r="H81" s="403">
        <f t="shared" si="5"/>
        <v>1.7999999999999999E-2</v>
      </c>
      <c r="I81" s="404">
        <f t="shared" si="6"/>
        <v>2.7E-2</v>
      </c>
      <c r="K81" s="365">
        <v>1</v>
      </c>
      <c r="L81" s="402" t="s">
        <v>219</v>
      </c>
      <c r="M81" s="418">
        <f t="shared" si="7"/>
        <v>55</v>
      </c>
      <c r="N81" s="419">
        <f t="shared" si="8"/>
        <v>36.67</v>
      </c>
    </row>
    <row r="82" spans="1:14" x14ac:dyDescent="0.25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527</v>
      </c>
      <c r="M82" s="192">
        <f t="shared" si="7"/>
        <v>55</v>
      </c>
      <c r="N82" s="195">
        <f t="shared" si="8"/>
        <v>36.67</v>
      </c>
    </row>
    <row r="83" spans="1:14" x14ac:dyDescent="0.25">
      <c r="A83" s="381" t="s">
        <v>551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551</v>
      </c>
      <c r="H83" s="400">
        <f t="shared" si="5"/>
        <v>1.7999999999999999E-2</v>
      </c>
      <c r="I83" s="401">
        <f t="shared" si="6"/>
        <v>2.7E-2</v>
      </c>
      <c r="K83" s="236">
        <v>1</v>
      </c>
      <c r="L83" s="133" t="s">
        <v>551</v>
      </c>
      <c r="M83" s="196">
        <f t="shared" si="7"/>
        <v>55</v>
      </c>
      <c r="N83" s="197">
        <f t="shared" si="8"/>
        <v>36.67</v>
      </c>
    </row>
    <row r="84" spans="1:14" x14ac:dyDescent="0.25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10">
        <f t="shared" si="7"/>
        <v>10</v>
      </c>
      <c r="N84" s="411">
        <f t="shared" si="8"/>
        <v>6.67</v>
      </c>
    </row>
    <row r="85" spans="1:14" x14ac:dyDescent="0.25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413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 x14ac:dyDescent="0.25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10">
        <f t="shared" si="7"/>
        <v>10</v>
      </c>
      <c r="N86" s="411">
        <f t="shared" si="8"/>
        <v>6.67</v>
      </c>
    </row>
    <row r="87" spans="1:14" x14ac:dyDescent="0.25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 x14ac:dyDescent="0.3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7" t="s">
        <v>249</v>
      </c>
      <c r="H88" s="408">
        <f t="shared" si="5"/>
        <v>0.1</v>
      </c>
      <c r="I88" s="409">
        <f t="shared" si="6"/>
        <v>0.15</v>
      </c>
      <c r="K88" s="231">
        <v>1</v>
      </c>
      <c r="L88" s="407" t="s">
        <v>249</v>
      </c>
      <c r="M88" s="412">
        <f t="shared" si="7"/>
        <v>10</v>
      </c>
      <c r="N88" s="413">
        <f t="shared" si="8"/>
        <v>6.67</v>
      </c>
    </row>
    <row r="89" spans="1:14" x14ac:dyDescent="0.25">
      <c r="A89" s="394" t="s">
        <v>283</v>
      </c>
      <c r="B89" s="390">
        <v>0</v>
      </c>
      <c r="C89" s="395">
        <f>B89*J17</f>
        <v>0</v>
      </c>
      <c r="D89" s="39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16">
        <f>K89*J17</f>
        <v>0.28333333333333333</v>
      </c>
      <c r="N89" s="417">
        <f>K89*K17</f>
        <v>0.11111111111111112</v>
      </c>
    </row>
    <row r="90" spans="1:14" x14ac:dyDescent="0.25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 x14ac:dyDescent="0.25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 x14ac:dyDescent="0.25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05">
        <f>ROUND(F92/M18,2)</f>
        <v>1</v>
      </c>
      <c r="I92" s="40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 x14ac:dyDescent="0.25">
      <c r="A93" s="397" t="s">
        <v>287</v>
      </c>
      <c r="B93" s="391">
        <v>0</v>
      </c>
      <c r="C93" s="398">
        <f>B93*J19</f>
        <v>0</v>
      </c>
      <c r="D93" s="39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16">
        <f>K93*J19</f>
        <v>1.6666666666666667</v>
      </c>
      <c r="N93" s="417">
        <f>K93*K19</f>
        <v>0.65359477124183019</v>
      </c>
    </row>
    <row r="94" spans="1:14" x14ac:dyDescent="0.25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 x14ac:dyDescent="0.25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00">
        <f>ROUND(F95/P19,2)</f>
        <v>0.67</v>
      </c>
      <c r="I95" s="401">
        <f>ROUND(F95/Q19,2)</f>
        <v>1</v>
      </c>
      <c r="K95" s="236">
        <v>1</v>
      </c>
      <c r="L95" s="381" t="s">
        <v>289</v>
      </c>
      <c r="M95" s="414">
        <f>K95*P19</f>
        <v>1.5</v>
      </c>
      <c r="N95" s="415">
        <f>K95*Q19</f>
        <v>1</v>
      </c>
    </row>
    <row r="96" spans="1:14" x14ac:dyDescent="0.25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10">
        <f>K96*J20</f>
        <v>5</v>
      </c>
      <c r="N96" s="411">
        <f>K96*K20</f>
        <v>1.9607843137254903</v>
      </c>
    </row>
    <row r="97" spans="1:14" x14ac:dyDescent="0.25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 x14ac:dyDescent="0.25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05">
        <f>ROUND(F98/P20,2)</f>
        <v>0.67</v>
      </c>
      <c r="I98" s="40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 x14ac:dyDescent="0.25">
      <c r="A99" s="397" t="s">
        <v>293</v>
      </c>
      <c r="B99" s="391">
        <v>0</v>
      </c>
      <c r="C99" s="398">
        <f>B99*J21</f>
        <v>0</v>
      </c>
      <c r="D99" s="39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16">
        <f>K99*J21</f>
        <v>9.6666666666666661</v>
      </c>
      <c r="N99" s="417">
        <f>K99*K21</f>
        <v>3.7908496732026147</v>
      </c>
    </row>
    <row r="100" spans="1:14" x14ac:dyDescent="0.25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 x14ac:dyDescent="0.25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00">
        <f>ROUND(F101/P21,2)</f>
        <v>0.67</v>
      </c>
      <c r="I101" s="401">
        <f>ROUND(F101/Q21,2)</f>
        <v>1</v>
      </c>
      <c r="K101" s="236">
        <v>1</v>
      </c>
      <c r="L101" s="381" t="s">
        <v>295</v>
      </c>
      <c r="M101" s="414">
        <f>K101*P21</f>
        <v>1.5</v>
      </c>
      <c r="N101" s="415">
        <f>K101*Q21</f>
        <v>1</v>
      </c>
    </row>
    <row r="102" spans="1:14" x14ac:dyDescent="0.25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10">
        <f>K102*J22</f>
        <v>12.5</v>
      </c>
      <c r="N102" s="411">
        <f>K102*K22</f>
        <v>4.9019607843137258</v>
      </c>
    </row>
    <row r="103" spans="1:14" x14ac:dyDescent="0.25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 x14ac:dyDescent="0.25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10">
        <f>K104*P22</f>
        <v>12.5</v>
      </c>
      <c r="N104" s="411">
        <f>K104*Q22</f>
        <v>4.9019607843137258</v>
      </c>
    </row>
    <row r="105" spans="1:14" x14ac:dyDescent="0.25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 x14ac:dyDescent="0.25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10">
        <f>K106*V22</f>
        <v>5.5</v>
      </c>
      <c r="N106" s="411">
        <f>K106*W22</f>
        <v>3.6666666666666665</v>
      </c>
    </row>
    <row r="107" spans="1:14" x14ac:dyDescent="0.25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 x14ac:dyDescent="0.25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 x14ac:dyDescent="0.25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16">
        <f>K109*M23</f>
        <v>13.333333333333334</v>
      </c>
      <c r="N109" s="417">
        <f>K109*N23</f>
        <v>5.2287581699346415</v>
      </c>
    </row>
    <row r="110" spans="1:14" x14ac:dyDescent="0.25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 x14ac:dyDescent="0.25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00">
        <f>ROUND(F111/S23,4)</f>
        <v>0.22220000000000001</v>
      </c>
      <c r="I111" s="401">
        <f>ROUND(F111/T23,4)</f>
        <v>0.33329999999999999</v>
      </c>
      <c r="K111" s="236">
        <v>1</v>
      </c>
      <c r="L111" s="381" t="s">
        <v>303</v>
      </c>
      <c r="M111" s="414">
        <f>K111*S23</f>
        <v>4.5</v>
      </c>
      <c r="N111" s="415">
        <f>K111*T23</f>
        <v>3</v>
      </c>
    </row>
    <row r="112" spans="1:14" x14ac:dyDescent="0.25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10">
        <f>K112*J24</f>
        <v>14.166666666666666</v>
      </c>
      <c r="N112" s="411">
        <f>K112*K24</f>
        <v>5.5555555555555562</v>
      </c>
    </row>
    <row r="113" spans="1:14" x14ac:dyDescent="0.25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 x14ac:dyDescent="0.25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10">
        <f>K114*P24</f>
        <v>14.166666666666666</v>
      </c>
      <c r="N114" s="411">
        <f>K114*Q24</f>
        <v>5.5555555555555562</v>
      </c>
    </row>
    <row r="115" spans="1:14" x14ac:dyDescent="0.25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 x14ac:dyDescent="0.25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 x14ac:dyDescent="0.25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16">
        <f>K117*M25</f>
        <v>15.833333333333334</v>
      </c>
      <c r="N117" s="417">
        <f>K117*N25</f>
        <v>6.2091503267973867</v>
      </c>
    </row>
    <row r="118" spans="1:14" x14ac:dyDescent="0.25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 x14ac:dyDescent="0.25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16">
        <f>K119*S25</f>
        <v>4.5</v>
      </c>
      <c r="N119" s="417">
        <f>K119*T25</f>
        <v>3</v>
      </c>
    </row>
    <row r="120" spans="1:14" x14ac:dyDescent="0.25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 x14ac:dyDescent="0.25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 x14ac:dyDescent="0.25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10">
        <f>K122*M26</f>
        <v>22.5</v>
      </c>
      <c r="N122" s="411">
        <f>K122*N26</f>
        <v>8.8235294117647065</v>
      </c>
    </row>
    <row r="123" spans="1:14" x14ac:dyDescent="0.25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 x14ac:dyDescent="0.25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10">
        <f>K124*S26</f>
        <v>4.5</v>
      </c>
      <c r="N124" s="411">
        <f>K124*T26</f>
        <v>3</v>
      </c>
    </row>
    <row r="125" spans="1:14" x14ac:dyDescent="0.25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 x14ac:dyDescent="0.25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 x14ac:dyDescent="0.25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16">
        <f>K127*M27</f>
        <v>25.833333333333332</v>
      </c>
      <c r="N127" s="417">
        <f>K127*N27</f>
        <v>10.130718954248367</v>
      </c>
    </row>
    <row r="128" spans="1:14" x14ac:dyDescent="0.25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 x14ac:dyDescent="0.25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00">
        <f>ROUND(F129/S27,4)</f>
        <v>0.22220000000000001</v>
      </c>
      <c r="I129" s="401">
        <f>ROUND(F129/T27,4)</f>
        <v>0.33329999999999999</v>
      </c>
      <c r="K129" s="236">
        <v>1</v>
      </c>
      <c r="L129" s="381" t="s">
        <v>319</v>
      </c>
      <c r="M129" s="414">
        <f>K129*S27</f>
        <v>4.5</v>
      </c>
      <c r="N129" s="415">
        <f>K129*T27</f>
        <v>3</v>
      </c>
    </row>
    <row r="130" spans="1:14" x14ac:dyDescent="0.25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10">
        <f>K130*J28</f>
        <v>50</v>
      </c>
      <c r="N130" s="411">
        <f>K130*K28</f>
        <v>19.607843137254903</v>
      </c>
    </row>
    <row r="131" spans="1:14" x14ac:dyDescent="0.25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 x14ac:dyDescent="0.25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10">
        <f>K132*P28</f>
        <v>50</v>
      </c>
      <c r="N132" s="411">
        <f>K132*Q28</f>
        <v>19.607843137254903</v>
      </c>
    </row>
    <row r="133" spans="1:14" x14ac:dyDescent="0.25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 x14ac:dyDescent="0.25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05">
        <f>ROUND(F134/Y28,4)</f>
        <v>0.15379999999999999</v>
      </c>
      <c r="I134" s="40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 x14ac:dyDescent="0.25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16">
        <f>K135*J29</f>
        <v>66.666666666666657</v>
      </c>
      <c r="N135" s="417">
        <f>K135*K29</f>
        <v>26.143790849673206</v>
      </c>
    </row>
    <row r="136" spans="1:14" x14ac:dyDescent="0.25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 x14ac:dyDescent="0.25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16">
        <f>K137*P29</f>
        <v>5.5</v>
      </c>
      <c r="N137" s="417">
        <f>K137*Q29</f>
        <v>3.6666666666666665</v>
      </c>
    </row>
    <row r="138" spans="1:14" x14ac:dyDescent="0.25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 x14ac:dyDescent="0.25">
      <c r="A139" s="366" t="s">
        <v>552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 x14ac:dyDescent="0.25">
      <c r="A140" s="129" t="s">
        <v>553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553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553</v>
      </c>
      <c r="M140" s="410">
        <f>K140*M30</f>
        <v>83.333333333333329</v>
      </c>
      <c r="N140" s="411">
        <f>K140*N30</f>
        <v>32.679738562091508</v>
      </c>
    </row>
    <row r="141" spans="1:14" x14ac:dyDescent="0.25">
      <c r="A141" s="366" t="s">
        <v>554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554</v>
      </c>
      <c r="H141" s="124">
        <f>ROUND(F141/P30,4)</f>
        <v>1.2E-2</v>
      </c>
      <c r="I141" s="130">
        <f>ROUND(F141/Q30,4)</f>
        <v>3.0599999999999999E-2</v>
      </c>
      <c r="K141" s="208">
        <v>1</v>
      </c>
      <c r="L141" s="129" t="s">
        <v>554</v>
      </c>
      <c r="M141" s="193">
        <f>K141*P30</f>
        <v>83.333333333333329</v>
      </c>
      <c r="N141" s="194">
        <f>K141*Q30</f>
        <v>32.679738562091508</v>
      </c>
    </row>
    <row r="142" spans="1:14" x14ac:dyDescent="0.25">
      <c r="A142" s="372" t="s">
        <v>555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555</v>
      </c>
      <c r="H142" s="405">
        <f>ROUND(F142/S30,4)</f>
        <v>0.15379999999999999</v>
      </c>
      <c r="I142" s="406">
        <f>ROUND(F142/T30,4)</f>
        <v>0.23080000000000001</v>
      </c>
      <c r="K142" s="236">
        <v>1</v>
      </c>
      <c r="L142" s="372" t="s">
        <v>555</v>
      </c>
      <c r="M142" s="375">
        <f>K142*S30</f>
        <v>6.5</v>
      </c>
      <c r="N142" s="376">
        <f>K142*T30</f>
        <v>4.333333333333333</v>
      </c>
    </row>
    <row r="144" spans="1:14" ht="15.75" thickBot="1" x14ac:dyDescent="0.3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 x14ac:dyDescent="0.3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 x14ac:dyDescent="0.25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 x14ac:dyDescent="0.25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 x14ac:dyDescent="0.25">
      <c r="A148" s="247"/>
      <c r="B148" s="248"/>
      <c r="C148" s="248"/>
      <c r="D148" s="249"/>
      <c r="F148" s="247"/>
      <c r="G148" s="248"/>
      <c r="H148" s="249"/>
    </row>
    <row r="149" spans="1:8" x14ac:dyDescent="0.25">
      <c r="A149" s="250"/>
      <c r="B149" s="251"/>
      <c r="C149" s="251"/>
      <c r="D149" s="252"/>
      <c r="F149" s="250"/>
      <c r="G149" s="251"/>
      <c r="H149" s="252"/>
    </row>
    <row r="150" spans="1:8" x14ac:dyDescent="0.25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09DE11B8-3459-491D-8BA8-7D75F0234420}">
  <ds:schemaRefs/>
</ds:datastoreItem>
</file>

<file path=customXml/itemProps2.xml><?xml version="1.0" encoding="utf-8"?>
<ds:datastoreItem xmlns:ds="http://schemas.openxmlformats.org/officeDocument/2006/customXml" ds:itemID="{E4A9B254-DDD8-464F-AF7A-4D112BB6FD8E}">
  <ds:schemaRefs/>
</ds:datastoreItem>
</file>

<file path=customXml/itemProps3.xml><?xml version="1.0" encoding="utf-8"?>
<ds:datastoreItem xmlns:ds="http://schemas.openxmlformats.org/officeDocument/2006/customXml" ds:itemID="{498F0357-19EF-429B-ABBE-9EE0F18B7652}">
  <ds:schemaRefs/>
</ds:datastoreItem>
</file>

<file path=customXml/itemProps4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4B5313D3-99C5-44BD-BE39-5926B1C15ED3}">
  <ds:schemaRefs/>
</ds:datastoreItem>
</file>

<file path=customXml/itemProps7.xml><?xml version="1.0" encoding="utf-8"?>
<ds:datastoreItem xmlns:ds="http://schemas.openxmlformats.org/officeDocument/2006/customXml" ds:itemID="{27B0BC59-0E6A-4278-957E-2A6158A5EF58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3B5C8196-2348-4D06-B408-7ECE9A09663C}">
  <ds:schemaRefs/>
</ds:datastoreItem>
</file>

<file path=customXml/itemProps10.xml><?xml version="1.0" encoding="utf-8"?>
<ds:datastoreItem xmlns:ds="http://schemas.openxmlformats.org/officeDocument/2006/customXml" ds:itemID="{A502F854-1DC8-4930-AC9B-4F60D9DD5EEF}">
  <ds:schemaRefs/>
</ds:datastoreItem>
</file>

<file path=customXml/itemProps11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12.xml><?xml version="1.0" encoding="utf-8"?>
<ds:datastoreItem xmlns:ds="http://schemas.openxmlformats.org/officeDocument/2006/customXml" ds:itemID="{B0B7BE38-2889-44EA-9FB0-2D6FF9BB889A}">
  <ds:schemaRefs/>
</ds:datastoreItem>
</file>

<file path=customXml/itemProps13.xml><?xml version="1.0" encoding="utf-8"?>
<ds:datastoreItem xmlns:ds="http://schemas.openxmlformats.org/officeDocument/2006/customXml" ds:itemID="{E68C531D-A362-4FEB-8EB6-C7E4117D7A69}">
  <ds:schemaRefs/>
</ds:datastoreItem>
</file>

<file path=customXml/itemProps14.xml><?xml version="1.0" encoding="utf-8"?>
<ds:datastoreItem xmlns:ds="http://schemas.openxmlformats.org/officeDocument/2006/customXml" ds:itemID="{457F4C07-1709-4595-8EC4-6C0DABF04268}">
  <ds:schemaRefs/>
</ds:datastoreItem>
</file>

<file path=customXml/itemProps15.xml><?xml version="1.0" encoding="utf-8"?>
<ds:datastoreItem xmlns:ds="http://schemas.openxmlformats.org/officeDocument/2006/customXml" ds:itemID="{14FA3DBF-3D10-4CEC-9C13-2B643DF1E106}">
  <ds:schemaRefs/>
</ds:datastoreItem>
</file>

<file path=customXml/itemProps16.xml><?xml version="1.0" encoding="utf-8"?>
<ds:datastoreItem xmlns:ds="http://schemas.openxmlformats.org/officeDocument/2006/customXml" ds:itemID="{73EAB481-866B-4C0F-8627-26832E150B4D}">
  <ds:schemaRefs/>
</ds:datastoreItem>
</file>

<file path=customXml/itemProps17.xml><?xml version="1.0" encoding="utf-8"?>
<ds:datastoreItem xmlns:ds="http://schemas.openxmlformats.org/officeDocument/2006/customXml" ds:itemID="{C5CBC30E-2F3A-4931-BF4A-9F61DD9D84E2}">
  <ds:schemaRefs/>
</ds:datastoreItem>
</file>

<file path=customXml/itemProps18.xml><?xml version="1.0" encoding="utf-8"?>
<ds:datastoreItem xmlns:ds="http://schemas.openxmlformats.org/officeDocument/2006/customXml" ds:itemID="{F11733BD-FDAC-45AD-A0CD-7C4B6266E0CC}">
  <ds:schemaRefs/>
</ds:datastoreItem>
</file>

<file path=customXml/itemProps19.xml><?xml version="1.0" encoding="utf-8"?>
<ds:datastoreItem xmlns:ds="http://schemas.openxmlformats.org/officeDocument/2006/customXml" ds:itemID="{8428E760-B837-43D3-BFB6-FA3F00E4351C}">
  <ds:schemaRefs/>
</ds:datastoreItem>
</file>

<file path=customXml/itemProps20.xml><?xml version="1.0" encoding="utf-8"?>
<ds:datastoreItem xmlns:ds="http://schemas.openxmlformats.org/officeDocument/2006/customXml" ds:itemID="{5C670962-9690-435C-A5BE-6413D7595FD6}">
  <ds:schemaRefs/>
</ds:datastoreItem>
</file>

<file path=customXml/itemProps2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F92C5DF9-F10E-4F67-A74E-2A3531B26D44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2020-02-03T08:21:46Z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