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772" activeTab="13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entities!$B$86:$M$115</definedName>
  </definedNames>
  <calcPr calcId="145621" calcMode="manual" calcCompleted="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47" l="1"/>
  <c r="H11" i="47"/>
  <c r="H10" i="47"/>
  <c r="S38" i="42"/>
  <c r="Q38" i="42"/>
  <c r="Q37" i="42"/>
  <c r="S54" i="42"/>
  <c r="Q54" i="42"/>
  <c r="G7" i="34"/>
  <c r="H7" i="34"/>
  <c r="Q36" i="42"/>
  <c r="J13" i="44"/>
  <c r="J25" i="44"/>
  <c r="J23" i="44"/>
  <c r="K24" i="44"/>
  <c r="L24" i="44"/>
  <c r="M24" i="44"/>
  <c r="L30" i="44"/>
  <c r="I23" i="44"/>
  <c r="K23" i="44"/>
  <c r="L23" i="44"/>
  <c r="M23" i="44"/>
  <c r="K30" i="44"/>
  <c r="M30" i="44"/>
  <c r="Q67" i="42"/>
  <c r="Q66" i="42"/>
  <c r="K16" i="44"/>
  <c r="L16" i="44"/>
  <c r="M16" i="44"/>
  <c r="Q62" i="42"/>
  <c r="I13" i="44"/>
  <c r="K13" i="44"/>
  <c r="L13" i="44"/>
  <c r="M13" i="44"/>
  <c r="L7" i="45"/>
  <c r="L8" i="45"/>
  <c r="L9" i="45"/>
  <c r="L10" i="45"/>
  <c r="L11" i="45"/>
  <c r="L12" i="45"/>
  <c r="L13" i="45"/>
  <c r="L15" i="45"/>
  <c r="L5" i="45"/>
  <c r="L22" i="45"/>
  <c r="L23" i="45"/>
  <c r="L24" i="45"/>
  <c r="L25" i="45"/>
  <c r="L16" i="45"/>
  <c r="L14" i="45"/>
  <c r="L26" i="45"/>
  <c r="L27" i="45"/>
  <c r="L28" i="45"/>
  <c r="L29" i="45"/>
  <c r="L30" i="45"/>
  <c r="L17" i="45"/>
  <c r="L18" i="45"/>
  <c r="L19" i="45"/>
  <c r="L20" i="45"/>
  <c r="L39" i="45"/>
  <c r="L31" i="45"/>
  <c r="L32" i="45"/>
  <c r="L21" i="45"/>
  <c r="L37" i="45"/>
  <c r="L38" i="45"/>
  <c r="L6" i="45"/>
  <c r="L40" i="45"/>
  <c r="L41" i="45"/>
  <c r="L35" i="45"/>
  <c r="L33" i="45"/>
  <c r="L36" i="45"/>
  <c r="L34" i="45"/>
  <c r="L43" i="45"/>
  <c r="L44" i="45"/>
  <c r="L42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29" i="42"/>
  <c r="G130" i="42"/>
  <c r="G131" i="42"/>
  <c r="G132" i="42"/>
  <c r="G133" i="42"/>
  <c r="S47" i="42"/>
  <c r="Q47" i="42"/>
  <c r="Q61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39" i="42"/>
  <c r="S81" i="42"/>
  <c r="S80" i="42"/>
  <c r="S45" i="42"/>
  <c r="S48" i="42"/>
  <c r="S53" i="42"/>
  <c r="S35" i="42"/>
  <c r="S58" i="42"/>
  <c r="S40" i="42"/>
  <c r="S44" i="42"/>
  <c r="S43" i="42"/>
  <c r="S42" i="42"/>
  <c r="S41" i="42"/>
  <c r="S39" i="42"/>
  <c r="Q79" i="42"/>
  <c r="Q81" i="42"/>
  <c r="Q80" i="42"/>
  <c r="Q45" i="42"/>
  <c r="Q50" i="42"/>
  <c r="Q49" i="42"/>
  <c r="Q48" i="42"/>
  <c r="Q53" i="42"/>
  <c r="Q35" i="42"/>
  <c r="Q65" i="42"/>
  <c r="Q59" i="42"/>
  <c r="Q58" i="42"/>
  <c r="Q40" i="42"/>
  <c r="Q44" i="42"/>
  <c r="Q43" i="42"/>
  <c r="Q42" i="42"/>
  <c r="Q41" i="42"/>
  <c r="Q39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H6" i="34"/>
  <c r="G6" i="34"/>
  <c r="C4" i="4"/>
  <c r="C3" i="4"/>
  <c r="G5" i="34"/>
  <c r="G5" i="35"/>
  <c r="G6" i="35"/>
  <c r="G7" i="35"/>
  <c r="G8" i="35"/>
  <c r="G9" i="35"/>
  <c r="AQ18" i="35"/>
  <c r="H5" i="34"/>
  <c r="AQ25" i="35"/>
  <c r="AR25" i="35"/>
  <c r="AQ19" i="35"/>
  <c r="AQ20" i="35"/>
  <c r="AQ21" i="35"/>
  <c r="AQ22" i="35"/>
  <c r="AQ23" i="35"/>
  <c r="AQ24" i="35"/>
  <c r="AR19" i="35"/>
  <c r="AR20" i="35"/>
  <c r="AR21" i="35"/>
  <c r="AR22" i="35"/>
  <c r="AR23" i="35"/>
  <c r="AR24" i="35"/>
  <c r="AR18" i="35"/>
  <c r="AR17" i="35"/>
  <c r="AQ17" i="35"/>
  <c r="AR16" i="35"/>
  <c r="AQ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O14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X14" i="33"/>
  <c r="Y13" i="33"/>
  <c r="Y12" i="33"/>
  <c r="Z13" i="33"/>
  <c r="AA13" i="33"/>
  <c r="AA14" i="33"/>
  <c r="AA12" i="33"/>
  <c r="AB13" i="33"/>
  <c r="AC13" i="33"/>
  <c r="AC12" i="33"/>
  <c r="AD13" i="33"/>
  <c r="AD12" i="33"/>
  <c r="AD14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L14" i="33"/>
  <c r="AM13" i="33"/>
  <c r="AN13" i="33"/>
  <c r="AO13" i="33"/>
  <c r="AP13" i="33"/>
  <c r="AQ13" i="33"/>
  <c r="AR13" i="33"/>
  <c r="AR14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4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4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4" i="33"/>
  <c r="BR12" i="33"/>
  <c r="BS13" i="33"/>
  <c r="BS12" i="33"/>
  <c r="BT13" i="33"/>
  <c r="BU13" i="33"/>
  <c r="BU12" i="33"/>
  <c r="BU14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H14" i="33"/>
  <c r="CI13" i="33"/>
  <c r="CJ13" i="33"/>
  <c r="CK13" i="33"/>
  <c r="CL13" i="33"/>
  <c r="CM13" i="33"/>
  <c r="CM12" i="33"/>
  <c r="CN13" i="33"/>
  <c r="CN14" i="33"/>
  <c r="CO13" i="33"/>
  <c r="CO12" i="33"/>
  <c r="CP13" i="33"/>
  <c r="CQ13" i="33"/>
  <c r="CR13" i="33"/>
  <c r="CR14" i="33"/>
  <c r="CR12" i="33"/>
  <c r="CS13" i="33"/>
  <c r="CS12" i="33"/>
  <c r="CT13" i="33"/>
  <c r="CU13" i="33"/>
  <c r="CU12" i="33"/>
  <c r="CU14" i="33"/>
  <c r="CV13" i="33"/>
  <c r="H13" i="33"/>
  <c r="H12" i="33"/>
  <c r="D9" i="33"/>
  <c r="C9" i="33"/>
  <c r="B14" i="33"/>
  <c r="C23" i="33"/>
  <c r="C19" i="33"/>
  <c r="C16" i="33"/>
  <c r="D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M14" i="33"/>
  <c r="N12" i="33"/>
  <c r="N14" i="33"/>
  <c r="Q12" i="33"/>
  <c r="Q14" i="33"/>
  <c r="R12" i="33"/>
  <c r="R14" i="33"/>
  <c r="S12" i="33"/>
  <c r="S14" i="33"/>
  <c r="T12" i="33"/>
  <c r="T14" i="33"/>
  <c r="Z12" i="33"/>
  <c r="AB12" i="33"/>
  <c r="AB14" i="33"/>
  <c r="AE12" i="33"/>
  <c r="AG12" i="33"/>
  <c r="AI12" i="33"/>
  <c r="AI14" i="33"/>
  <c r="AJ12" i="33"/>
  <c r="AM12" i="33"/>
  <c r="AM14" i="33"/>
  <c r="AN12" i="33"/>
  <c r="AN14" i="33"/>
  <c r="AO12" i="33"/>
  <c r="AP12" i="33"/>
  <c r="AP14" i="33"/>
  <c r="AQ12" i="33"/>
  <c r="AS12" i="33"/>
  <c r="AT12" i="33"/>
  <c r="AT14" i="33"/>
  <c r="AU12" i="33"/>
  <c r="AW12" i="33"/>
  <c r="AX12" i="33"/>
  <c r="AY12" i="33"/>
  <c r="AZ12" i="33"/>
  <c r="AZ14" i="33"/>
  <c r="BA12" i="33"/>
  <c r="BD12" i="33"/>
  <c r="BD14" i="33"/>
  <c r="BE12" i="33"/>
  <c r="BE14" i="33"/>
  <c r="BG12" i="33"/>
  <c r="BI12" i="33"/>
  <c r="BI14" i="33"/>
  <c r="BL12" i="33"/>
  <c r="BL14" i="33"/>
  <c r="BO12" i="33"/>
  <c r="BO14" i="33"/>
  <c r="BP12" i="33"/>
  <c r="BQ12" i="33"/>
  <c r="BT12" i="33"/>
  <c r="BW12" i="33"/>
  <c r="BX12" i="33"/>
  <c r="BX14" i="33"/>
  <c r="BY12" i="33"/>
  <c r="BY14" i="33"/>
  <c r="BZ12" i="33"/>
  <c r="CA12" i="33"/>
  <c r="CA14" i="33"/>
  <c r="CC12" i="33"/>
  <c r="CD12" i="33"/>
  <c r="CD14" i="33"/>
  <c r="CE12" i="33"/>
  <c r="CI12" i="33"/>
  <c r="CJ12" i="33"/>
  <c r="CK12" i="33"/>
  <c r="CK14" i="33"/>
  <c r="CL12" i="33"/>
  <c r="CL14" i="33"/>
  <c r="CN12" i="33"/>
  <c r="CP12" i="33"/>
  <c r="CQ12" i="33"/>
  <c r="CQ14" i="33"/>
  <c r="CT12" i="33"/>
  <c r="D19" i="33"/>
  <c r="C21" i="33"/>
  <c r="D21" i="33"/>
  <c r="E19" i="33"/>
  <c r="E22" i="33"/>
  <c r="F19" i="33"/>
  <c r="G19" i="33"/>
  <c r="G22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W14" i="33"/>
  <c r="AQ14" i="33"/>
  <c r="AG14" i="33"/>
  <c r="AU14" i="33"/>
  <c r="K14" i="33"/>
  <c r="E9" i="33"/>
  <c r="AS14" i="33"/>
  <c r="BW14" i="33"/>
  <c r="BG14" i="33"/>
  <c r="AX14" i="33"/>
  <c r="CV14" i="33"/>
  <c r="CI14" i="33"/>
  <c r="AE14" i="33"/>
  <c r="AY14" i="33"/>
  <c r="CT14" i="33"/>
  <c r="BT14" i="33"/>
  <c r="H14" i="33"/>
  <c r="AF14" i="33"/>
  <c r="BP14" i="33"/>
  <c r="AO14" i="33"/>
  <c r="CM14" i="33"/>
  <c r="AH14" i="33"/>
  <c r="BH14" i="33"/>
  <c r="AK14" i="33"/>
  <c r="AC14" i="33"/>
  <c r="Z14" i="33"/>
  <c r="CJ14" i="33"/>
  <c r="BA14" i="33"/>
  <c r="CB14" i="33"/>
  <c r="BK14" i="33"/>
  <c r="BC14" i="33"/>
  <c r="U14" i="33"/>
  <c r="P14" i="33"/>
  <c r="L14" i="33"/>
  <c r="BV14" i="33"/>
  <c r="BN14" i="33"/>
  <c r="AJ14" i="33"/>
  <c r="J14" i="33"/>
  <c r="AW14" i="33"/>
  <c r="BF14" i="33"/>
  <c r="CC14" i="33"/>
  <c r="E21" i="33"/>
  <c r="D22" i="33"/>
  <c r="C17" i="33"/>
  <c r="BQ14" i="33"/>
  <c r="CO14" i="33"/>
  <c r="CF14" i="33"/>
  <c r="V14" i="33"/>
  <c r="CP14" i="33"/>
  <c r="BM14" i="33"/>
  <c r="Y14" i="33"/>
  <c r="G2" i="33"/>
  <c r="H2" i="33"/>
  <c r="I2" i="33"/>
  <c r="J2" i="33"/>
  <c r="J9" i="33"/>
  <c r="F9" i="33"/>
  <c r="CS14" i="33"/>
  <c r="CG14" i="33"/>
  <c r="BS14" i="33"/>
  <c r="C22" i="33"/>
  <c r="AV14" i="33"/>
  <c r="F21" i="33"/>
  <c r="G21" i="33"/>
  <c r="H21" i="33"/>
  <c r="G9" i="33"/>
  <c r="H9" i="33"/>
  <c r="I9" i="33"/>
  <c r="K2" i="33"/>
  <c r="L2" i="33"/>
  <c r="M2" i="33"/>
  <c r="L9" i="33"/>
  <c r="D17" i="33"/>
  <c r="E16" i="33"/>
  <c r="H22" i="33"/>
  <c r="I21" i="33"/>
  <c r="N2" i="33"/>
  <c r="M9" i="33"/>
  <c r="K9" i="33"/>
  <c r="F22" i="33"/>
  <c r="CE14" i="33"/>
  <c r="BZ14" i="33"/>
  <c r="I22" i="33"/>
  <c r="J21" i="33"/>
  <c r="E17" i="33"/>
  <c r="F16" i="33"/>
  <c r="O2" i="33"/>
  <c r="N9" i="33"/>
  <c r="P2" i="33"/>
  <c r="O9" i="33"/>
  <c r="F17" i="33"/>
  <c r="G16" i="33"/>
  <c r="K21" i="33"/>
  <c r="J22" i="33"/>
  <c r="L21" i="33"/>
  <c r="K22" i="33"/>
  <c r="H16" i="33"/>
  <c r="G17" i="33"/>
  <c r="Q2" i="33"/>
  <c r="P9" i="33"/>
  <c r="Q9" i="33"/>
  <c r="R2" i="33"/>
  <c r="I16" i="33"/>
  <c r="H17" i="33"/>
  <c r="M21" i="33"/>
  <c r="L22" i="33"/>
  <c r="N21" i="33"/>
  <c r="M22" i="33"/>
  <c r="I17" i="33"/>
  <c r="J16" i="33"/>
  <c r="S2" i="33"/>
  <c r="R9" i="33"/>
  <c r="S9" i="33"/>
  <c r="T2" i="33"/>
  <c r="K16" i="33"/>
  <c r="J17" i="33"/>
  <c r="N22" i="33"/>
  <c r="O21" i="33"/>
  <c r="O22" i="33"/>
  <c r="P21" i="33"/>
  <c r="L16" i="33"/>
  <c r="K17" i="33"/>
  <c r="T9" i="33"/>
  <c r="U2" i="33"/>
  <c r="V2" i="33"/>
  <c r="U9" i="33"/>
  <c r="M16" i="33"/>
  <c r="L17" i="33"/>
  <c r="P22" i="33"/>
  <c r="Q21" i="33"/>
  <c r="R21" i="33"/>
  <c r="Q22" i="33"/>
  <c r="N16" i="33"/>
  <c r="M17" i="33"/>
  <c r="V9" i="33"/>
  <c r="W2" i="33"/>
  <c r="X2" i="33"/>
  <c r="W9" i="33"/>
  <c r="O16" i="33"/>
  <c r="N17" i="33"/>
  <c r="R22" i="33"/>
  <c r="S21" i="33"/>
  <c r="T21" i="33"/>
  <c r="S22" i="33"/>
  <c r="P16" i="33"/>
  <c r="O17" i="33"/>
  <c r="Y2" i="33"/>
  <c r="X9" i="33"/>
  <c r="Z2" i="33"/>
  <c r="Y9" i="33"/>
  <c r="Q16" i="33"/>
  <c r="P17" i="33"/>
  <c r="T22" i="33"/>
  <c r="U21" i="33"/>
  <c r="V21" i="33"/>
  <c r="U22" i="33"/>
  <c r="R16" i="33"/>
  <c r="Q17" i="33"/>
  <c r="Z9" i="33"/>
  <c r="AA2" i="33"/>
  <c r="AA9" i="33"/>
  <c r="AB2" i="33"/>
  <c r="S16" i="33"/>
  <c r="R17" i="33"/>
  <c r="V22" i="33"/>
  <c r="W21" i="33"/>
  <c r="X21" i="33"/>
  <c r="W22" i="33"/>
  <c r="S17" i="33"/>
  <c r="T16" i="33"/>
  <c r="AC2" i="33"/>
  <c r="AB9" i="33"/>
  <c r="X22" i="33"/>
  <c r="Y21" i="33"/>
  <c r="AC9" i="33"/>
  <c r="AD2" i="33"/>
  <c r="T17" i="33"/>
  <c r="U16" i="33"/>
  <c r="Z21" i="33"/>
  <c r="Y22" i="33"/>
  <c r="U17" i="33"/>
  <c r="V16" i="33"/>
  <c r="AD9" i="33"/>
  <c r="AE2" i="33"/>
  <c r="AE9" i="33"/>
  <c r="AF2" i="33"/>
  <c r="V17" i="33"/>
  <c r="W16" i="33"/>
  <c r="Z22" i="33"/>
  <c r="AA21" i="33"/>
  <c r="AB21" i="33"/>
  <c r="AA22" i="33"/>
  <c r="W17" i="33"/>
  <c r="X16" i="33"/>
  <c r="AF9" i="33"/>
  <c r="AG2" i="33"/>
  <c r="AG9" i="33"/>
  <c r="AH2" i="33"/>
  <c r="Y16" i="33"/>
  <c r="X17" i="33"/>
  <c r="AB22" i="33"/>
  <c r="AC21" i="33"/>
  <c r="Z16" i="33"/>
  <c r="Y17" i="33"/>
  <c r="AD21" i="33"/>
  <c r="AC22" i="33"/>
  <c r="AH9" i="33"/>
  <c r="AI2" i="33"/>
  <c r="AE21" i="33"/>
  <c r="AD22" i="33"/>
  <c r="AJ2" i="33"/>
  <c r="AI9" i="33"/>
  <c r="AA16" i="33"/>
  <c r="Z17" i="33"/>
  <c r="AB16" i="33"/>
  <c r="AA17" i="33"/>
  <c r="AJ9" i="33"/>
  <c r="AK2" i="33"/>
  <c r="AF21" i="33"/>
  <c r="AE22" i="33"/>
  <c r="AK9" i="33"/>
  <c r="AL2" i="33"/>
  <c r="AG21" i="33"/>
  <c r="AF22" i="33"/>
  <c r="AB17" i="33"/>
  <c r="AC16" i="33"/>
  <c r="AC17" i="33"/>
  <c r="AD16" i="33"/>
  <c r="AG22" i="33"/>
  <c r="AH21" i="33"/>
  <c r="AL9" i="33"/>
  <c r="AM2" i="33"/>
  <c r="AI21" i="33"/>
  <c r="AH22" i="33"/>
  <c r="AN2" i="33"/>
  <c r="AM9" i="33"/>
  <c r="AE16" i="33"/>
  <c r="AD17" i="33"/>
  <c r="AN9" i="33"/>
  <c r="AO2" i="33"/>
  <c r="AF16" i="33"/>
  <c r="AE17" i="33"/>
  <c r="AI22" i="33"/>
  <c r="AJ21" i="33"/>
  <c r="AJ22" i="33"/>
  <c r="AK21" i="33"/>
  <c r="AG16" i="33"/>
  <c r="AF17" i="33"/>
  <c r="AP2" i="33"/>
  <c r="AO9" i="33"/>
  <c r="AG17" i="33"/>
  <c r="AH16" i="33"/>
  <c r="AQ2" i="33"/>
  <c r="AP9" i="33"/>
  <c r="AL21" i="33"/>
  <c r="AK22" i="33"/>
  <c r="AL22" i="33"/>
  <c r="AM21" i="33"/>
  <c r="AI16" i="33"/>
  <c r="AH17" i="33"/>
  <c r="AR2" i="33"/>
  <c r="AQ9" i="33"/>
  <c r="AR9" i="33"/>
  <c r="AS2" i="33"/>
  <c r="AM22" i="33"/>
  <c r="AN21" i="33"/>
  <c r="AJ16" i="33"/>
  <c r="AI17" i="33"/>
  <c r="AJ17" i="33"/>
  <c r="AK16" i="33"/>
  <c r="AN22" i="33"/>
  <c r="AO21" i="33"/>
  <c r="AT2" i="33"/>
  <c r="AS9" i="33"/>
  <c r="AU2" i="33"/>
  <c r="AT9" i="33"/>
  <c r="AL16" i="33"/>
  <c r="AK17" i="33"/>
  <c r="AO22" i="33"/>
  <c r="AP21" i="33"/>
  <c r="AP22" i="33"/>
  <c r="AQ21" i="33"/>
  <c r="AM16" i="33"/>
  <c r="AL17" i="33"/>
  <c r="AU9" i="33"/>
  <c r="AV2" i="33"/>
  <c r="AV9" i="33"/>
  <c r="AW2" i="33"/>
  <c r="AR21" i="33"/>
  <c r="AQ22" i="33"/>
  <c r="AN16" i="33"/>
  <c r="AM17" i="33"/>
  <c r="AS21" i="33"/>
  <c r="AR22" i="33"/>
  <c r="AO16" i="33"/>
  <c r="AN17" i="33"/>
  <c r="AX2" i="33"/>
  <c r="AW9" i="33"/>
  <c r="AX9" i="33"/>
  <c r="AY2" i="33"/>
  <c r="AO17" i="33"/>
  <c r="AP16" i="33"/>
  <c r="AS22" i="33"/>
  <c r="AT21" i="33"/>
  <c r="AU21" i="33"/>
  <c r="AT22" i="33"/>
  <c r="AP17" i="33"/>
  <c r="AQ16" i="33"/>
  <c r="AY9" i="33"/>
  <c r="AZ2" i="33"/>
  <c r="AQ17" i="33"/>
  <c r="AR16" i="33"/>
  <c r="AZ9" i="33"/>
  <c r="BA2" i="33"/>
  <c r="AU22" i="33"/>
  <c r="AV21" i="33"/>
  <c r="AW21" i="33"/>
  <c r="AV22" i="33"/>
  <c r="BB2" i="33"/>
  <c r="BA9" i="33"/>
  <c r="AS16" i="33"/>
  <c r="AR17" i="33"/>
  <c r="AT16" i="33"/>
  <c r="AS17" i="33"/>
  <c r="BB9" i="33"/>
  <c r="BC2" i="33"/>
  <c r="AX21" i="33"/>
  <c r="AW22" i="33"/>
  <c r="BD2" i="33"/>
  <c r="BC9" i="33"/>
  <c r="AX22" i="33"/>
  <c r="AY21" i="33"/>
  <c r="AT17" i="33"/>
  <c r="AU16" i="33"/>
  <c r="AU17" i="33"/>
  <c r="AV16" i="33"/>
  <c r="AY22" i="33"/>
  <c r="AZ21" i="33"/>
  <c r="BD9" i="33"/>
  <c r="BE2" i="33"/>
  <c r="AW16" i="33"/>
  <c r="AV17" i="33"/>
  <c r="BE9" i="33"/>
  <c r="BF2" i="33"/>
  <c r="AZ22" i="33"/>
  <c r="BA21" i="33"/>
  <c r="BB21" i="33"/>
  <c r="BA22" i="33"/>
  <c r="BG2" i="33"/>
  <c r="BF9" i="33"/>
  <c r="AX16" i="33"/>
  <c r="AW17" i="33"/>
  <c r="AY16" i="33"/>
  <c r="AX17" i="33"/>
  <c r="BG9" i="33"/>
  <c r="BH2" i="33"/>
  <c r="BB22" i="33"/>
  <c r="BC21" i="33"/>
  <c r="BD21" i="33"/>
  <c r="BC22" i="33"/>
  <c r="BI2" i="33"/>
  <c r="BH9" i="33"/>
  <c r="AY17" i="33"/>
  <c r="AZ16" i="33"/>
  <c r="AZ17" i="33"/>
  <c r="BA16" i="33"/>
  <c r="BJ2" i="33"/>
  <c r="BI9" i="33"/>
  <c r="BE21" i="33"/>
  <c r="BD22" i="33"/>
  <c r="BE22" i="33"/>
  <c r="BF21" i="33"/>
  <c r="BA17" i="33"/>
  <c r="BB16" i="33"/>
  <c r="BJ9" i="33"/>
  <c r="BK2" i="33"/>
  <c r="BK9" i="33"/>
  <c r="BL2" i="33"/>
  <c r="BF22" i="33"/>
  <c r="BG21" i="33"/>
  <c r="BC16" i="33"/>
  <c r="BB17" i="33"/>
  <c r="BD16" i="33"/>
  <c r="BC17" i="33"/>
  <c r="BG22" i="33"/>
  <c r="BH21" i="33"/>
  <c r="BL9" i="33"/>
  <c r="BM2" i="33"/>
  <c r="BN2" i="33"/>
  <c r="BM9" i="33"/>
  <c r="BH22" i="33"/>
  <c r="BI21" i="33"/>
  <c r="BE16" i="33"/>
  <c r="BD17" i="33"/>
  <c r="BF16" i="33"/>
  <c r="BE17" i="33"/>
  <c r="BJ21" i="33"/>
  <c r="BI22" i="33"/>
  <c r="BO2" i="33"/>
  <c r="BN9" i="33"/>
  <c r="BJ22" i="33"/>
  <c r="BK21" i="33"/>
  <c r="BO9" i="33"/>
  <c r="BP2" i="33"/>
  <c r="BG16" i="33"/>
  <c r="BF17" i="33"/>
  <c r="BH16" i="33"/>
  <c r="BG17" i="33"/>
  <c r="BQ2" i="33"/>
  <c r="BP9" i="33"/>
  <c r="BK22" i="33"/>
  <c r="BL21" i="33"/>
  <c r="BL22" i="33"/>
  <c r="BM21" i="33"/>
  <c r="BQ9" i="33"/>
  <c r="BR2" i="33"/>
  <c r="BI16" i="33"/>
  <c r="BH17" i="33"/>
  <c r="BR9" i="33"/>
  <c r="BS2" i="33"/>
  <c r="BI17" i="33"/>
  <c r="BJ16" i="33"/>
  <c r="BM22" i="33"/>
  <c r="BN21" i="33"/>
  <c r="BK16" i="33"/>
  <c r="BJ17" i="33"/>
  <c r="BN22" i="33"/>
  <c r="BO21" i="33"/>
  <c r="BT2" i="33"/>
  <c r="BS9" i="33"/>
  <c r="BT9" i="33"/>
  <c r="BU2" i="33"/>
  <c r="BP21" i="33"/>
  <c r="BO22" i="33"/>
  <c r="BL16" i="33"/>
  <c r="BK17" i="33"/>
  <c r="BQ21" i="33"/>
  <c r="BP22" i="33"/>
  <c r="BM16" i="33"/>
  <c r="BL17" i="33"/>
  <c r="BU9" i="33"/>
  <c r="BV2" i="33"/>
  <c r="BW2" i="33"/>
  <c r="BV9" i="33"/>
  <c r="BN16" i="33"/>
  <c r="BM17" i="33"/>
  <c r="BR21" i="33"/>
  <c r="BQ22" i="33"/>
  <c r="BS21" i="33"/>
  <c r="BR22" i="33"/>
  <c r="BN17" i="33"/>
  <c r="BO16" i="33"/>
  <c r="BW9" i="33"/>
  <c r="BX2" i="33"/>
  <c r="BY2" i="33"/>
  <c r="BX9" i="33"/>
  <c r="BO17" i="33"/>
  <c r="BP16" i="33"/>
  <c r="BT21" i="33"/>
  <c r="BS22" i="33"/>
  <c r="BU21" i="33"/>
  <c r="BT22" i="33"/>
  <c r="BQ16" i="33"/>
  <c r="BP17" i="33"/>
  <c r="BY9" i="33"/>
  <c r="BZ2" i="33"/>
  <c r="BZ9" i="33"/>
  <c r="CA2" i="33"/>
  <c r="BQ17" i="33"/>
  <c r="BR16" i="33"/>
  <c r="BV21" i="33"/>
  <c r="BU22" i="33"/>
  <c r="BS16" i="33"/>
  <c r="BR17" i="33"/>
  <c r="BV22" i="33"/>
  <c r="BW21" i="33"/>
  <c r="CB2" i="33"/>
  <c r="CA9" i="33"/>
  <c r="BX21" i="33"/>
  <c r="BW22" i="33"/>
  <c r="CC2" i="33"/>
  <c r="CB9" i="33"/>
  <c r="BS17" i="33"/>
  <c r="BT16" i="33"/>
  <c r="BT17" i="33"/>
  <c r="BU16" i="33"/>
  <c r="CD2" i="33"/>
  <c r="CC9" i="33"/>
  <c r="BY21" i="33"/>
  <c r="BX22" i="33"/>
  <c r="BZ21" i="33"/>
  <c r="BY22" i="33"/>
  <c r="BV16" i="33"/>
  <c r="BU17" i="33"/>
  <c r="CE2" i="33"/>
  <c r="CD9" i="33"/>
  <c r="CE9" i="33"/>
  <c r="CF2" i="33"/>
  <c r="BW16" i="33"/>
  <c r="BV17" i="33"/>
  <c r="BZ22" i="33"/>
  <c r="CA21" i="33"/>
  <c r="CB21" i="33"/>
  <c r="CA22" i="33"/>
  <c r="BX16" i="33"/>
  <c r="BW17" i="33"/>
  <c r="CF9" i="33"/>
  <c r="CG2" i="33"/>
  <c r="CG9" i="33"/>
  <c r="CH2" i="33"/>
  <c r="BY16" i="33"/>
  <c r="BX17" i="33"/>
  <c r="CB22" i="33"/>
  <c r="CC21" i="33"/>
  <c r="CD21" i="33"/>
  <c r="CC22" i="33"/>
  <c r="BZ16" i="33"/>
  <c r="BY17" i="33"/>
  <c r="CH9" i="33"/>
  <c r="CI2" i="33"/>
  <c r="CI9" i="33"/>
  <c r="CJ2" i="33"/>
  <c r="BZ17" i="33"/>
  <c r="CA16" i="33"/>
  <c r="CE21" i="33"/>
  <c r="CD22" i="33"/>
  <c r="CE22" i="33"/>
  <c r="CF21" i="33"/>
  <c r="CA17" i="33"/>
  <c r="CB16" i="33"/>
  <c r="CK2" i="33"/>
  <c r="CJ9" i="33"/>
  <c r="CB17" i="33"/>
  <c r="CC16" i="33"/>
  <c r="CG21" i="33"/>
  <c r="CF22" i="33"/>
  <c r="CL2" i="33"/>
  <c r="CK9" i="33"/>
  <c r="CD16" i="33"/>
  <c r="CC17" i="33"/>
  <c r="CM2" i="33"/>
  <c r="CL9" i="33"/>
  <c r="CH21" i="33"/>
  <c r="CG22" i="33"/>
  <c r="CM9" i="33"/>
  <c r="CN2" i="33"/>
  <c r="CI21" i="33"/>
  <c r="CH22" i="33"/>
  <c r="CE16" i="33"/>
  <c r="CD17" i="33"/>
  <c r="CJ21" i="33"/>
  <c r="CI22" i="33"/>
  <c r="CE17" i="33"/>
  <c r="CF16" i="33"/>
  <c r="CO2" i="33"/>
  <c r="CN9" i="33"/>
  <c r="CG16" i="33"/>
  <c r="CF17" i="33"/>
  <c r="CP2" i="33"/>
  <c r="CO9" i="33"/>
  <c r="CK21" i="33"/>
  <c r="CJ22" i="33"/>
  <c r="CP9" i="33"/>
  <c r="CQ2" i="33"/>
  <c r="CK22" i="33"/>
  <c r="CL21" i="33"/>
  <c r="CG17" i="33"/>
  <c r="CH16" i="33"/>
  <c r="CH17" i="33"/>
  <c r="CI16" i="33"/>
  <c r="CL22" i="33"/>
  <c r="CM21" i="33"/>
  <c r="CQ9" i="33"/>
  <c r="CR2" i="33"/>
  <c r="CI17" i="33"/>
  <c r="CJ16" i="33"/>
  <c r="CS2" i="33"/>
  <c r="CR9" i="33"/>
  <c r="CN21" i="33"/>
  <c r="CM22" i="33"/>
  <c r="CN22" i="33"/>
  <c r="CO21" i="33"/>
  <c r="CK16" i="33"/>
  <c r="CJ17" i="33"/>
  <c r="CT2" i="33"/>
  <c r="CS9" i="33"/>
  <c r="CT9" i="33"/>
  <c r="CU2" i="33"/>
  <c r="CP21" i="33"/>
  <c r="CO22" i="33"/>
  <c r="CK17" i="33"/>
  <c r="CL16" i="33"/>
  <c r="CL17" i="33"/>
  <c r="CM16" i="33"/>
  <c r="CP22" i="33"/>
  <c r="CQ21" i="33"/>
  <c r="CV2" i="33"/>
  <c r="CU9" i="33"/>
  <c r="CV9" i="33"/>
  <c r="CW2" i="33"/>
  <c r="CN16" i="33"/>
  <c r="CM17" i="33"/>
  <c r="CR21" i="33"/>
  <c r="CQ22" i="33"/>
  <c r="CO16" i="33"/>
  <c r="CN17" i="33"/>
  <c r="CR22" i="33"/>
  <c r="CS21" i="33"/>
  <c r="CT21" i="33"/>
  <c r="CS22" i="33"/>
  <c r="CO17" i="33"/>
  <c r="CP16" i="33"/>
  <c r="CQ16" i="33"/>
  <c r="CP17" i="33"/>
  <c r="CU21" i="33"/>
  <c r="CT22" i="33"/>
  <c r="CU22" i="33"/>
  <c r="CV21" i="33"/>
  <c r="CQ17" i="33"/>
  <c r="CR16" i="33"/>
  <c r="CS16" i="33"/>
  <c r="CR17" i="33"/>
  <c r="CW21" i="33"/>
  <c r="CW22" i="33"/>
  <c r="CV22" i="33"/>
  <c r="CS17" i="33"/>
  <c r="CT16" i="33"/>
  <c r="CT17" i="33"/>
  <c r="CU16" i="33"/>
  <c r="CU17" i="33"/>
  <c r="CV16" i="33"/>
  <c r="CV17" i="33"/>
</calcChain>
</file>

<file path=xl/sharedStrings.xml><?xml version="1.0" encoding="utf-8"?>
<sst xmlns="http://schemas.openxmlformats.org/spreadsheetml/2006/main" count="3179" uniqueCount="1281">
  <si>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</si>
  <si>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</si>
  <si>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</si>
  <si>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</si>
  <si>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</si>
  <si>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</si>
  <si>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</si>
  <si>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</si>
  <si>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</si>
  <si>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</si>
  <si>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</si>
  <si>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</si>
  <si>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</si>
  <si>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</si>
  <si>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</si>
  <si>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</si>
  <si>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</si>
  <si>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</si>
  <si>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</si>
  <si>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</si>
  <si>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</si>
  <si>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</si>
  <si>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</si>
  <si>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</si>
  <si>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</si>
  <si>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</si>
  <si>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</si>
  <si>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</si>
  <si>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</si>
  <si>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</si>
  <si>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</si>
  <si>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</si>
  <si>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</si>
  <si>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</si>
  <si>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</si>
  <si>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</si>
  <si>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</si>
  <si>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</si>
  <si>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</si>
  <si>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</si>
  <si>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</si>
  <si>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</si>
  <si>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</si>
  <si>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</si>
  <si>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</si>
  <si>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</si>
  <si>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</si>
  <si>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</si>
  <si>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</si>
  <si>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</si>
  <si>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</si>
  <si>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</si>
  <si>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</si>
  <si>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</si>
  <si>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</si>
  <si>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</si>
  <si>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</si>
  <si>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</si>
  <si>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</si>
  <si>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</si>
  <si>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</si>
  <si>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</si>
  <si>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</si>
  <si>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</si>
  <si>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</si>
  <si>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</si>
  <si>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</si>
  <si>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</si>
  <si>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</si>
  <si>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</si>
  <si>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</si>
  <si>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</si>
  <si>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</si>
  <si>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</si>
  <si>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</si>
  <si>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</si>
  <si>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</si>
  <si>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</si>
  <si>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</si>
  <si>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</si>
  <si>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</si>
  <si>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</si>
  <si>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</si>
  <si>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</si>
  <si>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</si>
  <si>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</si>
  <si>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</si>
  <si>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</si>
  <si>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</si>
  <si>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</si>
  <si>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</si>
  <si>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</si>
  <si>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</si>
  <si>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</si>
  <si>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</si>
  <si>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</si>
  <si>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</si>
  <si>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</si>
  <si>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</si>
  <si>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</si>
  <si>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</si>
  <si>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</si>
  <si>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</si>
  <si>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</si>
  <si>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</si>
  <si>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</si>
  <si>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</si>
  <si>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</si>
  <si>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</si>
  <si>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</si>
  <si>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</si>
  <si>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</si>
  <si>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</si>
  <si>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</si>
  <si>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</si>
  <si>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</si>
  <si>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</si>
  <si>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</si>
  <si>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</si>
  <si>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</si>
  <si>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</si>
  <si>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</si>
  <si>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</si>
  <si>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</si>
  <si>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</si>
  <si>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</si>
  <si>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</si>
  <si>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</si>
  <si>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</si>
  <si>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</si>
  <si>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</si>
  <si>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</si>
  <si>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</si>
  <si>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</si>
  <si>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</si>
  <si>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</si>
  <si>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</si>
  <si>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</si>
  <si>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</si>
  <si>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</si>
  <si>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</si>
  <si>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</si>
  <si>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</si>
  <si>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</si>
  <si>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</si>
  <si>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</si>
  <si>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</si>
  <si>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</si>
  <si>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</si>
  <si>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</si>
  <si>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</si>
  <si>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</si>
  <si>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</si>
  <si>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</si>
  <si>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</si>
  <si>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</si>
  <si>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</si>
  <si>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</si>
  <si>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</si>
  <si>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</si>
  <si>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</si>
  <si>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</si>
  <si>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</si>
  <si>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</si>
  <si>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</si>
  <si>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</si>
  <si>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</si>
  <si>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</si>
  <si>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</si>
  <si>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</si>
  <si>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</si>
  <si>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</si>
  <si>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</si>
  <si>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</si>
  <si>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</si>
  <si>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</si>
  <si>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</si>
  <si>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</si>
  <si>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</si>
  <si>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</si>
  <si>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</si>
  <si>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</si>
  <si>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</si>
  <si>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</si>
  <si>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</si>
  <si>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</si>
  <si>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</si>
  <si>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</si>
  <si>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</si>
  <si>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</si>
  <si>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</si>
  <si>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</si>
  <si>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</si>
  <si>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</si>
  <si>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</si>
  <si>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</si>
  <si>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</si>
  <si>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</si>
  <si>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</si>
  <si>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</si>
  <si>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</si>
  <si>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</si>
  <si>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</si>
  <si>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</si>
  <si>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</si>
  <si>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</si>
  <si>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</si>
  <si>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</si>
  <si>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</si>
  <si>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</si>
  <si>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</si>
  <si>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</si>
  <si>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</si>
  <si>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</si>
  <si>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</si>
  <si>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</si>
  <si>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</si>
  <si>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</si>
  <si>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</si>
  <si>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</si>
  <si>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</si>
  <si>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</si>
  <si>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</si>
  <si>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</si>
  <si>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</si>
  <si>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</si>
  <si>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</si>
  <si>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</si>
  <si>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</si>
  <si>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</si>
  <si>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</si>
  <si>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</si>
  <si>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</si>
  <si>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</si>
  <si>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</si>
  <si>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</si>
  <si>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</si>
  <si>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</si>
  <si>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</si>
  <si>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</si>
  <si>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</si>
  <si>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</si>
  <si>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</si>
  <si>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</si>
  <si>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</si>
  <si>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</si>
  <si>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</si>
  <si>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</si>
  <si>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</si>
  <si>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</si>
  <si>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</si>
  <si>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</si>
  <si>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</si>
  <si>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</si>
  <si>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</si>
  <si>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</si>
  <si>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</si>
  <si>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</si>
  <si>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</si>
  <si>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</si>
  <si>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</si>
  <si>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</si>
  <si>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</si>
  <si>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</si>
  <si>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</si>
  <si>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</si>
  <si>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</si>
  <si>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</si>
  <si>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</si>
  <si>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</si>
  <si>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</si>
  <si>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</si>
  <si>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</si>
  <si>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</si>
  <si>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</si>
  <si>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</si>
  <si>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</si>
  <si>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</si>
  <si>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</si>
  <si>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</si>
  <si>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</si>
  <si>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</si>
  <si>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</si>
  <si>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</si>
  <si>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</si>
  <si>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</si>
  <si>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</si>
  <si>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</si>
  <si>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</si>
  <si>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</si>
  <si>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</si>
  <si>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</si>
  <si>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</si>
  <si>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</si>
  <si>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</si>
  <si>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</si>
  <si>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</si>
  <si>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</si>
  <si>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</si>
  <si>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</si>
  <si>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</si>
  <si>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</si>
  <si>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</si>
  <si>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</si>
  <si>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</si>
  <si>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</si>
  <si>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</si>
  <si>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</si>
  <si>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</si>
  <si>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</si>
  <si>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</si>
  <si>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</si>
  <si>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</si>
  <si>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</si>
  <si>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</si>
  <si>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</si>
  <si>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</si>
  <si>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</si>
  <si>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</si>
  <si>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</si>
  <si>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</si>
  <si>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</si>
  <si>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</si>
  <si>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</si>
  <si>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</si>
  <si>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</si>
  <si>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</si>
  <si>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</si>
  <si>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</si>
  <si>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</si>
  <si>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</si>
  <si>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</si>
  <si>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</si>
  <si>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</si>
  <si>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</si>
  <si>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</si>
  <si>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</si>
  <si>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</si>
  <si>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</si>
  <si>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</si>
  <si>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</si>
  <si>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</si>
  <si>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</si>
  <si>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</si>
  <si>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</si>
  <si>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</si>
  <si>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</si>
  <si>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</si>
  <si>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</si>
  <si>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</si>
  <si>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</si>
  <si>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</si>
  <si>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</si>
  <si>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</si>
  <si>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</si>
  <si>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</si>
  <si>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</si>
  <si>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</si>
  <si>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</si>
  <si>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</si>
  <si>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</si>
  <si>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</si>
  <si>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</si>
  <si>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</si>
  <si>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</si>
  <si>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</si>
  <si>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</si>
  <si>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</si>
  <si>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</si>
  <si>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</si>
  <si>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</si>
  <si>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</si>
  <si>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</si>
  <si>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</si>
  <si>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</si>
  <si>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</si>
  <si>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</si>
  <si>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</si>
  <si>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</si>
  <si>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</si>
  <si>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</si>
  <si>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</si>
  <si>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</si>
  <si>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</si>
  <si>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</si>
  <si>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</si>
  <si>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</si>
  <si>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</si>
  <si>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</si>
  <si>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</si>
  <si>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</si>
  <si>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</si>
  <si>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</si>
  <si>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</si>
  <si>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</si>
  <si>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</si>
  <si>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</si>
  <si>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</si>
  <si>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</si>
  <si>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</si>
  <si>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</si>
  <si>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</si>
  <si>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</si>
  <si>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</si>
  <si>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</si>
  <si>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</si>
  <si>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</si>
  <si>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</si>
  <si>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</si>
  <si>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</si>
  <si>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</si>
  <si>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</si>
  <si>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</si>
  <si>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</si>
  <si>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</si>
  <si>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</si>
  <si>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</si>
  <si>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</si>
  <si>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</si>
  <si>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</si>
  <si>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</si>
  <si>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</si>
  <si>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</si>
  <si>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</si>
  <si>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</si>
  <si>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</si>
  <si>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</si>
  <si>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</si>
  <si>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</si>
  <si>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</si>
  <si>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</si>
  <si>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</si>
  <si>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</si>
  <si>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</si>
  <si>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</si>
  <si>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</si>
  <si>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</si>
  <si>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</si>
  <si>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</si>
  <si>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</si>
  <si>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</si>
  <si>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</si>
  <si>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</si>
  <si>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</si>
  <si>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</si>
  <si>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</si>
  <si>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</si>
  <si>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</si>
  <si>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</si>
  <si>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</si>
  <si>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</si>
  <si>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</si>
  <si>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</si>
  <si>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</si>
  <si>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</si>
  <si>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</si>
  <si>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</si>
  <si>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</si>
  <si>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</si>
  <si>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</si>
  <si>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</si>
  <si>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</si>
  <si>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</si>
  <si>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</si>
  <si>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</si>
  <si>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</si>
  <si>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</si>
  <si>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</si>
  <si>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</si>
  <si>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</si>
  <si>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</si>
  <si>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</si>
  <si>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</si>
  <si>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</si>
  <si>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</si>
  <si>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</si>
  <si>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</si>
  <si>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</si>
  <si>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</si>
  <si>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</si>
  <si>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</si>
  <si>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</si>
  <si>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</si>
  <si>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</si>
  <si>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</si>
  <si>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</si>
  <si>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</si>
  <si>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</si>
  <si>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</si>
  <si>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</si>
  <si>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</si>
  <si>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</si>
  <si>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</si>
  <si>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</si>
  <si>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</si>
  <si>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</si>
  <si>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</si>
  <si>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</si>
  <si>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</si>
  <si>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</si>
  <si>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</si>
  <si>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</si>
  <si>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</si>
  <si>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</si>
  <si>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</si>
  <si>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</si>
  <si>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</si>
  <si>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</si>
  <si>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</si>
  <si>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</si>
  <si>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</si>
  <si>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</si>
  <si>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</si>
  <si>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</si>
  <si>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</si>
  <si>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</si>
  <si>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</si>
  <si>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</si>
  <si>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</si>
  <si>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</si>
  <si>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</si>
  <si>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</si>
  <si>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</si>
  <si>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</si>
  <si>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</si>
  <si>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</si>
  <si>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</si>
  <si>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</si>
  <si>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</si>
  <si>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</si>
  <si>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</si>
  <si>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</si>
  <si>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</si>
  <si>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</si>
  <si>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</si>
  <si>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</si>
  <si>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</si>
  <si>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</si>
  <si>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</si>
  <si>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</si>
  <si>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</si>
  <si>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</si>
  <si>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</si>
  <si>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</si>
  <si>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</si>
  <si>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</si>
  <si>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</si>
  <si>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</si>
  <si>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</si>
  <si>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</si>
  <si>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</si>
  <si>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</si>
  <si>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</si>
  <si>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</si>
  <si>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</si>
  <si>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</si>
  <si>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</si>
  <si>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</si>
  <si>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</si>
  <si>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</si>
  <si>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</si>
  <si>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</si>
  <si>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</si>
  <si>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</si>
  <si>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</si>
  <si>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</si>
  <si>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</si>
  <si>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</si>
  <si>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</si>
  <si>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</si>
  <si>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</si>
  <si>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</si>
  <si>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</si>
  <si>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</si>
  <si>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</si>
  <si>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</si>
  <si>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</si>
  <si>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</si>
  <si>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</si>
  <si>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</si>
  <si>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</si>
  <si>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</si>
  <si>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</si>
  <si>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</si>
  <si>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</si>
  <si>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</si>
  <si>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</si>
  <si>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</si>
  <si>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</si>
  <si>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</si>
  <si>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</si>
  <si>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</si>
  <si>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</si>
  <si>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</si>
  <si>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</si>
  <si>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</si>
  <si>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</si>
  <si>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</si>
  <si>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</si>
  <si>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</si>
  <si>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</si>
  <si>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</si>
  <si>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</si>
  <si>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</si>
  <si>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</si>
  <si>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</si>
  <si>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</si>
  <si>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</si>
  <si>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</si>
  <si>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</si>
  <si>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</si>
  <si>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</si>
  <si>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</si>
  <si>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</si>
  <si>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</si>
  <si>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</si>
  <si>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</si>
  <si>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</si>
  <si>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</si>
  <si>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</si>
  <si>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</si>
  <si>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</si>
  <si>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</si>
  <si>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</si>
  <si>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</si>
  <si>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</si>
  <si>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</si>
  <si>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</si>
  <si>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</si>
  <si>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</si>
  <si>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</si>
  <si>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</si>
  <si>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</si>
  <si>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</si>
  <si>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</si>
  <si>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</si>
  <si>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</si>
  <si>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</si>
  <si>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</si>
  <si>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</si>
  <si>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</si>
  <si>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</si>
  <si>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</si>
  <si>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</si>
  <si>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</si>
  <si>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</si>
  <si>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</si>
  <si>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</si>
  <si>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</si>
  <si>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</si>
  <si>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</si>
  <si>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</si>
  <si>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</si>
  <si>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</si>
  <si>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</si>
  <si>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</si>
  <si>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</si>
  <si>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</si>
  <si>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</si>
  <si>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</si>
  <si>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</si>
  <si>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</si>
  <si>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</si>
  <si>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</si>
  <si>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</si>
  <si>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</si>
  <si>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</si>
  <si>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</si>
  <si>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</si>
  <si>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</si>
  <si>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</si>
  <si>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</si>
  <si>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</si>
  <si>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</si>
  <si>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</si>
  <si>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</si>
  <si>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</si>
  <si>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</si>
  <si>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</si>
  <si>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</si>
  <si>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</si>
  <si>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</si>
  <si>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</si>
  <si>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</si>
  <si>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</si>
  <si>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</si>
  <si>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</si>
  <si>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</si>
  <si>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</si>
  <si>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</si>
  <si>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</si>
  <si>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</si>
  <si>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</si>
  <si>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</si>
  <si>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</si>
  <si>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</si>
  <si>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</si>
  <si>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</si>
  <si>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</si>
  <si>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</si>
  <si>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</si>
  <si>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</si>
  <si>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</si>
  <si>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</si>
  <si>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</si>
  <si>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</si>
  <si>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</si>
  <si>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</si>
  <si>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</si>
  <si>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</si>
  <si>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</si>
  <si>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</si>
  <si>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</si>
  <si>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</si>
  <si>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</si>
  <si>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</si>
  <si>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</si>
  <si>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</si>
  <si>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</si>
  <si>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</si>
  <si>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</si>
  <si>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</si>
  <si>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</si>
  <si>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</si>
  <si>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</si>
  <si>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</si>
  <si>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</si>
  <si>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</si>
  <si>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</si>
  <si>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</si>
  <si>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</si>
  <si>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</si>
  <si>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</si>
  <si>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</si>
  <si>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</si>
  <si>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</si>
  <si>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</si>
  <si>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</si>
  <si>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</si>
  <si>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</si>
  <si>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</si>
  <si>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</si>
  <si>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</si>
  <si>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</si>
  <si>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</si>
  <si>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</si>
  <si>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</si>
  <si>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</si>
  <si>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</si>
  <si>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</si>
  <si>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</si>
  <si>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</si>
  <si>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</si>
  <si>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</si>
  <si>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</si>
  <si>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</si>
  <si>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</si>
  <si>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</si>
  <si>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</si>
  <si>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</si>
  <si>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</si>
  <si>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</si>
  <si>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</si>
  <si>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</si>
  <si>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</si>
  <si>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</si>
  <si>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</si>
  <si>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</si>
  <si>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</si>
  <si>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</si>
  <si>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</si>
  <si>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</si>
  <si>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</si>
  <si>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</si>
  <si>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</si>
  <si>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</si>
  <si>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</si>
  <si>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</si>
  <si>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</si>
  <si>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</si>
  <si>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</si>
  <si>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</si>
  <si>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</si>
  <si>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</si>
  <si>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</si>
  <si>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</si>
  <si>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</si>
  <si>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</si>
  <si>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</si>
  <si>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</si>
  <si>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</si>
  <si>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</si>
  <si>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</si>
  <si>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</si>
  <si>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</si>
  <si>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</si>
  <si>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</si>
  <si>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</si>
  <si>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</si>
  <si>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</si>
  <si>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</si>
  <si>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</si>
  <si>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</si>
  <si>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</si>
  <si>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</si>
  <si>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</si>
  <si>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</si>
  <si>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</si>
  <si>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</si>
  <si>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</si>
  <si>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</si>
  <si>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</si>
  <si>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</si>
  <si>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</si>
  <si>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</si>
  <si>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</si>
  <si>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</si>
  <si>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</si>
  <si>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</si>
  <si>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</si>
  <si>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</si>
  <si>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</si>
  <si>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</si>
  <si>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</si>
  <si>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</si>
  <si>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</si>
  <si>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</si>
  <si>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</si>
  <si>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</si>
  <si>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</si>
  <si>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</si>
  <si>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</si>
  <si>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</si>
  <si>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</si>
  <si>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</si>
  <si>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</si>
  <si>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</si>
  <si>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</si>
  <si>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</si>
  <si>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</si>
  <si>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</si>
  <si>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</si>
  <si>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</si>
  <si>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</si>
  <si>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</si>
  <si>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</si>
  <si>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</si>
  <si>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</si>
  <si>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</si>
  <si>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</si>
  <si>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</si>
  <si>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</si>
  <si>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</si>
  <si>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</si>
  <si>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</si>
  <si>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</si>
  <si>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</si>
  <si>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</si>
  <si>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</si>
  <si>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</si>
  <si>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</si>
  <si>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</si>
  <si>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</si>
  <si>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</si>
  <si>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</si>
  <si>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</si>
  <si>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</si>
  <si>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</si>
  <si>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</si>
  <si>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</si>
  <si>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</si>
  <si>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</si>
  <si>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</si>
  <si>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</si>
  <si>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</si>
  <si>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</si>
  <si>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</si>
  <si>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</si>
  <si>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</si>
  <si>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</si>
  <si>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</si>
  <si>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</si>
  <si>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</si>
  <si>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</si>
  <si>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</si>
  <si>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</si>
  <si>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</si>
  <si>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</si>
  <si>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</si>
  <si>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</si>
  <si>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</si>
  <si>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</si>
  <si>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</si>
  <si>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</si>
  <si>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</si>
  <si>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</si>
  <si>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</si>
  <si>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</si>
  <si>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</si>
  <si>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</si>
  <si>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</si>
  <si>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</si>
  <si>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</si>
  <si>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</si>
  <si>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</si>
  <si>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</si>
  <si>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</si>
  <si>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</si>
  <si>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</si>
  <si>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</si>
  <si>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</si>
  <si>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</si>
  <si>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</si>
  <si>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</si>
  <si>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</si>
  <si>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</si>
  <si>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</si>
  <si>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</si>
  <si>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</si>
  <si>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</si>
  <si>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</si>
  <si>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</si>
  <si>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</si>
  <si>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</si>
  <si>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</si>
  <si>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</si>
  <si>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</si>
  <si>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</si>
  <si>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</si>
  <si>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</si>
  <si>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</si>
  <si>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</si>
  <si>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</si>
  <si>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</si>
  <si>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</si>
  <si>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</si>
  <si>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</si>
  <si>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</si>
  <si>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</si>
  <si>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</si>
  <si>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</si>
  <si>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</si>
  <si>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</si>
  <si>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</si>
  <si>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</si>
  <si>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</si>
  <si>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</si>
  <si>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</si>
  <si>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</si>
  <si>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</si>
  <si>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</si>
  <si>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</si>
  <si>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</si>
  <si>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</si>
  <si>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</si>
  <si>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</si>
  <si>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</si>
  <si>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</si>
  <si>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</si>
  <si>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</si>
  <si>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</si>
  <si>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</si>
  <si>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</si>
  <si>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</si>
  <si>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</si>
  <si>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</si>
  <si>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</si>
  <si>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</si>
  <si>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</si>
  <si>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</si>
  <si>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</si>
  <si>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</si>
  <si>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</si>
  <si>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</si>
  <si>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</si>
  <si>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</si>
  <si>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</si>
  <si>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</si>
  <si>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</si>
  <si>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</si>
  <si>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</si>
  <si>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</si>
  <si>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</si>
  <si>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</si>
  <si>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</si>
  <si>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</si>
  <si>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</si>
  <si>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</si>
  <si>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</si>
  <si>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</si>
  <si>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</si>
  <si>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</si>
  <si>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</si>
  <si>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</si>
  <si>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</si>
  <si>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</si>
  <si>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</si>
  <si>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</si>
  <si>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</si>
  <si>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</si>
  <si>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</si>
  <si>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</si>
  <si>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</si>
  <si>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</si>
  <si>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</si>
  <si>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</si>
  <si>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</si>
  <si>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</si>
  <si>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</si>
  <si>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</si>
  <si>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</si>
  <si>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</si>
  <si>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</si>
  <si>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</si>
  <si>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</si>
  <si>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</si>
  <si>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</si>
  <si>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</si>
  <si>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</si>
  <si>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</si>
  <si>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</si>
  <si>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</si>
  <si>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</si>
  <si>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</si>
  <si>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</si>
  <si>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</si>
  <si>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</si>
  <si>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</si>
  <si>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</si>
  <si>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</si>
  <si>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</si>
  <si>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</si>
  <si>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</si>
  <si>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</si>
  <si>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</si>
  <si>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troll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</si>
  <si>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</si>
  <si>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</si>
  <si>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</si>
  <si>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</si>
  <si>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</si>
  <si>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</si>
  <si>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</si>
  <si>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</si>
  <si>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</si>
  <si>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</si>
  <si>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</si>
  <si>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</si>
  <si>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</si>
  <si>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</si>
  <si>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</si>
  <si>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</si>
  <si>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</si>
  <si>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</si>
  <si>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</si>
  <si>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</si>
  <si>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</si>
  <si>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</si>
  <si>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</si>
  <si>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</si>
  <si>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</si>
  <si>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</si>
  <si>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</si>
  <si>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</si>
  <si>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</si>
  <si>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</si>
  <si>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</si>
  <si>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</si>
  <si>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</si>
  <si>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</si>
  <si>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</si>
  <si>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</si>
  <si>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</si>
  <si>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</si>
  <si>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</si>
  <si>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</si>
  <si>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</si>
  <si>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</si>
  <si>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</si>
  <si>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</si>
  <si>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</si>
  <si>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</si>
  <si>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</si>
  <si>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</si>
  <si>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</si>
  <si>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</si>
  <si>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</si>
  <si>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</si>
  <si>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</si>
  <si>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</si>
  <si>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</si>
  <si>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</si>
  <si>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</si>
  <si>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</si>
  <si>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</si>
  <si>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</si>
  <si>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</si>
  <si>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</si>
  <si>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</si>
  <si>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</si>
  <si>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</si>
  <si>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</si>
  <si>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</si>
  <si>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</si>
  <si>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</si>
  <si>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</si>
  <si>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</si>
  <si>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</si>
  <si>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</si>
  <si>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</si>
  <si>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</si>
  <si>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</si>
  <si>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</si>
  <si>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</si>
  <si>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</si>
  <si>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</si>
  <si>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</si>
  <si>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</si>
  <si>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</si>
  <si>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</si>
  <si>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</si>
  <si>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</si>
  <si>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</si>
  <si>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</si>
  <si>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</si>
  <si>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</si>
  <si>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</si>
  <si>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</si>
  <si>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</si>
  <si>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</si>
  <si>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</si>
  <si>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</si>
  <si>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</si>
  <si>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</si>
  <si>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</si>
  <si>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</si>
  <si>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</si>
  <si>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</si>
  <si>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</si>
  <si>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</si>
  <si>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</si>
  <si>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</si>
  <si>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</si>
  <si>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</si>
  <si>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</si>
  <si>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</si>
  <si>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</si>
  <si>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</si>
  <si>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</si>
  <si>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</si>
  <si>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</si>
  <si>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</si>
  <si>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</si>
  <si>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</si>
  <si>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</si>
  <si>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</si>
  <si>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</si>
  <si>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</si>
  <si>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</si>
  <si>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</si>
  <si>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</si>
  <si>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</si>
  <si>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</si>
  <si>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</si>
  <si>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</si>
  <si>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</si>
  <si>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</si>
  <si>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</si>
  <si>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</si>
  <si>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</si>
  <si>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</si>
  <si>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</si>
  <si>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</si>
  <si>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</si>
  <si>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</si>
  <si>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</si>
  <si>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</si>
  <si>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</si>
  <si>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</si>
  <si>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</si>
  <si>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</si>
  <si>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</si>
  <si>
    <t>ghost_02</t>
  </si>
  <si>
    <t>ghost_03</t>
  </si>
  <si>
    <t>mine_02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</si>
  <si>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</si>
  <si>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</si>
  <si>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</si>
  <si>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</si>
  <si>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</si>
  <si>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</si>
  <si>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</si>
  <si>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</si>
  <si>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</si>
  <si>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</si>
  <si>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</si>
  <si>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</si>
  <si>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</si>
  <si>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</si>
  <si>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</si>
  <si>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</si>
  <si>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</si>
  <si>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</si>
  <si>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</si>
  <si>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</si>
  <si>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</si>
  <si>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</si>
  <si>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</si>
  <si>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</si>
  <si>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</si>
  <si>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</si>
  <si>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</si>
  <si>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</si>
  <si>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</si>
  <si>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</si>
  <si>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merida</t>
  </si>
  <si>
    <t>shieldman</t>
  </si>
  <si>
    <t>id</t>
  </si>
  <si>
    <t>icon_revive</t>
  </si>
  <si>
    <t>icon_vacuum</t>
  </si>
  <si>
    <t>lion_bird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</si>
  <si>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</si>
  <si>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</si>
  <si>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</si>
  <si>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</si>
  <si>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</si>
  <si>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</si>
  <si>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</si>
  <si>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</si>
  <si>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</si>
  <si>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</si>
  <si>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</si>
  <si>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</si>
  <si>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</si>
  <si>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</si>
  <si>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rat</t>
  </si>
  <si>
    <t>pufferBird</t>
  </si>
  <si>
    <t>badJunk</t>
  </si>
  <si>
    <t>icon_special_pet_01</t>
  </si>
  <si>
    <t>icon_special_pet_02</t>
  </si>
  <si>
    <t>icon_special_pet_03</t>
  </si>
  <si>
    <t>icon_xp</t>
  </si>
  <si>
    <t>crocodrile</t>
  </si>
  <si>
    <t>shark</t>
  </si>
  <si>
    <t>ART_Medieval_Lighting;Art_Level_fog;ART_L1_Castle;ART_Levels_Background;ART_L1_Castle_Dungeon;ART_L1_Castle_Water_Caves;ART_L1_castle_air_currents;ART_L1_castle_fortress;ART_Particles</t>
  </si>
  <si>
    <t>TID_SKIN_RARITY_SPECIAL_NAME</t>
  </si>
  <si>
    <t>MAP UPGRADES</t>
  </si>
  <si>
    <t>{mapUpgradesDefinitions}</t>
  </si>
  <si>
    <t>map_upgrade_0</t>
  </si>
  <si>
    <t>map_upgrade_1</t>
  </si>
  <si>
    <t>map_upgrade_2</t>
  </si>
  <si>
    <t>[upgradePriceSC]</t>
  </si>
  <si>
    <t>[upgradePriceHC]</t>
  </si>
  <si>
    <t>icon_map_0</t>
  </si>
  <si>
    <t>TID_MAP_DESC_0</t>
  </si>
  <si>
    <t>icon_map_1</t>
  </si>
  <si>
    <t>TID_MAP_DESC_1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</si>
  <si>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</si>
  <si>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</si>
  <si>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</si>
  <si>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</si>
  <si>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</si>
  <si>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</si>
  <si>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</si>
  <si>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</si>
  <si>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</si>
  <si>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[0..1], percentage bonus</t>
  </si>
  <si>
    <t>icon_shop_gems_0</t>
  </si>
  <si>
    <t>icon_shop_gems_1</t>
  </si>
  <si>
    <t>icon_shop_gems_2</t>
  </si>
  <si>
    <t>shop_pack_hc_3</t>
  </si>
  <si>
    <t>shop_pack_sc_1</t>
  </si>
  <si>
    <t>shop_pack_sc_2</t>
  </si>
  <si>
    <t>shop_pack_sc_3</t>
  </si>
  <si>
    <t>shop_pack_sc_4</t>
  </si>
  <si>
    <t>icon_shop_gems_3</t>
  </si>
  <si>
    <t>icon_shop_coins_0</t>
  </si>
  <si>
    <t>icon_shop_coins_1</t>
  </si>
  <si>
    <t>icon_shop_coins_2</t>
  </si>
  <si>
    <t>icon_shop_coins_3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</si>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</sst>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6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702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8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60" fillId="5" borderId="50" xfId="0" applyFont="1" applyFill="1" applyBorder="1"/>
    <xf numFmtId="0" fontId="61" fillId="5" borderId="48" xfId="0" applyFont="1" applyFill="1" applyBorder="1"/>
    <xf numFmtId="0" fontId="61" fillId="13" borderId="48" xfId="0" applyFont="1" applyFill="1" applyBorder="1"/>
    <xf numFmtId="0" fontId="61" fillId="19" borderId="48" xfId="0" applyFont="1" applyFill="1" applyBorder="1"/>
    <xf numFmtId="0" fontId="61" fillId="20" borderId="4" xfId="0" applyFont="1" applyFill="1" applyBorder="1"/>
    <xf numFmtId="0" fontId="61" fillId="20" borderId="21" xfId="0" applyFont="1" applyFill="1" applyBorder="1"/>
    <xf numFmtId="0" fontId="61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11" fillId="59" borderId="10" xfId="0" applyFont="1" applyFill="1" applyBorder="1"/>
    <xf numFmtId="0" fontId="11" fillId="59" borderId="45" xfId="0" applyFont="1" applyFill="1" applyBorder="1"/>
    <xf numFmtId="0" fontId="11" fillId="59" borderId="6" xfId="0" applyFont="1" applyFill="1" applyBorder="1"/>
    <xf numFmtId="0" fontId="11" fillId="17" borderId="45" xfId="0" applyNumberFormat="1" applyFont="1" applyFill="1" applyBorder="1"/>
    <xf numFmtId="0" fontId="11" fillId="17" borderId="4" xfId="0" applyNumberFormat="1" applyFont="1" applyFill="1" applyBorder="1"/>
    <xf numFmtId="2" fontId="11" fillId="17" borderId="4" xfId="0" applyNumberFormat="1" applyFont="1" applyFill="1" applyBorder="1"/>
    <xf numFmtId="0" fontId="11" fillId="10" borderId="4" xfId="0" applyFont="1" applyFill="1" applyBorder="1"/>
    <xf numFmtId="0" fontId="52" fillId="10" borderId="4" xfId="0" applyFont="1" applyFill="1" applyBorder="1"/>
    <xf numFmtId="0" fontId="52" fillId="60" borderId="4" xfId="0" applyFont="1" applyFill="1" applyBorder="1"/>
    <xf numFmtId="0" fontId="11" fillId="8" borderId="45" xfId="0" applyNumberFormat="1" applyFont="1" applyFill="1" applyBorder="1"/>
    <xf numFmtId="0" fontId="11" fillId="8" borderId="4" xfId="0" applyNumberFormat="1" applyFont="1" applyFill="1" applyBorder="1"/>
    <xf numFmtId="0" fontId="11" fillId="8" borderId="4" xfId="0" applyNumberFormat="1" applyFont="1" applyFill="1" applyBorder="1" applyAlignment="1"/>
    <xf numFmtId="0" fontId="13" fillId="14" borderId="4" xfId="0" applyFont="1" applyFill="1" applyBorder="1"/>
    <xf numFmtId="0" fontId="13" fillId="13" borderId="4" xfId="0" applyFont="1" applyFill="1" applyBorder="1"/>
    <xf numFmtId="0" fontId="13" fillId="13" borderId="21" xfId="0" applyFont="1" applyFill="1" applyBorder="1"/>
    <xf numFmtId="0" fontId="0" fillId="5" borderId="27" xfId="0" applyFont="1" applyFill="1" applyBorder="1"/>
    <xf numFmtId="0" fontId="13" fillId="14" borderId="18" xfId="0" applyFont="1" applyFill="1" applyBorder="1"/>
    <xf numFmtId="0" fontId="13" fillId="13" borderId="18" xfId="0" applyFont="1" applyFill="1" applyBorder="1"/>
    <xf numFmtId="0" fontId="13" fillId="13" borderId="28" xfId="0" applyFont="1" applyFill="1" applyBorder="1"/>
    <xf numFmtId="0" fontId="6" fillId="0" borderId="0" xfId="0" applyFont="1" applyAlignment="1">
      <alignment wrapText="1"/>
    </xf>
    <xf numFmtId="0" fontId="13" fillId="20" borderId="21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15" fillId="66" borderId="4" xfId="0" applyFont="1" applyFill="1" applyBorder="1" applyAlignment="1">
      <alignment textRotation="45"/>
    </xf>
    <xf numFmtId="0" fontId="62" fillId="67" borderId="4" xfId="0" applyFont="1" applyFill="1" applyBorder="1"/>
    <xf numFmtId="0" fontId="62" fillId="67" borderId="12" xfId="0" applyFont="1" applyFill="1" applyBorder="1"/>
    <xf numFmtId="0" fontId="62" fillId="67" borderId="8" xfId="0" applyFont="1" applyFill="1" applyBorder="1"/>
  </cellXfs>
  <cellStyles count="37029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139700</xdr:colOff>
          <xdr:row>4</xdr:row>
          <xdr:rowOff>165100</xdr:rowOff>
        </xdr:from>
        <xdr:to>
          <xdr:col>2</xdr:col>
          <xdr:colOff>457200</xdr:colOff>
          <xdr:row>8</xdr:row>
          <xdr:rowOff>50800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88" headerRowBorderDxfId="387" tableBorderDxfId="386" totalsRowBorderDxfId="385">
  <autoFilter ref="B4:G5"/>
  <tableColumns count="6">
    <tableColumn id="1" name="{gameSettings}" dataDxfId="384"/>
    <tableColumn id="2" name="[sku]" dataDxfId="383"/>
    <tableColumn id="3" name="[timeToPCCoefA]" dataDxfId="382"/>
    <tableColumn id="4" name="[timeToPCCoefB]" dataDxfId="381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63" headerRowBorderDxfId="262" tableBorderDxfId="261" totalsRowBorderDxfId="260">
  <autoFilter ref="B21:AF82"/>
  <sortState ref="B20:AE52">
    <sortCondition ref="C19:C52"/>
  </sortState>
  <tableColumns count="31">
    <tableColumn id="1" name="{entityDefinitions}" dataDxfId="259"/>
    <tableColumn id="2" name="[sku]" dataDxfId="258"/>
    <tableColumn id="6" name="[category]" dataDxfId="257"/>
    <tableColumn id="10" name="[rewardScore]" dataDxfId="256"/>
    <tableColumn id="11" name="[rewardCoins]" dataDxfId="255"/>
    <tableColumn id="12" name="[rewardPC]" dataDxfId="254"/>
    <tableColumn id="13" name="[rewardHealth]" dataDxfId="253"/>
    <tableColumn id="14" name="[rewardEnergy]" dataDxfId="252"/>
    <tableColumn id="16" name="[rewardXp]" dataDxfId="251"/>
    <tableColumn id="17" name="[goldenChance]" dataDxfId="250"/>
    <tableColumn id="18" name="[pcChance]" dataDxfId="249"/>
    <tableColumn id="3" name="[isEdible]" dataDxfId="248"/>
    <tableColumn id="4" name="[edibleFromTier]" dataDxfId="247"/>
    <tableColumn id="5" name="[biteResistance]" dataDxfId="246"/>
    <tableColumn id="35" name="[isBurnable]" dataDxfId="245"/>
    <tableColumn id="34" name="[burnableFromTier]" dataDxfId="244"/>
    <tableColumn id="30" name="[canBeGrabed]" dataDxfId="243"/>
    <tableColumn id="31" name="[grabFromTier]" dataDxfId="242"/>
    <tableColumn id="29" name="[canBeLatchedOn]" dataDxfId="241"/>
    <tableColumn id="15" name="[latchOnFromTier]" dataDxfId="240"/>
    <tableColumn id="28" name="[maxHealth]" dataDxfId="239"/>
    <tableColumn id="8" name="[alcohol]" dataDxfId="238"/>
    <tableColumn id="19" name="[eatFeedbackChance]" dataDxfId="237"/>
    <tableColumn id="20" name="[burnFeedbackChance]" dataDxfId="236"/>
    <tableColumn id="21" name="[damageFeedbackChance]" dataDxfId="235"/>
    <tableColumn id="22" name="[deathFeedbackChance]" dataDxfId="234"/>
    <tableColumn id="7" name="[tidName]" dataDxfId="233"/>
    <tableColumn id="9" name="[tidEatFeedback]" dataDxfId="232"/>
    <tableColumn id="23" name="[tidBurnFeedback]" dataDxfId="231"/>
    <tableColumn id="24" name="[tidDamageFeedback]" dataDxfId="230"/>
    <tableColumn id="25" name="[tidDeathFeedback]" dataDxfId="22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28" headerRowBorderDxfId="227" tableBorderDxfId="226" totalsRowBorderDxfId="225">
  <autoFilter ref="B4:C16"/>
  <sortState ref="B5:C14">
    <sortCondition ref="C4:C14"/>
  </sortState>
  <tableColumns count="2">
    <tableColumn id="1" name="{entityCategoryDefinitions}" dataDxfId="224"/>
    <tableColumn id="2" name="[sku]" dataDxfId="22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22" totalsRowDxfId="221"/>
    <tableColumn id="2" name="[sku]" dataDxfId="220" totalsRowDxfId="219"/>
    <tableColumn id="4" name="[category]" dataDxfId="218" totalsRowDxfId="217"/>
    <tableColumn id="16" name="[isBurnable]" dataDxfId="216" totalsRowDxfId="215"/>
    <tableColumn id="17" name="[minTierBurnFeedback]" dataDxfId="214" totalsRowDxfId="213"/>
    <tableColumn id="18" name="[minTierBurn]" dataDxfId="212" totalsRowDxfId="211"/>
    <tableColumn id="19" name="minTierExplode" dataDxfId="210" totalsRowDxfId="209"/>
    <tableColumn id="28" name="[burnFeedbackChance]" dataDxfId="208" totalsRowDxfId="207"/>
    <tableColumn id="30" name="[destroyFeedbackChance]" dataDxfId="206" totalsRowDxfId="205"/>
    <tableColumn id="31" name="[tidName]" dataDxfId="204" totalsRowDxfId="203"/>
    <tableColumn id="33" name="[tidBurnFeedback]" dataDxfId="202" totalsRowDxfId="201"/>
    <tableColumn id="34" name="[tidDestroyFeedback]" dataDxfId="200" totalsRowDxfId="199"/>
    <tableColumn id="3" name="[minTierDestruction]" dataDxfId="198" totalsRowDxfId="197"/>
    <tableColumn id="5" name="[minTierDestructionFeedback]" dataDxfId="196" totalsRowDxfId="195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94" headerRowBorderDxfId="193" tableBorderDxfId="192" totalsRowBorderDxfId="191">
  <autoFilter ref="B4:N10"/>
  <tableColumns count="13">
    <tableColumn id="1" name="{levelDefinitions}" dataDxfId="190"/>
    <tableColumn id="9" name="[sku]" dataDxfId="189"/>
    <tableColumn id="3" name="order" dataDxfId="188"/>
    <tableColumn id="4" name="dragonsToUnlock" dataDxfId="187"/>
    <tableColumn id="14" name="[dataFile]" dataDxfId="186"/>
    <tableColumn id="5" name="[spawnersScene]" dataDxfId="185"/>
    <tableColumn id="2" name="[collisionScene]" dataDxfId="184"/>
    <tableColumn id="10" name="[artScene]" dataDxfId="183"/>
    <tableColumn id="7" name="[activeScene]" dataDxfId="182"/>
    <tableColumn id="8" name="[soundScene]" dataDxfId="181"/>
    <tableColumn id="6" name="comingSoon" dataDxfId="180"/>
    <tableColumn id="11" name="tidName" dataDxfId="179"/>
    <tableColumn id="12" name="tidDesc" dataDxfId="178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27" name="mapUpgradesDefinitions28" displayName="mapUpgradesDefinitions28" ref="B15:H18" totalsRowShown="0" headerRowBorderDxfId="177" tableBorderDxfId="176" totalsRowBorderDxfId="175">
  <autoFilter ref="B15:H18"/>
  <tableColumns count="7">
    <tableColumn id="1" name="{mapUpgradesDefinitions}" dataDxfId="174"/>
    <tableColumn id="2" name="[sku]" dataDxfId="173"/>
    <tableColumn id="3" name="[order]" dataDxfId="172"/>
    <tableColumn id="4" name="[upgradePriceSC]" dataDxfId="171"/>
    <tableColumn id="5" name="[upgradePriceHC]" dataDxfId="170"/>
    <tableColumn id="6" name="[icon]" dataDxfId="169"/>
    <tableColumn id="7" name="[tidDesc]" dataDxfId="16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1" name="missionDefinitions" displayName="missionDefinitions" ref="B4:K22" totalsRowShown="0" headerRowDxfId="167" headerRowBorderDxfId="166" tableBorderDxfId="165" totalsRowBorderDxfId="164">
  <autoFilter ref="B4:K22"/>
  <sortState ref="B5:L24">
    <sortCondition ref="E4:E24"/>
  </sortState>
  <tableColumns count="10">
    <tableColumn id="1" name="{missionDefinitions}" dataDxfId="163"/>
    <tableColumn id="9" name="[sku]" dataDxfId="162"/>
    <tableColumn id="3" name="[difficulty]" dataDxfId="161"/>
    <tableColumn id="4" name="[typeSku]" dataDxfId="160"/>
    <tableColumn id="5" name="[targetValue]" dataDxfId="159"/>
    <tableColumn id="2" name="[parameters]" dataDxfId="158"/>
    <tableColumn id="10" name="[singleRun]" dataDxfId="157"/>
    <tableColumn id="6" name="[icon]" dataDxfId="156"/>
    <tableColumn id="11" name="[tidName]" dataDxfId="155"/>
    <tableColumn id="12" name="[tidDesc]" dataDxfId="154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3" name="missionTypeDefinitions" displayName="missionTypeDefinitions" ref="B29:J33" totalsRowShown="0" headerRowBorderDxfId="153" tableBorderDxfId="152">
  <autoFilter ref="B29:J33"/>
  <tableColumns count="9">
    <tableColumn id="1" name="{missionTypeDefinitions}"/>
    <tableColumn id="2" name="[sku]" dataDxfId="151"/>
    <tableColumn id="8" name="[icon]" dataDxfId="150"/>
    <tableColumn id="3" name="[tidName]"/>
    <tableColumn id="4" name="[tidDescSingleRun]" dataDxfId="149"/>
    <tableColumn id="9" name="[tidDescMultiRun]" dataDxfId="148"/>
    <tableColumn id="5" name="value" dataDxfId="147"/>
    <tableColumn id="6" name="parameters" dataDxfId="146"/>
    <tableColumn id="7" name="single/multi-run?" dataDxfId="14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2" name="missionDifficultyDefinitions" displayName="missionDifficultyDefinitions" ref="B44:K47" totalsRowShown="0" headerRowBorderDxfId="144" tableBorderDxfId="143">
  <autoFilter ref="B44:K47"/>
  <tableColumns count="10">
    <tableColumn id="1" name="{missionDifficultyDefinitions}"/>
    <tableColumn id="2" name="[sku]" dataDxfId="142"/>
    <tableColumn id="7" name="[index]" dataDxfId="141"/>
    <tableColumn id="3" name="[dragonsToUnlock]" dataDxfId="140"/>
    <tableColumn id="4" name="[cooldownMinutes]" dataDxfId="139"/>
    <tableColumn id="9" name="[maxRewardCoins]" dataDxfId="138"/>
    <tableColumn id="5" name="[removeMissionPCCoefA]" dataDxfId="137"/>
    <tableColumn id="6" name="[removeMissionPCCoefB]" dataDxfId="136"/>
    <tableColumn id="8" name="[tidName]" dataDxfId="135"/>
    <tableColumn id="10" name="[color]" dataDxfId="13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" name="eggDefinitions" displayName="eggDefinitions" ref="B4:H7" totalsRowShown="0" headerRowDxfId="133" headerRowBorderDxfId="132" tableBorderDxfId="131" totalsRowBorderDxfId="130">
  <autoFilter ref="B4:H7"/>
  <tableColumns count="7">
    <tableColumn id="1" name="{eggDefinitions}" dataDxfId="129"/>
    <tableColumn id="6" name="[sku]" dataDxfId="128"/>
    <tableColumn id="4" name="[pricePC]" dataDxfId="127"/>
    <tableColumn id="5" name="[incubationMinutes]" dataDxfId="126"/>
    <tableColumn id="10" name="[prefabPath]" dataDxfId="125"/>
    <tableColumn id="7" name="[tidName]" dataDxfId="124">
      <calculatedColumnFormula>CONCATENATE("TID_",UPPER(eggDefinitions[[#This Row],['[sku']]]),"_NAME")</calculatedColumnFormula>
    </tableColumn>
    <tableColumn id="8" name="[tidDesc]" dataDxfId="12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6" name="eggRewardDefinitions" displayName="eggRewardDefinitions" ref="B18:I22" totalsRowShown="0" headerRowDxfId="122" headerRowBorderDxfId="121" tableBorderDxfId="120" totalsRowBorderDxfId="119">
  <autoFilter ref="B18:I22"/>
  <tableColumns count="8">
    <tableColumn id="1" name="{eggRewardDefinitions}" dataDxfId="118"/>
    <tableColumn id="2" name="[sku]"/>
    <tableColumn id="3" name="[type]" dataDxfId="117"/>
    <tableColumn id="6" name="[rarity]" dataDxfId="116"/>
    <tableColumn id="4" name="[droprate]" dataDxfId="115"/>
    <tableColumn id="7" name="[duplicateFragmentsGiven]" dataDxfId="114"/>
    <tableColumn id="8" name="[duplicateCoinsGiven]" dataDxfId="113"/>
    <tableColumn id="5" name="[tidName]" dataDxfId="11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80" headerRowBorderDxfId="379" tableBorderDxfId="378" totalsRowBorderDxfId="377">
  <autoFilter ref="B10:F11"/>
  <tableColumns count="5">
    <tableColumn id="1" name="{initialSettings}" dataDxfId="376"/>
    <tableColumn id="2" name="[sku]" dataDxfId="375"/>
    <tableColumn id="3" name="[softCurrency]" dataDxfId="374"/>
    <tableColumn id="4" name="[hardCurrency]" dataDxfId="373"/>
    <tableColumn id="6" name="[initialDragonSKU]" dataDxfId="37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9" name="rarityDefinitions" displayName="rarityDefinitions" ref="B26:E30" totalsRowShown="0" headerRowDxfId="111" headerRowBorderDxfId="110" tableBorderDxfId="109" totalsRowBorderDxfId="108">
  <autoFilter ref="B26:E30"/>
  <tableColumns count="4">
    <tableColumn id="1" name="{rarityDefinitions}" dataDxfId="107"/>
    <tableColumn id="2" name="[sku]"/>
    <tableColumn id="3" name="[order]" dataDxfId="106"/>
    <tableColumn id="5" name="[tidName]" dataDxfId="105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25" name="eggDefinitions26" displayName="eggDefinitions26" ref="B11:E14" totalsRowShown="0" headerRowDxfId="104" headerRowBorderDxfId="103" tableBorderDxfId="102" totalsRowBorderDxfId="101">
  <autoFilter ref="B11:E14"/>
  <tableColumns count="4">
    <tableColumn id="1" name="{goldenEggDefinitions}" dataDxfId="100"/>
    <tableColumn id="6" name="[sku]" dataDxfId="99"/>
    <tableColumn id="4" name="[order]" dataDxfId="98"/>
    <tableColumn id="5" name="[fragmentsRequired]" dataDxfId="97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4" name="chestSettings" displayName="chestSettings" ref="B4:F9" totalsRowShown="0" headerRowDxfId="96" headerRowBorderDxfId="95" tableBorderDxfId="94" totalsRowBorderDxfId="93">
  <autoFilter ref="B4:F9"/>
  <tableColumns count="5">
    <tableColumn id="1" name="{chestRewardDefinitions}" dataDxfId="92"/>
    <tableColumn id="2" name="[sku]" dataDxfId="91"/>
    <tableColumn id="6" name="[collectedChests]" dataDxfId="90"/>
    <tableColumn id="3" name="[type]" dataDxfId="89"/>
    <tableColumn id="4" name="[amount]" dataDxfId="8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" name="disguisesDefinitions6" displayName="disguisesDefinitions6" ref="B4:O44" totalsRowShown="0" headerRowDxfId="87" dataDxfId="85" headerRowBorderDxfId="86" tableBorderDxfId="84">
  <autoFilter ref="B4:O44"/>
  <tableColumns count="14">
    <tableColumn id="1" name="{disguisesDefinitions}" dataDxfId="83"/>
    <tableColumn id="2" name="[sku]" dataDxfId="82"/>
    <tableColumn id="3" name="[dragonSku]" dataDxfId="81"/>
    <tableColumn id="5" name="[powerup]" dataDxfId="80"/>
    <tableColumn id="6" name="[shopOrder]" dataDxfId="79"/>
    <tableColumn id="8" name="[priceSC]" dataDxfId="78"/>
    <tableColumn id="17" name="[priceHC]" dataDxfId="77"/>
    <tableColumn id="18" name="[unlockLevel]" dataDxfId="76"/>
    <tableColumn id="10" name="[icon]" dataDxfId="75"/>
    <tableColumn id="9" name="[skin]" dataDxfId="74"/>
    <tableColumn id="13" name="[item1]" dataDxfId="73"/>
    <tableColumn id="4" name="[item2]" dataDxfId="72"/>
    <tableColumn id="11" name="[tidName]" dataDxfId="71">
      <calculatedColumnFormula>UPPER(CONCATENATE("TID_","SKIN",SUBSTITUTE(C5,"dragon",""),"_NAME"))</calculatedColumnFormula>
    </tableColumn>
    <tableColumn id="12" name="[tidDesc]" dataDxfId="7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powerUpsDefinitions" displayName="powerUpsDefinitions" ref="D3:M30" totalsRowShown="0" headerRowBorderDxfId="69" tableBorderDxfId="68" totalsRowBorderDxfId="67">
  <autoFilter ref="D3:M30"/>
  <sortState ref="D4:M30">
    <sortCondition ref="E3:E30"/>
  </sortState>
  <tableColumns count="10">
    <tableColumn id="1" name="{powerUpsDefinitions}" dataDxfId="66"/>
    <tableColumn id="2" name="[sku]" dataDxfId="65"/>
    <tableColumn id="3" name="[type]" dataDxfId="64"/>
    <tableColumn id="4" name="[param1]" dataDxfId="63"/>
    <tableColumn id="5" name="[param2]" dataDxfId="62"/>
    <tableColumn id="6" name="[icon]" dataDxfId="61">
      <calculatedColumnFormula>CONCATENATE("icon_",powerUpsDefinitions[[#This Row],['[sku']]])</calculatedColumnFormula>
    </tableColumn>
    <tableColumn id="10" name="[miniIcon]" dataDxfId="60"/>
    <tableColumn id="7" name="[tidName]" dataDxfId="59">
      <calculatedColumnFormula>CONCATENATE("TID_POWERUP_",UPPER(powerUpsDefinitions[[#This Row],['[sku']]]),"_NAME")</calculatedColumnFormula>
    </tableColumn>
    <tableColumn id="8" name="[tidDesc]" dataDxfId="58">
      <calculatedColumnFormula>CONCATENATE("TID_POWERUP_",UPPER(powerUpsDefinitions[[#This Row],['[sku']]]),"_DESC")</calculatedColumnFormula>
    </tableColumn>
    <tableColumn id="9" name="[tidDescShort]" dataDxfId="57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6" name="shopPacksDefinitions" displayName="shopPacksDefinitions" ref="B4:L12" totalsRowShown="0" headerRowDxfId="56" headerRowBorderDxfId="55" tableBorderDxfId="54" totalsRowBorderDxfId="53">
  <autoFilter ref="B4:L12"/>
  <tableColumns count="11">
    <tableColumn id="1" name="{shopPacksDefinitions}" dataDxfId="52"/>
    <tableColumn id="6" name="[sku]" dataDxfId="51"/>
    <tableColumn id="3" name="[type]"/>
    <tableColumn id="11" name="[order]" dataDxfId="0"/>
    <tableColumn id="4" name="[priceDollars]" dataDxfId="50"/>
    <tableColumn id="5" name="[priceHC]" dataDxfId="49"/>
    <tableColumn id="8" name="[amount]" dataDxfId="48"/>
    <tableColumn id="9" name="[bonusAmount]" dataDxfId="47"/>
    <tableColumn id="2" name="[bestValue]" dataDxfId="46"/>
    <tableColumn id="10" name="[icon]" dataDxfId="45"/>
    <tableColumn id="7" name="tidName" dataDxfId="44"/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id="15" name="scoreMultiplierDefinitions" displayName="scoreMultiplierDefinitions" ref="B4:H29" totalsRowShown="0" headerRowDxfId="43" headerRowBorderDxfId="42" tableBorderDxfId="41" totalsRowBorderDxfId="40">
  <autoFilter ref="B4:H29"/>
  <tableColumns count="7">
    <tableColumn id="1" name="{scoreMultiplierDefinitions}" dataDxfId="39"/>
    <tableColumn id="2" name="[sku]" dataDxfId="38"/>
    <tableColumn id="6" name="[order]" dataDxfId="37"/>
    <tableColumn id="3" name="[multiplier]" dataDxfId="36"/>
    <tableColumn id="4" name="[requiredKillStreak]" dataDxfId="35"/>
    <tableColumn id="5" name="[duration]" dataDxfId="34"/>
    <tableColumn id="7" name="[tidMessage]" dataDxfId="3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8" name="scoreMultiplierDefinitions19" displayName="scoreMultiplierDefinitions19" ref="B35:F45" totalsRowShown="0" headerRowDxfId="32" headerRowBorderDxfId="31" tableBorderDxfId="30" totalsRowBorderDxfId="29">
  <autoFilter ref="B35:F45"/>
  <tableColumns count="5">
    <tableColumn id="1" name="{survivalBonusDefinitions}" dataDxfId="28"/>
    <tableColumn id="2" name="[sku]" dataDxfId="27"/>
    <tableColumn id="6" name="[tier]" dataDxfId="26"/>
    <tableColumn id="3" name="[minutes]" dataDxfId="25"/>
    <tableColumn id="4" name="[coins]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71" headerRowBorderDxfId="370" tableBorderDxfId="369" totalsRowBorderDxfId="368">
  <autoFilter ref="B4:J14"/>
  <tableColumns count="9">
    <tableColumn id="1" name="{localizationDefinitions}" dataDxfId="367"/>
    <tableColumn id="8" name="[sku]" dataDxfId="366"/>
    <tableColumn id="3" name="[order]" dataDxfId="365"/>
    <tableColumn id="4" name="[isoCode]" dataDxfId="364"/>
    <tableColumn id="11" name="[android]" dataDxfId="363"/>
    <tableColumn id="12" name="[iOS]" dataDxfId="362"/>
    <tableColumn id="5" name="[txtFilename]" dataDxfId="361"/>
    <tableColumn id="2" name="[icon]" dataDxfId="360"/>
    <tableColumn id="9" name="[tidName]" dataDxfId="35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Z25" totalsRowShown="0" headerRowDxfId="358" headerRowBorderDxfId="357" tableBorderDxfId="356" totalsRowBorderDxfId="355">
  <autoFilter ref="B15:AZ25"/>
  <tableColumns count="51">
    <tableColumn id="1" name="{dragonDefinitions}" dataDxfId="354"/>
    <tableColumn id="2" name="[sku]"/>
    <tableColumn id="9" name="[tier]"/>
    <tableColumn id="3" name="[order]" dataDxfId="353"/>
    <tableColumn id="40" name="[previousDragonSku]" dataDxfId="352"/>
    <tableColumn id="4" name="[unlockPriceCoins]" dataDxfId="351"/>
    <tableColumn id="5" name="[unlockPricePC]" dataDxfId="350"/>
    <tableColumn id="11" name="[cameraDefaultZoom]" dataDxfId="349"/>
    <tableColumn id="16" name="[cameraFarZoom]" dataDxfId="348"/>
    <tableColumn id="39" name="[defaultSize]" dataDxfId="347"/>
    <tableColumn id="38" name="[cameraFrameWidthModifier]" dataDxfId="346"/>
    <tableColumn id="17" name="[healthMin]" dataDxfId="345"/>
    <tableColumn id="18" name="[healthMax]" dataDxfId="344"/>
    <tableColumn id="21" name="[healthDrain]" dataDxfId="343"/>
    <tableColumn id="32" name="[healthDrainAmpPerSecond]" dataDxfId="342"/>
    <tableColumn id="31" name="[sessionStartHealthDrainTime]" dataDxfId="341"/>
    <tableColumn id="30" name="[sessionStartHealthDrainModifier]" dataDxfId="340"/>
    <tableColumn id="19" name="[scaleMin]" dataDxfId="339"/>
    <tableColumn id="20" name="[scaleMax]" dataDxfId="338"/>
    <tableColumn id="42" name="[speedBase]" dataDxfId="337"/>
    <tableColumn id="22" name="[boostMultiplier]" dataDxfId="336"/>
    <tableColumn id="41" name="[energyBase]" dataDxfId="335"/>
    <tableColumn id="23" name="[energyDrain]" dataDxfId="334"/>
    <tableColumn id="24" name="[energyRefillRate]" dataDxfId="333"/>
    <tableColumn id="29" name="[furyBaseDamage]" dataDxfId="332"/>
    <tableColumn id="33" name="[furyBaseLength]" dataDxfId="331"/>
    <tableColumn id="12" name="[furyScoreMultiplier]" dataDxfId="330"/>
    <tableColumn id="26" name="[furyBaseDuration]" dataDxfId="329"/>
    <tableColumn id="25" name="[furyMax]" dataDxfId="328"/>
    <tableColumn id="14" name="[eatSpeedFactor]" dataDxfId="327"/>
    <tableColumn id="15" name="[maxAlcohol]" dataDxfId="326"/>
    <tableColumn id="13" name="[alcoholDrain]" dataDxfId="325"/>
    <tableColumn id="6" name="[gamePrefab]" dataDxfId="324"/>
    <tableColumn id="10" name="[menuPrefab]" dataDxfId="323"/>
    <tableColumn id="49" name="[sizeUpMultiplier]" dataDxfId="322"/>
    <tableColumn id="50" name="[speedUpMultiplier]" dataDxfId="321"/>
    <tableColumn id="51" name="[biteUpMultiplier]" dataDxfId="320"/>
    <tableColumn id="47" name="[invincible]" dataDxfId="319"/>
    <tableColumn id="48" name="[infiniteBoost]" dataDxfId="318"/>
    <tableColumn id="45" name="[eatEverything]" dataDxfId="317"/>
    <tableColumn id="46" name="[modeDuration]" dataDxfId="316"/>
    <tableColumn id="7" name="[tidName]" dataDxfId="315">
      <calculatedColumnFormula>CONCATENATE("TID_",UPPER(dragonDefinitions[[#This Row],['[sku']]]),"_NAME")</calculatedColumnFormula>
    </tableColumn>
    <tableColumn id="8" name="[tidDesc]" dataDxfId="314">
      <calculatedColumnFormula>CONCATENATE("TID_",UPPER(dragonDefinitions[[#This Row],['[sku']]]),"_DESC")</calculatedColumnFormula>
    </tableColumn>
    <tableColumn id="27" name="[statsBarRatio]" dataDxfId="313"/>
    <tableColumn id="28" name="[furyBarRatio]" dataDxfId="312"/>
    <tableColumn id="34" name="[force]" dataDxfId="311"/>
    <tableColumn id="35" name="[mass]" dataDxfId="310"/>
    <tableColumn id="36" name="[friction]" dataDxfId="309"/>
    <tableColumn id="37" name="[gravityModifier]" dataDxfId="308"/>
    <tableColumn id="43" name="[airGravityModifier]" dataDxfId="307"/>
    <tableColumn id="44" name="[waterGravityModifier]" dataDxfId="30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05" headerRowBorderDxfId="304" tableBorderDxfId="303" totalsRowBorderDxfId="302">
  <autoFilter ref="B4:G9"/>
  <tableColumns count="6">
    <tableColumn id="1" name="{dragonTierDefinitions}" dataDxfId="301"/>
    <tableColumn id="2" name="[sku]"/>
    <tableColumn id="9" name="[order]"/>
    <tableColumn id="10" name="[icon]" dataDxfId="300"/>
    <tableColumn id="3" name="[maxPetEquipped]" dataDxfId="299"/>
    <tableColumn id="7" name="[tidName]" dataDxfId="29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97" headerRowBorderDxfId="296" tableBorderDxfId="295" totalsRowBorderDxfId="294">
  <autoFilter ref="B31:I32"/>
  <tableColumns count="8">
    <tableColumn id="1" name="{dragonSettings}" dataDxfId="293"/>
    <tableColumn id="2" name="[sku]" dataDxfId="29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91" headerRowBorderDxfId="290" tableBorderDxfId="289" totalsRowBorderDxfId="288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87" headerRowBorderDxfId="286" tableBorderDxfId="285" totalsRowBorderDxfId="284">
  <autoFilter ref="B36:F39"/>
  <tableColumns count="5">
    <tableColumn id="1" name="{dragonHealthModifiersDefinitions}" dataDxfId="283"/>
    <tableColumn id="2" name="[sku]" dataDxfId="282"/>
    <tableColumn id="7" name="[threshold]"/>
    <tableColumn id="8" name="[modifier]" dataDxfId="281"/>
    <tableColumn id="9" name="[tid]" dataDxfId="28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79" headerRowBorderDxfId="278" tableBorderDxfId="277" totalsRowBorderDxfId="276">
  <autoFilter ref="B4:M44"/>
  <sortState ref="B5:M44">
    <sortCondition ref="D4:D44"/>
  </sortState>
  <tableColumns count="12">
    <tableColumn id="1" name="{petDefinitions}" dataDxfId="275"/>
    <tableColumn id="2" name="[sku]" dataDxfId="274"/>
    <tableColumn id="3" name="[rarity]" dataDxfId="273"/>
    <tableColumn id="6" name="[category]" dataDxfId="272"/>
    <tableColumn id="7" name="[order]" dataDxfId="271"/>
    <tableColumn id="8" name="[gamePrefab]" dataDxfId="270"/>
    <tableColumn id="9" name="[menuPrefab]" dataDxfId="269"/>
    <tableColumn id="11" name="[icon]" dataDxfId="268"/>
    <tableColumn id="4" name="[powerup]" dataDxfId="267"/>
    <tableColumn id="5" name="[tidName]" dataDxfId="266"/>
    <tableColumn id="10" name="[tidDesc]" dataDxfId="265">
      <calculatedColumnFormula>CONCATENATE(LEFT(petDefinitions[[#This Row],['[tidName']]],10),"_DESC")</calculatedColumnFormula>
    </tableColumn>
    <tableColumn id="12" name="id" dataDxfId="2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4" Type="http://schemas.openxmlformats.org/officeDocument/2006/relationships/table" Target="../tables/table21.xml"/><Relationship Id="rId1" Type="http://schemas.openxmlformats.org/officeDocument/2006/relationships/table" Target="../tables/table18.xml"/><Relationship Id="rId2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Relationship Id="rId2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4" Type="http://schemas.openxmlformats.org/officeDocument/2006/relationships/table" Target="../tables/table12.xml"/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Relationship Id="rId2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workbookViewId="0"/>
  </sheetViews>
  <sheetFormatPr baseColWidth="10" defaultColWidth="8.83203125" defaultRowHeight="15" x14ac:dyDescent="0.2"/>
  <cols>
    <col min="1" max="1" width="3.33203125" customWidth="1"/>
    <col min="2" max="2" width="27.1640625" customWidth="1"/>
  </cols>
  <sheetData>
    <row r="1" spans="2:14" s="67" customFormat="1" ht="16" thickBot="1" x14ac:dyDescent="0.25"/>
    <row r="2" spans="2:14" s="67" customFormat="1" ht="16" thickBot="1" x14ac:dyDescent="0.25">
      <c r="B2" s="225" t="s">
        <v>603</v>
      </c>
      <c r="C2" s="226" t="s">
        <v>604</v>
      </c>
      <c r="D2" s="227"/>
      <c r="E2" s="227"/>
      <c r="F2" s="227"/>
      <c r="G2" s="227"/>
      <c r="H2" s="228"/>
    </row>
    <row r="3" spans="2:14" s="67" customFormat="1" x14ac:dyDescent="0.2">
      <c r="B3" s="225" t="s">
        <v>605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 x14ac:dyDescent="0.2">
      <c r="B4" s="225" t="s">
        <v>606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 x14ac:dyDescent="0.2"/>
    <row r="6" spans="2:14" s="67" customFormat="1" x14ac:dyDescent="0.2"/>
    <row r="7" spans="2:14" s="67" customFormat="1" x14ac:dyDescent="0.2"/>
    <row r="8" spans="2:14" s="67" customFormat="1" x14ac:dyDescent="0.2"/>
    <row r="9" spans="2:14" s="67" customFormat="1" x14ac:dyDescent="0.2"/>
    <row r="10" spans="2:14" s="67" customFormat="1" ht="21" x14ac:dyDescent="0.25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 x14ac:dyDescent="0.2">
      <c r="B11" s="127" t="s">
        <v>178</v>
      </c>
    </row>
    <row r="12" spans="2:14" s="67" customFormat="1" x14ac:dyDescent="0.2">
      <c r="B12" s="127" t="s">
        <v>179</v>
      </c>
    </row>
    <row r="13" spans="2:14" s="67" customFormat="1" x14ac:dyDescent="0.2">
      <c r="B13" s="127" t="s">
        <v>180</v>
      </c>
    </row>
    <row r="14" spans="2:14" s="67" customFormat="1" x14ac:dyDescent="0.2">
      <c r="B14" s="127" t="s">
        <v>164</v>
      </c>
    </row>
    <row r="15" spans="2:14" s="67" customFormat="1" x14ac:dyDescent="0.2">
      <c r="B15" s="127" t="s">
        <v>165</v>
      </c>
    </row>
    <row r="16" spans="2:14" s="67" customFormat="1" x14ac:dyDescent="0.2">
      <c r="B16" s="127" t="s">
        <v>181</v>
      </c>
    </row>
    <row r="17" spans="2:15" s="67" customFormat="1" x14ac:dyDescent="0.2">
      <c r="B17" s="127" t="s">
        <v>166</v>
      </c>
    </row>
    <row r="18" spans="2:15" s="67" customFormat="1" x14ac:dyDescent="0.2">
      <c r="B18" s="127" t="s">
        <v>183</v>
      </c>
    </row>
    <row r="19" spans="2:15" x14ac:dyDescent="0.2">
      <c r="B19" s="127" t="s">
        <v>462</v>
      </c>
    </row>
    <row r="20" spans="2:15" s="22" customFormat="1" x14ac:dyDescent="0.2"/>
    <row r="21" spans="2:15" ht="21" x14ac:dyDescent="0.25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s="129" t="s">
        <v>171</v>
      </c>
      <c r="C22" s="22" t="s">
        <v>172</v>
      </c>
    </row>
    <row r="23" spans="2:15" s="67" customFormat="1" x14ac:dyDescent="0.2">
      <c r="B23" s="175" t="s">
        <v>253</v>
      </c>
      <c r="C23" s="22" t="s">
        <v>254</v>
      </c>
    </row>
    <row r="24" spans="2:15" s="67" customFormat="1" x14ac:dyDescent="0.2">
      <c r="B24" s="152" t="s">
        <v>251</v>
      </c>
      <c r="C24" s="22" t="s">
        <v>252</v>
      </c>
    </row>
    <row r="25" spans="2:15" s="67" customFormat="1" x14ac:dyDescent="0.2">
      <c r="B25" s="176" t="s">
        <v>255</v>
      </c>
      <c r="C25" s="174" t="s">
        <v>256</v>
      </c>
    </row>
    <row r="26" spans="2:15" s="67" customFormat="1" x14ac:dyDescent="0.2">
      <c r="B26" s="151" t="s">
        <v>249</v>
      </c>
      <c r="C26" s="22" t="s">
        <v>250</v>
      </c>
    </row>
    <row r="27" spans="2:15" s="67" customFormat="1" x14ac:dyDescent="0.2">
      <c r="B27" s="130" t="s">
        <v>173</v>
      </c>
      <c r="C27" s="22"/>
    </row>
    <row r="28" spans="2:15" x14ac:dyDescent="0.2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 x14ac:dyDescent="0.25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 x14ac:dyDescent="0.2">
      <c r="B30" t="s">
        <v>2</v>
      </c>
      <c r="C30" t="s">
        <v>3</v>
      </c>
    </row>
    <row r="32" spans="2:15" ht="21" x14ac:dyDescent="0.25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 x14ac:dyDescent="0.2">
      <c r="B33" s="16" t="s">
        <v>196</v>
      </c>
    </row>
    <row r="34" spans="2:14" s="67" customFormat="1" x14ac:dyDescent="0.2">
      <c r="B34" s="131" t="s">
        <v>198</v>
      </c>
    </row>
    <row r="35" spans="2:14" x14ac:dyDescent="0.2">
      <c r="B35" s="17" t="s">
        <v>259</v>
      </c>
    </row>
    <row r="36" spans="2:14" x14ac:dyDescent="0.2">
      <c r="B36" s="18" t="s">
        <v>197</v>
      </c>
    </row>
    <row r="37" spans="2:14" s="67" customFormat="1" x14ac:dyDescent="0.2">
      <c r="B37" s="19" t="s">
        <v>8</v>
      </c>
    </row>
    <row r="38" spans="2:14" x14ac:dyDescent="0.2">
      <c r="B38" s="178" t="s">
        <v>260</v>
      </c>
    </row>
    <row r="39" spans="2:14" x14ac:dyDescent="0.2">
      <c r="B39" s="1" t="s">
        <v>9</v>
      </c>
      <c r="C39" t="s">
        <v>19</v>
      </c>
    </row>
    <row r="40" spans="2:14" x14ac:dyDescent="0.2">
      <c r="B40" s="6" t="s">
        <v>10</v>
      </c>
      <c r="C40" t="s">
        <v>11</v>
      </c>
    </row>
    <row r="41" spans="2:14" x14ac:dyDescent="0.2">
      <c r="B41" s="7" t="s">
        <v>12</v>
      </c>
      <c r="C41" t="s">
        <v>13</v>
      </c>
    </row>
    <row r="42" spans="2:14" x14ac:dyDescent="0.2">
      <c r="B42" s="8" t="s">
        <v>14</v>
      </c>
      <c r="C42" t="s">
        <v>15</v>
      </c>
    </row>
    <row r="43" spans="2:14" x14ac:dyDescent="0.2">
      <c r="B43" s="9" t="s">
        <v>16</v>
      </c>
      <c r="C43" t="s">
        <v>17</v>
      </c>
    </row>
    <row r="44" spans="2:14" s="67" customFormat="1" x14ac:dyDescent="0.2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 x14ac:dyDescent="0.2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 x14ac:dyDescent="0.25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 x14ac:dyDescent="0.2">
      <c r="B47" s="128" t="s">
        <v>169</v>
      </c>
    </row>
    <row r="48" spans="2:14" x14ac:dyDescent="0.2">
      <c r="B48" s="128" t="s">
        <v>168</v>
      </c>
    </row>
    <row r="49" spans="2:2" x14ac:dyDescent="0.2">
      <c r="B49" s="128" t="s">
        <v>167</v>
      </c>
    </row>
    <row r="50" spans="2:2" x14ac:dyDescent="0.2">
      <c r="B50" s="128" t="s">
        <v>170</v>
      </c>
    </row>
    <row r="51" spans="2:2" x14ac:dyDescent="0.2">
      <c r="B51" s="128" t="s">
        <v>232</v>
      </c>
    </row>
    <row r="52" spans="2:2" x14ac:dyDescent="0.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139700</xdr:colOff>
                    <xdr:row>4</xdr:row>
                    <xdr:rowOff>165100</xdr:rowOff>
                  </from>
                  <to>
                    <xdr:col>2</xdr:col>
                    <xdr:colOff>457200</xdr:colOff>
                    <xdr:row>8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36"/>
  <sheetViews>
    <sheetView workbookViewId="0">
      <selection activeCell="D11" sqref="D11:D14"/>
    </sheetView>
  </sheetViews>
  <sheetFormatPr baseColWidth="10" defaultColWidth="11.5" defaultRowHeight="15" x14ac:dyDescent="0.2"/>
  <cols>
    <col min="1" max="1" width="3.1640625" customWidth="1"/>
    <col min="2" max="2" width="14" customWidth="1"/>
    <col min="3" max="3" width="28.33203125" bestFit="1" customWidth="1"/>
    <col min="4" max="4" width="12" customWidth="1"/>
    <col min="5" max="5" width="33.1640625" bestFit="1" customWidth="1"/>
    <col min="6" max="6" width="16.33203125" customWidth="1"/>
    <col min="7" max="7" width="27.6640625" customWidth="1"/>
    <col min="8" max="8" width="25.5" customWidth="1"/>
    <col min="9" max="9" width="38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 x14ac:dyDescent="0.2">
      <c r="B5" s="134" t="s">
        <v>4</v>
      </c>
      <c r="C5" s="159" t="s">
        <v>583</v>
      </c>
      <c r="D5" s="14">
        <v>0</v>
      </c>
      <c r="E5" s="133">
        <v>240</v>
      </c>
      <c r="F5" s="15" t="s">
        <v>883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 x14ac:dyDescent="0.2">
      <c r="B6" s="134" t="s">
        <v>4</v>
      </c>
      <c r="C6" s="410" t="s">
        <v>609</v>
      </c>
      <c r="D6" s="14">
        <v>70</v>
      </c>
      <c r="E6" s="133">
        <v>0</v>
      </c>
      <c r="F6" s="15" t="s">
        <v>884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 x14ac:dyDescent="0.2">
      <c r="B7" s="134" t="s">
        <v>4</v>
      </c>
      <c r="C7" s="410" t="s">
        <v>1221</v>
      </c>
      <c r="D7" s="14">
        <v>0</v>
      </c>
      <c r="E7" s="133">
        <v>0</v>
      </c>
      <c r="F7" s="15" t="s">
        <v>1222</v>
      </c>
      <c r="G7" s="160" t="str">
        <f>CONCATENATE("TID_",UPPER(eggDefinitions[[#This Row],['[sku']]]),"_NAME")</f>
        <v>TID_EGG_GOLDEN_NAME</v>
      </c>
      <c r="H7" s="409" t="str">
        <f>CONCATENATE("TID_",UPPER(eggDefinitions[[#This Row],['[sku']]]),"_DESC")</f>
        <v>TID_EGG_GOLDEN_DESC</v>
      </c>
      <c r="I7"/>
    </row>
    <row r="8" spans="2:25" s="67" customFormat="1" ht="16" thickBot="1" x14ac:dyDescent="0.25">
      <c r="B8"/>
      <c r="C8"/>
      <c r="D8"/>
      <c r="E8"/>
      <c r="F8"/>
      <c r="G8"/>
      <c r="H8"/>
      <c r="I8"/>
    </row>
    <row r="9" spans="2:25" s="67" customFormat="1" ht="24" x14ac:dyDescent="0.3">
      <c r="B9" s="12" t="s">
        <v>1223</v>
      </c>
      <c r="C9" s="12"/>
      <c r="D9" s="12"/>
      <c r="E9" s="12"/>
      <c r="F9" s="12"/>
    </row>
    <row r="10" spans="2:25" s="67" customFormat="1" x14ac:dyDescent="0.2">
      <c r="B10" s="408"/>
      <c r="C10" s="408"/>
      <c r="D10" s="408"/>
      <c r="E10" s="408"/>
      <c r="F10" s="408"/>
      <c r="G10" s="408"/>
      <c r="J10"/>
    </row>
    <row r="11" spans="2:25" s="67" customFormat="1" ht="111" x14ac:dyDescent="0.2">
      <c r="B11" s="143" t="s">
        <v>1224</v>
      </c>
      <c r="C11" s="143" t="s">
        <v>5</v>
      </c>
      <c r="D11" s="145" t="s">
        <v>186</v>
      </c>
      <c r="E11" s="145" t="s">
        <v>1228</v>
      </c>
      <c r="F11"/>
      <c r="G11"/>
    </row>
    <row r="12" spans="2:25" x14ac:dyDescent="0.2">
      <c r="B12" s="134" t="s">
        <v>4</v>
      </c>
      <c r="C12" s="159" t="s">
        <v>1225</v>
      </c>
      <c r="D12" s="132">
        <v>0</v>
      </c>
      <c r="E12" s="132">
        <v>50</v>
      </c>
    </row>
    <row r="13" spans="2:25" x14ac:dyDescent="0.2">
      <c r="B13" s="134" t="s">
        <v>4</v>
      </c>
      <c r="C13" s="159" t="s">
        <v>1226</v>
      </c>
      <c r="D13" s="132">
        <v>1</v>
      </c>
      <c r="E13" s="132">
        <v>100</v>
      </c>
    </row>
    <row r="14" spans="2:25" s="67" customFormat="1" x14ac:dyDescent="0.2">
      <c r="B14" s="134" t="s">
        <v>4</v>
      </c>
      <c r="C14" s="159" t="s">
        <v>1227</v>
      </c>
      <c r="D14" s="132">
        <v>2</v>
      </c>
      <c r="E14" s="132">
        <v>150</v>
      </c>
      <c r="F14"/>
    </row>
    <row r="15" spans="2:25" s="67" customFormat="1" ht="16" thickBot="1" x14ac:dyDescent="0.25">
      <c r="B15" s="408"/>
      <c r="C15" s="408"/>
      <c r="D15" s="408"/>
      <c r="E15" s="408"/>
      <c r="F15" s="408"/>
      <c r="G15" s="408"/>
    </row>
    <row r="16" spans="2:25" ht="24" x14ac:dyDescent="0.3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 x14ac:dyDescent="0.2">
      <c r="B17" s="10"/>
      <c r="C17" s="10"/>
      <c r="E17" s="10"/>
      <c r="F17" s="10"/>
      <c r="G17" s="10" t="s">
        <v>1234</v>
      </c>
      <c r="H17" s="5" t="s">
        <v>1233</v>
      </c>
    </row>
    <row r="18" spans="2:10" ht="129" x14ac:dyDescent="0.2">
      <c r="B18" s="143" t="s">
        <v>203</v>
      </c>
      <c r="C18" s="144" t="s">
        <v>5</v>
      </c>
      <c r="D18" s="145" t="s">
        <v>204</v>
      </c>
      <c r="E18" s="145" t="s">
        <v>868</v>
      </c>
      <c r="F18" s="146" t="s">
        <v>200</v>
      </c>
      <c r="G18" s="161" t="s">
        <v>1231</v>
      </c>
      <c r="H18" s="161" t="s">
        <v>1232</v>
      </c>
      <c r="I18" s="150" t="s">
        <v>38</v>
      </c>
    </row>
    <row r="19" spans="2:10" x14ac:dyDescent="0.2">
      <c r="B19" s="134" t="s">
        <v>4</v>
      </c>
      <c r="C19" s="13" t="s">
        <v>672</v>
      </c>
      <c r="D19" s="132" t="s">
        <v>205</v>
      </c>
      <c r="E19" s="132" t="s">
        <v>871</v>
      </c>
      <c r="F19" s="14">
        <v>0.8</v>
      </c>
      <c r="G19" s="411">
        <v>1</v>
      </c>
      <c r="H19" s="411">
        <v>100</v>
      </c>
      <c r="I19" s="135" t="s">
        <v>673</v>
      </c>
    </row>
    <row r="20" spans="2:10" x14ac:dyDescent="0.2">
      <c r="B20" s="134" t="s">
        <v>4</v>
      </c>
      <c r="C20" s="13" t="s">
        <v>201</v>
      </c>
      <c r="D20" s="132" t="s">
        <v>205</v>
      </c>
      <c r="E20" s="132" t="s">
        <v>872</v>
      </c>
      <c r="F20" s="14">
        <v>0.15</v>
      </c>
      <c r="G20" s="411">
        <v>3</v>
      </c>
      <c r="H20" s="411">
        <v>300</v>
      </c>
      <c r="I20" s="135" t="s">
        <v>553</v>
      </c>
    </row>
    <row r="21" spans="2:10" x14ac:dyDescent="0.2">
      <c r="B21" s="134" t="s">
        <v>4</v>
      </c>
      <c r="C21" s="13" t="s">
        <v>202</v>
      </c>
      <c r="D21" s="132" t="s">
        <v>205</v>
      </c>
      <c r="E21" s="132" t="s">
        <v>873</v>
      </c>
      <c r="F21" s="14">
        <v>0.05</v>
      </c>
      <c r="G21" s="411">
        <v>5</v>
      </c>
      <c r="H21" s="411">
        <v>500</v>
      </c>
      <c r="I21" s="135" t="s">
        <v>554</v>
      </c>
    </row>
    <row r="22" spans="2:10" x14ac:dyDescent="0.2">
      <c r="B22" s="134" t="s">
        <v>4</v>
      </c>
      <c r="C22" s="13" t="s">
        <v>1229</v>
      </c>
      <c r="D22" s="132" t="s">
        <v>205</v>
      </c>
      <c r="E22" s="132" t="s">
        <v>1062</v>
      </c>
      <c r="F22" s="14">
        <v>0</v>
      </c>
      <c r="G22" s="411">
        <v>0</v>
      </c>
      <c r="H22" s="411">
        <v>0</v>
      </c>
      <c r="I22" s="135" t="s">
        <v>1230</v>
      </c>
      <c r="J22" s="67"/>
    </row>
    <row r="23" spans="2:10" ht="16" thickBot="1" x14ac:dyDescent="0.25"/>
    <row r="24" spans="2:10" ht="24" x14ac:dyDescent="0.3">
      <c r="B24" s="12" t="s">
        <v>869</v>
      </c>
      <c r="C24" s="12"/>
      <c r="D24" s="12"/>
      <c r="E24" s="12"/>
      <c r="F24" s="12"/>
      <c r="G24" s="12"/>
    </row>
    <row r="25" spans="2:10" x14ac:dyDescent="0.2">
      <c r="B25" s="362"/>
      <c r="C25" s="362"/>
      <c r="D25" s="5" t="s">
        <v>1063</v>
      </c>
      <c r="E25" s="362"/>
      <c r="F25" s="362"/>
      <c r="G25" s="362"/>
    </row>
    <row r="26" spans="2:10" ht="91" x14ac:dyDescent="0.2">
      <c r="B26" s="143" t="s">
        <v>870</v>
      </c>
      <c r="C26" s="144" t="s">
        <v>5</v>
      </c>
      <c r="D26" s="384" t="s">
        <v>186</v>
      </c>
      <c r="E26" s="150" t="s">
        <v>38</v>
      </c>
    </row>
    <row r="27" spans="2:10" x14ac:dyDescent="0.2">
      <c r="B27" s="134" t="s">
        <v>4</v>
      </c>
      <c r="C27" s="13" t="s">
        <v>871</v>
      </c>
      <c r="D27" s="385">
        <v>0</v>
      </c>
      <c r="E27" s="135" t="s">
        <v>907</v>
      </c>
    </row>
    <row r="28" spans="2:10" x14ac:dyDescent="0.2">
      <c r="B28" s="134" t="s">
        <v>4</v>
      </c>
      <c r="C28" s="13" t="s">
        <v>872</v>
      </c>
      <c r="D28" s="385">
        <v>1</v>
      </c>
      <c r="E28" s="135" t="s">
        <v>908</v>
      </c>
    </row>
    <row r="29" spans="2:10" x14ac:dyDescent="0.2">
      <c r="B29" s="134" t="s">
        <v>4</v>
      </c>
      <c r="C29" s="13" t="s">
        <v>873</v>
      </c>
      <c r="D29" s="385">
        <v>2</v>
      </c>
      <c r="E29" s="135" t="s">
        <v>909</v>
      </c>
    </row>
    <row r="30" spans="2:10" x14ac:dyDescent="0.2">
      <c r="B30" s="134" t="s">
        <v>4</v>
      </c>
      <c r="C30" s="13" t="s">
        <v>1062</v>
      </c>
      <c r="D30" s="385">
        <v>3</v>
      </c>
      <c r="E30" s="135" t="s">
        <v>1245</v>
      </c>
    </row>
    <row r="31" spans="2:10" x14ac:dyDescent="0.2">
      <c r="B31" s="67"/>
      <c r="C31" s="67"/>
      <c r="D31" s="67"/>
    </row>
    <row r="32" spans="2:10" x14ac:dyDescent="0.2">
      <c r="B32" s="67"/>
      <c r="C32" s="67"/>
      <c r="D32" s="67"/>
    </row>
    <row r="33" spans="2:4" x14ac:dyDescent="0.2">
      <c r="B33" s="67"/>
      <c r="C33" s="67"/>
      <c r="D33" s="67"/>
    </row>
    <row r="34" spans="2:4" x14ac:dyDescent="0.2">
      <c r="B34" s="67"/>
      <c r="C34" s="67"/>
      <c r="D34" s="67"/>
    </row>
    <row r="35" spans="2:4" x14ac:dyDescent="0.2">
      <c r="B35" s="67"/>
      <c r="C35" s="67"/>
      <c r="D35" s="67"/>
    </row>
    <row r="36" spans="2:4" x14ac:dyDescent="0.2">
      <c r="B36" s="67"/>
      <c r="C36" s="67"/>
      <c r="D36" s="67"/>
    </row>
  </sheetData>
  <conditionalFormatting sqref="C5:C7">
    <cfRule type="duplicateValues" dxfId="7" priority="18"/>
  </conditionalFormatting>
  <conditionalFormatting sqref="C19">
    <cfRule type="duplicateValues" dxfId="6" priority="5"/>
  </conditionalFormatting>
  <conditionalFormatting sqref="C20:C22">
    <cfRule type="duplicateValues" dxfId="5" priority="20"/>
  </conditionalFormatting>
  <conditionalFormatting sqref="C27:D27">
    <cfRule type="duplicateValues" dxfId="4" priority="3"/>
  </conditionalFormatting>
  <conditionalFormatting sqref="C28:D29">
    <cfRule type="duplicateValues" dxfId="3" priority="4"/>
  </conditionalFormatting>
  <conditionalFormatting sqref="C30:D30">
    <cfRule type="duplicateValues" dxfId="2" priority="2"/>
  </conditionalFormatting>
  <conditionalFormatting sqref="C12:C14">
    <cfRule type="duplicateValues" dxfId="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/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2" ht="16" thickBot="1" x14ac:dyDescent="0.25"/>
    <row r="2" spans="2:12" ht="24" x14ac:dyDescent="0.3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30" x14ac:dyDescent="0.2">
      <c r="B3" s="153"/>
      <c r="C3" s="191"/>
      <c r="D3" s="191" t="s">
        <v>383</v>
      </c>
      <c r="E3" s="191"/>
      <c r="F3" s="476"/>
      <c r="G3" s="476"/>
      <c r="H3" s="191"/>
      <c r="I3" s="172"/>
      <c r="J3" s="171"/>
      <c r="K3" s="171"/>
    </row>
    <row r="4" spans="2:12" ht="122" x14ac:dyDescent="0.2">
      <c r="B4" s="143" t="s">
        <v>379</v>
      </c>
      <c r="C4" s="144" t="s">
        <v>5</v>
      </c>
      <c r="D4" s="144" t="s">
        <v>626</v>
      </c>
      <c r="E4" s="154" t="s">
        <v>204</v>
      </c>
      <c r="F4" s="146" t="s">
        <v>627</v>
      </c>
      <c r="G4" s="67"/>
      <c r="H4" s="67"/>
      <c r="I4" s="67"/>
      <c r="J4" s="67"/>
      <c r="K4" s="67"/>
      <c r="L4" s="67"/>
    </row>
    <row r="5" spans="2:12" x14ac:dyDescent="0.2">
      <c r="B5" s="136" t="s">
        <v>4</v>
      </c>
      <c r="C5" s="193" t="s">
        <v>621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 x14ac:dyDescent="0.2">
      <c r="B6" s="136" t="s">
        <v>4</v>
      </c>
      <c r="C6" s="193" t="s">
        <v>622</v>
      </c>
      <c r="D6" s="13">
        <v>2</v>
      </c>
      <c r="E6" s="20" t="s">
        <v>381</v>
      </c>
      <c r="F6" s="133">
        <v>200</v>
      </c>
      <c r="J6" s="67"/>
    </row>
    <row r="7" spans="2:12" x14ac:dyDescent="0.2">
      <c r="B7" s="136" t="s">
        <v>4</v>
      </c>
      <c r="C7" s="193" t="s">
        <v>623</v>
      </c>
      <c r="D7" s="13">
        <v>3</v>
      </c>
      <c r="E7" s="20" t="s">
        <v>382</v>
      </c>
      <c r="F7" s="133">
        <v>3</v>
      </c>
      <c r="I7" s="67"/>
      <c r="J7" s="67"/>
    </row>
    <row r="8" spans="2:12" x14ac:dyDescent="0.2">
      <c r="B8" s="136" t="s">
        <v>4</v>
      </c>
      <c r="C8" s="193" t="s">
        <v>624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 x14ac:dyDescent="0.2">
      <c r="B9" s="136" t="s">
        <v>4</v>
      </c>
      <c r="C9" s="193" t="s">
        <v>625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 x14ac:dyDescent="0.2">
      <c r="I10" s="67"/>
      <c r="J10" s="67"/>
      <c r="K10" s="67"/>
    </row>
    <row r="11" spans="2:12" x14ac:dyDescent="0.2">
      <c r="I11" s="67"/>
      <c r="J11" s="67"/>
      <c r="K11" s="67"/>
    </row>
    <row r="12" spans="2:12" x14ac:dyDescent="0.2">
      <c r="I12" s="67"/>
      <c r="J12" s="67"/>
    </row>
    <row r="13" spans="2:12" x14ac:dyDescent="0.2">
      <c r="J13" s="67"/>
    </row>
    <row r="14" spans="2:12" x14ac:dyDescent="0.2">
      <c r="J14" s="67"/>
    </row>
    <row r="15" spans="2:12" x14ac:dyDescent="0.2">
      <c r="J15" s="67"/>
    </row>
    <row r="16" spans="2:12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Q44"/>
  <sheetViews>
    <sheetView workbookViewId="0">
      <selection activeCell="E34" sqref="E34"/>
    </sheetView>
  </sheetViews>
  <sheetFormatPr baseColWidth="10" defaultColWidth="11.5" defaultRowHeight="15" x14ac:dyDescent="0.2"/>
  <cols>
    <col min="2" max="2" width="34.33203125" bestFit="1" customWidth="1"/>
    <col min="3" max="3" width="18.5" bestFit="1" customWidth="1"/>
    <col min="4" max="4" width="16.5" bestFit="1" customWidth="1"/>
    <col min="5" max="5" width="21.5" style="67" bestFit="1" customWidth="1"/>
    <col min="6" max="6" width="6.33203125" style="67" bestFit="1" customWidth="1"/>
    <col min="7" max="9" width="6.33203125" bestFit="1" customWidth="1"/>
    <col min="10" max="10" width="15.1640625" bestFit="1" customWidth="1"/>
    <col min="11" max="11" width="18.5" bestFit="1" customWidth="1"/>
    <col min="12" max="13" width="8.5" bestFit="1" customWidth="1"/>
    <col min="14" max="14" width="29" bestFit="1" customWidth="1"/>
    <col min="15" max="15" width="31.83203125" bestFit="1" customWidth="1"/>
    <col min="16" max="16" width="37.83203125" customWidth="1"/>
    <col min="17" max="17" width="2" bestFit="1" customWidth="1"/>
    <col min="22" max="22" width="14.5" bestFit="1" customWidth="1"/>
  </cols>
  <sheetData>
    <row r="1" spans="1:17" ht="16" thickBot="1" x14ac:dyDescent="0.25">
      <c r="A1" s="67"/>
      <c r="B1" s="67"/>
    </row>
    <row r="2" spans="1:17" s="67" customFormat="1" ht="24" x14ac:dyDescent="0.3">
      <c r="B2" s="256" t="s">
        <v>464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</row>
    <row r="3" spans="1:17" s="67" customFormat="1" x14ac:dyDescent="0.2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</row>
    <row r="4" spans="1:17" s="67" customFormat="1" ht="106" thickBot="1" x14ac:dyDescent="0.25">
      <c r="B4" s="260" t="s">
        <v>465</v>
      </c>
      <c r="C4" s="261" t="s">
        <v>5</v>
      </c>
      <c r="D4" s="261" t="s">
        <v>184</v>
      </c>
      <c r="E4" s="262" t="s">
        <v>1036</v>
      </c>
      <c r="F4" s="263" t="s">
        <v>30</v>
      </c>
      <c r="G4" s="264" t="s">
        <v>695</v>
      </c>
      <c r="H4" s="264" t="s">
        <v>696</v>
      </c>
      <c r="I4" s="264" t="s">
        <v>753</v>
      </c>
      <c r="J4" s="265" t="s">
        <v>23</v>
      </c>
      <c r="K4" s="265" t="s">
        <v>466</v>
      </c>
      <c r="L4" s="265" t="s">
        <v>467</v>
      </c>
      <c r="M4" s="265" t="s">
        <v>468</v>
      </c>
      <c r="N4" s="266" t="s">
        <v>38</v>
      </c>
      <c r="O4" s="267" t="s">
        <v>177</v>
      </c>
    </row>
    <row r="5" spans="1:17" s="67" customFormat="1" x14ac:dyDescent="0.2">
      <c r="B5" s="268" t="s">
        <v>4</v>
      </c>
      <c r="C5" s="269" t="s">
        <v>556</v>
      </c>
      <c r="D5" s="269" t="s">
        <v>516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754</v>
      </c>
      <c r="K5" s="273" t="s">
        <v>556</v>
      </c>
      <c r="L5" s="273"/>
      <c r="M5" s="273"/>
      <c r="N5" s="274" t="str">
        <f t="shared" ref="N5:N44" si="0">UPPER(CONCATENATE("TID_","SKIN",SUBSTITUTE(C5,"dragon",""),"_NAME"))</f>
        <v>TID_SKIN_BABY_0_NAME</v>
      </c>
      <c r="O5" s="275" t="str">
        <f t="shared" ref="O5:O44" si="1">UPPER(CONCATENATE("TID_",C5,"_DESC"))</f>
        <v>TID_DRAGON_BABY_0_DESC</v>
      </c>
    </row>
    <row r="6" spans="1:17" s="67" customFormat="1" ht="16" thickBot="1" x14ac:dyDescent="0.25">
      <c r="B6" s="276" t="s">
        <v>4</v>
      </c>
      <c r="C6" s="277" t="s">
        <v>755</v>
      </c>
      <c r="D6" s="277" t="s">
        <v>516</v>
      </c>
      <c r="E6" s="278" t="s">
        <v>1067</v>
      </c>
      <c r="F6" s="279">
        <v>1</v>
      </c>
      <c r="G6" s="280">
        <v>200</v>
      </c>
      <c r="H6" s="280">
        <v>0</v>
      </c>
      <c r="I6" s="280">
        <v>3</v>
      </c>
      <c r="J6" s="281" t="s">
        <v>756</v>
      </c>
      <c r="K6" s="281" t="s">
        <v>755</v>
      </c>
      <c r="L6" s="281"/>
      <c r="M6" s="281"/>
      <c r="N6" s="282" t="str">
        <f t="shared" si="0"/>
        <v>TID_SKIN_BABY_1_NAME</v>
      </c>
      <c r="O6" s="283" t="str">
        <f t="shared" si="1"/>
        <v>TID_DRAGON_BABY_1_DESC</v>
      </c>
    </row>
    <row r="7" spans="1:17" s="67" customFormat="1" x14ac:dyDescent="0.2">
      <c r="B7" s="268" t="s">
        <v>4</v>
      </c>
      <c r="C7" s="269" t="s">
        <v>559</v>
      </c>
      <c r="D7" s="269" t="s">
        <v>507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754</v>
      </c>
      <c r="K7" s="273" t="s">
        <v>559</v>
      </c>
      <c r="L7" s="273"/>
      <c r="M7" s="273"/>
      <c r="N7" s="274" t="str">
        <f t="shared" si="0"/>
        <v>TID_SKIN_FAT_0_NAME</v>
      </c>
      <c r="O7" s="275" t="str">
        <f t="shared" si="1"/>
        <v>TID_DRAGON_FAT_0_DESC</v>
      </c>
    </row>
    <row r="8" spans="1:17" s="67" customFormat="1" x14ac:dyDescent="0.2">
      <c r="B8" s="284" t="s">
        <v>4</v>
      </c>
      <c r="C8" s="285" t="s">
        <v>676</v>
      </c>
      <c r="D8" s="285" t="s">
        <v>507</v>
      </c>
      <c r="E8" s="286" t="s">
        <v>1071</v>
      </c>
      <c r="F8" s="287">
        <v>1</v>
      </c>
      <c r="G8" s="288">
        <v>400</v>
      </c>
      <c r="H8" s="288">
        <v>0</v>
      </c>
      <c r="I8" s="288">
        <v>3</v>
      </c>
      <c r="J8" s="289" t="s">
        <v>756</v>
      </c>
      <c r="K8" s="289" t="s">
        <v>676</v>
      </c>
      <c r="L8" s="289"/>
      <c r="M8" s="289"/>
      <c r="N8" s="290" t="str">
        <f t="shared" si="0"/>
        <v>TID_SKIN_FAT_1_NAME</v>
      </c>
      <c r="O8" s="291" t="str">
        <f t="shared" si="1"/>
        <v>TID_DRAGON_FAT_1_DESC</v>
      </c>
    </row>
    <row r="9" spans="1:17" s="67" customFormat="1" ht="16" thickBot="1" x14ac:dyDescent="0.25">
      <c r="B9" s="276" t="s">
        <v>4</v>
      </c>
      <c r="C9" s="277" t="s">
        <v>757</v>
      </c>
      <c r="D9" s="277" t="s">
        <v>507</v>
      </c>
      <c r="E9" s="278" t="s">
        <v>1189</v>
      </c>
      <c r="F9" s="279">
        <v>2</v>
      </c>
      <c r="G9" s="280">
        <v>0</v>
      </c>
      <c r="H9" s="280">
        <v>4</v>
      </c>
      <c r="I9" s="280">
        <v>6</v>
      </c>
      <c r="J9" s="281" t="s">
        <v>758</v>
      </c>
      <c r="K9" s="281" t="s">
        <v>757</v>
      </c>
      <c r="L9" s="281"/>
      <c r="M9" s="281"/>
      <c r="N9" s="282" t="str">
        <f t="shared" si="0"/>
        <v>TID_SKIN_FAT_2_NAME</v>
      </c>
      <c r="O9" s="283" t="str">
        <f t="shared" si="1"/>
        <v>TID_DRAGON_FAT_2_DESC</v>
      </c>
    </row>
    <row r="10" spans="1:17" s="67" customFormat="1" x14ac:dyDescent="0.2">
      <c r="B10" s="268" t="s">
        <v>4</v>
      </c>
      <c r="C10" s="269" t="s">
        <v>555</v>
      </c>
      <c r="D10" s="269" t="s">
        <v>508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754</v>
      </c>
      <c r="K10" s="273" t="s">
        <v>555</v>
      </c>
      <c r="L10" s="273"/>
      <c r="M10" s="273"/>
      <c r="N10" s="274" t="str">
        <f t="shared" si="0"/>
        <v>TID_SKIN_CROCODILE_0_NAME</v>
      </c>
      <c r="O10" s="275" t="str">
        <f t="shared" si="1"/>
        <v>TID_DRAGON_CROCODILE_0_DESC</v>
      </c>
      <c r="Q10" s="67">
        <v>8</v>
      </c>
    </row>
    <row r="11" spans="1:17" s="67" customFormat="1" x14ac:dyDescent="0.2">
      <c r="B11" s="284" t="s">
        <v>4</v>
      </c>
      <c r="C11" s="285" t="s">
        <v>557</v>
      </c>
      <c r="D11" s="285" t="s">
        <v>508</v>
      </c>
      <c r="E11" s="286" t="s">
        <v>1071</v>
      </c>
      <c r="F11" s="287">
        <v>1</v>
      </c>
      <c r="G11" s="288">
        <v>1000</v>
      </c>
      <c r="H11" s="288">
        <v>0</v>
      </c>
      <c r="I11" s="288">
        <v>3</v>
      </c>
      <c r="J11" s="289" t="s">
        <v>756</v>
      </c>
      <c r="K11" s="289" t="s">
        <v>557</v>
      </c>
      <c r="L11" s="289"/>
      <c r="M11" s="289"/>
      <c r="N11" s="290" t="str">
        <f t="shared" si="0"/>
        <v>TID_SKIN_CROCODILE_1_NAME</v>
      </c>
      <c r="O11" s="291" t="str">
        <f t="shared" si="1"/>
        <v>TID_DRAGON_CROCODILE_1_DESC</v>
      </c>
    </row>
    <row r="12" spans="1:17" s="67" customFormat="1" ht="16" thickBot="1" x14ac:dyDescent="0.25">
      <c r="B12" s="276" t="s">
        <v>4</v>
      </c>
      <c r="C12" s="277" t="s">
        <v>558</v>
      </c>
      <c r="D12" s="277" t="s">
        <v>508</v>
      </c>
      <c r="E12" s="278" t="s">
        <v>1039</v>
      </c>
      <c r="F12" s="279">
        <v>2</v>
      </c>
      <c r="G12" s="280">
        <v>0</v>
      </c>
      <c r="H12" s="280">
        <v>30</v>
      </c>
      <c r="I12" s="280">
        <v>6</v>
      </c>
      <c r="J12" s="281" t="s">
        <v>758</v>
      </c>
      <c r="K12" s="281" t="s">
        <v>558</v>
      </c>
      <c r="L12" s="281"/>
      <c r="M12" s="281"/>
      <c r="N12" s="282" t="str">
        <f t="shared" si="0"/>
        <v>TID_SKIN_CROCODILE_2_NAME</v>
      </c>
      <c r="O12" s="283" t="str">
        <f t="shared" si="1"/>
        <v>TID_DRAGON_CROCODILE_2_DESC</v>
      </c>
    </row>
    <row r="13" spans="1:17" s="67" customFormat="1" x14ac:dyDescent="0.2">
      <c r="B13" s="268" t="s">
        <v>4</v>
      </c>
      <c r="C13" s="269" t="s">
        <v>560</v>
      </c>
      <c r="D13" s="269" t="s">
        <v>509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754</v>
      </c>
      <c r="K13" s="273" t="s">
        <v>560</v>
      </c>
      <c r="L13" s="273"/>
      <c r="M13" s="273"/>
      <c r="N13" s="274" t="str">
        <f t="shared" si="0"/>
        <v>TID_SKIN_BUG_0_NAME</v>
      </c>
      <c r="O13" s="275" t="str">
        <f>UPPER(CONCATENATE("TID_",C13,"_DESC"))</f>
        <v>TID_DRAGON_BUG_0_DESC</v>
      </c>
    </row>
    <row r="14" spans="1:17" s="67" customFormat="1" x14ac:dyDescent="0.2">
      <c r="B14" s="284" t="s">
        <v>4</v>
      </c>
      <c r="C14" s="285" t="s">
        <v>677</v>
      </c>
      <c r="D14" s="285" t="s">
        <v>509</v>
      </c>
      <c r="E14" s="286" t="s">
        <v>1079</v>
      </c>
      <c r="F14" s="287">
        <v>1</v>
      </c>
      <c r="G14" s="288">
        <v>1000</v>
      </c>
      <c r="H14" s="288">
        <v>0</v>
      </c>
      <c r="I14" s="288">
        <v>3</v>
      </c>
      <c r="J14" s="289" t="s">
        <v>756</v>
      </c>
      <c r="K14" s="289" t="s">
        <v>677</v>
      </c>
      <c r="L14" s="289"/>
      <c r="M14" s="289"/>
      <c r="N14" s="290" t="str">
        <f t="shared" si="0"/>
        <v>TID_SKIN_BUG_1_NAME</v>
      </c>
      <c r="O14" s="291" t="str">
        <f>UPPER(CONCATENATE("TID_",C14,"_DESC"))</f>
        <v>TID_DRAGON_BUG_1_DESC</v>
      </c>
    </row>
    <row r="15" spans="1:17" s="67" customFormat="1" x14ac:dyDescent="0.2">
      <c r="B15" s="284" t="s">
        <v>4</v>
      </c>
      <c r="C15" s="285" t="s">
        <v>678</v>
      </c>
      <c r="D15" s="285" t="s">
        <v>509</v>
      </c>
      <c r="E15" s="278" t="s">
        <v>1039</v>
      </c>
      <c r="F15" s="287">
        <v>2</v>
      </c>
      <c r="G15" s="288">
        <v>2000</v>
      </c>
      <c r="H15" s="288">
        <v>0</v>
      </c>
      <c r="I15" s="288">
        <v>6</v>
      </c>
      <c r="J15" s="289" t="s">
        <v>758</v>
      </c>
      <c r="K15" s="289" t="s">
        <v>678</v>
      </c>
      <c r="L15" s="289"/>
      <c r="M15" s="289"/>
      <c r="N15" s="290" t="str">
        <f t="shared" si="0"/>
        <v>TID_SKIN_BUG_2_NAME</v>
      </c>
      <c r="O15" s="291" t="str">
        <f t="shared" si="1"/>
        <v>TID_DRAGON_BUG_2_DESC</v>
      </c>
    </row>
    <row r="16" spans="1:17" s="67" customFormat="1" ht="16" thickBot="1" x14ac:dyDescent="0.25">
      <c r="B16" s="276" t="s">
        <v>4</v>
      </c>
      <c r="C16" s="277" t="s">
        <v>759</v>
      </c>
      <c r="D16" s="277" t="s">
        <v>509</v>
      </c>
      <c r="E16" s="278" t="s">
        <v>313</v>
      </c>
      <c r="F16" s="279">
        <v>3</v>
      </c>
      <c r="G16" s="280">
        <v>0</v>
      </c>
      <c r="H16" s="280">
        <v>60</v>
      </c>
      <c r="I16" s="280">
        <v>9</v>
      </c>
      <c r="J16" s="281" t="s">
        <v>760</v>
      </c>
      <c r="K16" s="281" t="s">
        <v>759</v>
      </c>
      <c r="L16" s="281"/>
      <c r="M16" s="281"/>
      <c r="N16" s="282" t="str">
        <f t="shared" si="0"/>
        <v>TID_SKIN_BUG_3_NAME</v>
      </c>
      <c r="O16" s="283" t="str">
        <f t="shared" si="1"/>
        <v>TID_DRAGON_BUG_3_DESC</v>
      </c>
    </row>
    <row r="17" spans="2:15" s="67" customFormat="1" x14ac:dyDescent="0.2">
      <c r="B17" s="268" t="s">
        <v>4</v>
      </c>
      <c r="C17" s="269" t="s">
        <v>561</v>
      </c>
      <c r="D17" s="269" t="s">
        <v>510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754</v>
      </c>
      <c r="K17" s="273" t="s">
        <v>561</v>
      </c>
      <c r="L17" s="273"/>
      <c r="M17" s="273"/>
      <c r="N17" s="274" t="str">
        <f t="shared" si="0"/>
        <v>TID_SKIN_CHINESE_0_NAME</v>
      </c>
      <c r="O17" s="275" t="str">
        <f t="shared" si="1"/>
        <v>TID_DRAGON_CHINESE_0_DESC</v>
      </c>
    </row>
    <row r="18" spans="2:15" s="67" customFormat="1" x14ac:dyDescent="0.2">
      <c r="B18" s="284" t="s">
        <v>4</v>
      </c>
      <c r="C18" s="285" t="s">
        <v>679</v>
      </c>
      <c r="D18" s="285" t="s">
        <v>510</v>
      </c>
      <c r="E18" s="286" t="s">
        <v>1079</v>
      </c>
      <c r="F18" s="287">
        <v>1</v>
      </c>
      <c r="G18" s="288">
        <v>5000</v>
      </c>
      <c r="H18" s="288">
        <v>0</v>
      </c>
      <c r="I18" s="288">
        <v>4</v>
      </c>
      <c r="J18" s="289" t="s">
        <v>756</v>
      </c>
      <c r="K18" s="289" t="s">
        <v>679</v>
      </c>
      <c r="L18" s="289"/>
      <c r="M18" s="289"/>
      <c r="N18" s="290" t="str">
        <f t="shared" si="0"/>
        <v>TID_SKIN_CHINESE_1_NAME</v>
      </c>
      <c r="O18" s="291" t="str">
        <f t="shared" si="1"/>
        <v>TID_DRAGON_CHINESE_1_DESC</v>
      </c>
    </row>
    <row r="19" spans="2:15" s="67" customFormat="1" x14ac:dyDescent="0.2">
      <c r="B19" s="284" t="s">
        <v>4</v>
      </c>
      <c r="C19" s="285" t="s">
        <v>680</v>
      </c>
      <c r="D19" s="285" t="s">
        <v>510</v>
      </c>
      <c r="E19" s="286" t="s">
        <v>1037</v>
      </c>
      <c r="F19" s="287">
        <v>2</v>
      </c>
      <c r="G19" s="288">
        <v>6000</v>
      </c>
      <c r="H19" s="288">
        <v>0</v>
      </c>
      <c r="I19" s="288">
        <v>8</v>
      </c>
      <c r="J19" s="289" t="s">
        <v>758</v>
      </c>
      <c r="K19" s="289" t="s">
        <v>680</v>
      </c>
      <c r="L19" s="289"/>
      <c r="M19" s="289"/>
      <c r="N19" s="290" t="str">
        <f t="shared" si="0"/>
        <v>TID_SKIN_CHINESE_2_NAME</v>
      </c>
      <c r="O19" s="291" t="str">
        <f t="shared" si="1"/>
        <v>TID_DRAGON_CHINESE_2_DESC</v>
      </c>
    </row>
    <row r="20" spans="2:15" s="67" customFormat="1" ht="16" thickBot="1" x14ac:dyDescent="0.25">
      <c r="B20" s="276" t="s">
        <v>4</v>
      </c>
      <c r="C20" s="277" t="s">
        <v>761</v>
      </c>
      <c r="D20" s="277" t="s">
        <v>510</v>
      </c>
      <c r="E20" s="278" t="s">
        <v>1039</v>
      </c>
      <c r="F20" s="279">
        <v>3</v>
      </c>
      <c r="G20" s="280">
        <v>0</v>
      </c>
      <c r="H20" s="280">
        <v>110</v>
      </c>
      <c r="I20" s="280">
        <v>12</v>
      </c>
      <c r="J20" s="281" t="s">
        <v>760</v>
      </c>
      <c r="K20" s="281" t="s">
        <v>761</v>
      </c>
      <c r="L20" s="281"/>
      <c r="M20" s="281"/>
      <c r="N20" s="282" t="str">
        <f t="shared" si="0"/>
        <v>TID_SKIN_CHINESE_3_NAME</v>
      </c>
      <c r="O20" s="283" t="str">
        <f t="shared" si="1"/>
        <v>TID_DRAGON_CHINESE_3_DESC</v>
      </c>
    </row>
    <row r="21" spans="2:15" s="67" customFormat="1" x14ac:dyDescent="0.2">
      <c r="B21" s="268" t="s">
        <v>4</v>
      </c>
      <c r="C21" s="269" t="s">
        <v>562</v>
      </c>
      <c r="D21" s="269" t="s">
        <v>511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754</v>
      </c>
      <c r="K21" s="273" t="s">
        <v>562</v>
      </c>
      <c r="L21" s="273"/>
      <c r="M21" s="273"/>
      <c r="N21" s="274" t="str">
        <f t="shared" si="0"/>
        <v>TID_SKIN_REPTILE_0_NAME</v>
      </c>
      <c r="O21" s="275" t="str">
        <f t="shared" si="1"/>
        <v>TID_DRAGON_REPTILE_0_DESC</v>
      </c>
    </row>
    <row r="22" spans="2:15" s="67" customFormat="1" x14ac:dyDescent="0.2">
      <c r="B22" s="284" t="s">
        <v>4</v>
      </c>
      <c r="C22" s="285" t="s">
        <v>681</v>
      </c>
      <c r="D22" s="285" t="s">
        <v>511</v>
      </c>
      <c r="E22" s="286" t="s">
        <v>1037</v>
      </c>
      <c r="F22" s="287">
        <v>1</v>
      </c>
      <c r="G22" s="288">
        <v>8000</v>
      </c>
      <c r="H22" s="288">
        <v>0</v>
      </c>
      <c r="I22" s="288">
        <v>4</v>
      </c>
      <c r="J22" s="289" t="s">
        <v>756</v>
      </c>
      <c r="K22" s="289" t="s">
        <v>681</v>
      </c>
      <c r="L22" s="289"/>
      <c r="M22" s="289"/>
      <c r="N22" s="290" t="str">
        <f t="shared" si="0"/>
        <v>TID_SKIN_REPTILE_1_NAME</v>
      </c>
      <c r="O22" s="291" t="str">
        <f t="shared" si="1"/>
        <v>TID_DRAGON_REPTILE_1_DESC</v>
      </c>
    </row>
    <row r="23" spans="2:15" s="67" customFormat="1" x14ac:dyDescent="0.2">
      <c r="B23" s="284" t="s">
        <v>4</v>
      </c>
      <c r="C23" s="285" t="s">
        <v>682</v>
      </c>
      <c r="D23" s="285" t="s">
        <v>511</v>
      </c>
      <c r="E23" s="286" t="s">
        <v>381</v>
      </c>
      <c r="F23" s="287">
        <v>2</v>
      </c>
      <c r="G23" s="288">
        <v>10000</v>
      </c>
      <c r="H23" s="288">
        <v>0</v>
      </c>
      <c r="I23" s="288">
        <v>8</v>
      </c>
      <c r="J23" s="289" t="s">
        <v>758</v>
      </c>
      <c r="K23" s="289" t="s">
        <v>682</v>
      </c>
      <c r="L23" s="289"/>
      <c r="M23" s="289"/>
      <c r="N23" s="290" t="str">
        <f t="shared" si="0"/>
        <v>TID_SKIN_REPTILE_2_NAME</v>
      </c>
      <c r="O23" s="291" t="str">
        <f t="shared" si="1"/>
        <v>TID_DRAGON_REPTILE_2_DESC</v>
      </c>
    </row>
    <row r="24" spans="2:15" s="67" customFormat="1" ht="16" thickBot="1" x14ac:dyDescent="0.25">
      <c r="B24" s="276" t="s">
        <v>4</v>
      </c>
      <c r="C24" s="277" t="s">
        <v>762</v>
      </c>
      <c r="D24" s="277" t="s">
        <v>511</v>
      </c>
      <c r="E24" s="278" t="s">
        <v>1038</v>
      </c>
      <c r="F24" s="279">
        <v>3</v>
      </c>
      <c r="G24" s="280">
        <v>0</v>
      </c>
      <c r="H24" s="280">
        <v>110</v>
      </c>
      <c r="I24" s="280">
        <v>12</v>
      </c>
      <c r="J24" s="281" t="s">
        <v>760</v>
      </c>
      <c r="K24" s="281" t="s">
        <v>762</v>
      </c>
      <c r="L24" s="281"/>
      <c r="M24" s="281"/>
      <c r="N24" s="282" t="str">
        <f t="shared" si="0"/>
        <v>TID_SKIN_REPTILE_3_NAME</v>
      </c>
      <c r="O24" s="283" t="str">
        <f t="shared" si="1"/>
        <v>TID_DRAGON_REPTILE_3_DESC</v>
      </c>
    </row>
    <row r="25" spans="2:15" s="67" customFormat="1" x14ac:dyDescent="0.2">
      <c r="B25" s="268" t="s">
        <v>4</v>
      </c>
      <c r="C25" s="269" t="s">
        <v>563</v>
      </c>
      <c r="D25" s="269" t="s">
        <v>512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754</v>
      </c>
      <c r="K25" s="273" t="s">
        <v>563</v>
      </c>
      <c r="L25" s="273"/>
      <c r="M25" s="273"/>
      <c r="N25" s="274" t="str">
        <f t="shared" si="0"/>
        <v>TID_SKIN_CLASSIC_0_NAME</v>
      </c>
      <c r="O25" s="275" t="str">
        <f t="shared" si="1"/>
        <v>TID_DRAGON_CLASSIC_0_DESC</v>
      </c>
    </row>
    <row r="26" spans="2:15" s="67" customFormat="1" x14ac:dyDescent="0.2">
      <c r="B26" s="284" t="s">
        <v>4</v>
      </c>
      <c r="C26" s="285" t="s">
        <v>683</v>
      </c>
      <c r="D26" s="285" t="s">
        <v>512</v>
      </c>
      <c r="E26" s="286" t="s">
        <v>1070</v>
      </c>
      <c r="F26" s="287">
        <v>1</v>
      </c>
      <c r="G26" s="288">
        <v>9000</v>
      </c>
      <c r="H26" s="288">
        <v>0</v>
      </c>
      <c r="I26" s="288">
        <v>3</v>
      </c>
      <c r="J26" s="289" t="s">
        <v>756</v>
      </c>
      <c r="K26" s="289" t="s">
        <v>683</v>
      </c>
      <c r="L26" s="289"/>
      <c r="M26" s="289"/>
      <c r="N26" s="290" t="str">
        <f t="shared" si="0"/>
        <v>TID_SKIN_CLASSIC_1_NAME</v>
      </c>
      <c r="O26" s="291" t="str">
        <f t="shared" si="1"/>
        <v>TID_DRAGON_CLASSIC_1_DESC</v>
      </c>
    </row>
    <row r="27" spans="2:15" s="67" customFormat="1" x14ac:dyDescent="0.2">
      <c r="B27" s="284" t="s">
        <v>4</v>
      </c>
      <c r="C27" s="285" t="s">
        <v>684</v>
      </c>
      <c r="D27" s="285" t="s">
        <v>512</v>
      </c>
      <c r="E27" s="286" t="s">
        <v>1037</v>
      </c>
      <c r="F27" s="287">
        <v>2</v>
      </c>
      <c r="G27" s="288">
        <v>11000</v>
      </c>
      <c r="H27" s="288">
        <v>0</v>
      </c>
      <c r="I27" s="288">
        <v>6</v>
      </c>
      <c r="J27" s="289" t="s">
        <v>758</v>
      </c>
      <c r="K27" s="289" t="s">
        <v>684</v>
      </c>
      <c r="L27" s="289"/>
      <c r="M27" s="289"/>
      <c r="N27" s="290" t="str">
        <f t="shared" si="0"/>
        <v>TID_SKIN_CLASSIC_2_NAME</v>
      </c>
      <c r="O27" s="291" t="str">
        <f t="shared" si="1"/>
        <v>TID_DRAGON_CLASSIC_2_DESC</v>
      </c>
    </row>
    <row r="28" spans="2:15" s="67" customFormat="1" x14ac:dyDescent="0.2">
      <c r="B28" s="284" t="s">
        <v>4</v>
      </c>
      <c r="C28" s="285" t="s">
        <v>685</v>
      </c>
      <c r="D28" s="285" t="s">
        <v>512</v>
      </c>
      <c r="E28" s="286" t="s">
        <v>381</v>
      </c>
      <c r="F28" s="287">
        <v>3</v>
      </c>
      <c r="G28" s="288">
        <v>13000</v>
      </c>
      <c r="H28" s="288">
        <v>0</v>
      </c>
      <c r="I28" s="288">
        <v>9</v>
      </c>
      <c r="J28" s="281" t="s">
        <v>760</v>
      </c>
      <c r="K28" s="281" t="s">
        <v>685</v>
      </c>
      <c r="L28" s="281"/>
      <c r="M28" s="281"/>
      <c r="N28" s="290" t="str">
        <f t="shared" si="0"/>
        <v>TID_SKIN_CLASSIC_3_NAME</v>
      </c>
      <c r="O28" s="291" t="str">
        <f t="shared" si="1"/>
        <v>TID_DRAGON_CLASSIC_3_DESC</v>
      </c>
    </row>
    <row r="29" spans="2:15" s="67" customFormat="1" ht="16" thickBot="1" x14ac:dyDescent="0.25">
      <c r="B29" s="276" t="s">
        <v>4</v>
      </c>
      <c r="C29" s="277" t="s">
        <v>763</v>
      </c>
      <c r="D29" s="277" t="s">
        <v>512</v>
      </c>
      <c r="E29" s="278" t="s">
        <v>1074</v>
      </c>
      <c r="F29" s="279">
        <v>4</v>
      </c>
      <c r="G29" s="280">
        <v>0</v>
      </c>
      <c r="H29" s="280">
        <v>110</v>
      </c>
      <c r="I29" s="280">
        <v>12</v>
      </c>
      <c r="J29" s="281" t="s">
        <v>764</v>
      </c>
      <c r="K29" s="281" t="s">
        <v>763</v>
      </c>
      <c r="L29" s="281"/>
      <c r="M29" s="281"/>
      <c r="N29" s="282" t="str">
        <f t="shared" si="0"/>
        <v>TID_SKIN_CLASSIC_4_NAME</v>
      </c>
      <c r="O29" s="283" t="str">
        <f t="shared" si="1"/>
        <v>TID_DRAGON_CLASSIC_4_DESC</v>
      </c>
    </row>
    <row r="30" spans="2:15" s="67" customFormat="1" x14ac:dyDescent="0.2">
      <c r="B30" s="268" t="s">
        <v>4</v>
      </c>
      <c r="C30" s="269" t="s">
        <v>564</v>
      </c>
      <c r="D30" s="269" t="s">
        <v>513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754</v>
      </c>
      <c r="K30" s="273" t="s">
        <v>564</v>
      </c>
      <c r="L30" s="273"/>
      <c r="M30" s="273"/>
      <c r="N30" s="274" t="str">
        <f t="shared" si="0"/>
        <v>TID_SKIN_DEVIL_0_NAME</v>
      </c>
      <c r="O30" s="275" t="str">
        <f t="shared" si="1"/>
        <v>TID_DRAGON_DEVIL_0_DESC</v>
      </c>
    </row>
    <row r="31" spans="2:15" s="67" customFormat="1" x14ac:dyDescent="0.2">
      <c r="B31" s="284" t="s">
        <v>4</v>
      </c>
      <c r="C31" s="285" t="s">
        <v>686</v>
      </c>
      <c r="D31" s="285" t="s">
        <v>513</v>
      </c>
      <c r="E31" s="286" t="s">
        <v>1067</v>
      </c>
      <c r="F31" s="287">
        <v>1</v>
      </c>
      <c r="G31" s="288">
        <v>13000</v>
      </c>
      <c r="H31" s="288">
        <v>0</v>
      </c>
      <c r="I31" s="288">
        <v>4</v>
      </c>
      <c r="J31" s="289" t="s">
        <v>756</v>
      </c>
      <c r="K31" s="289" t="s">
        <v>686</v>
      </c>
      <c r="L31" s="289"/>
      <c r="M31" s="289"/>
      <c r="N31" s="290" t="str">
        <f t="shared" si="0"/>
        <v>TID_SKIN_DEVIL_1_NAME</v>
      </c>
      <c r="O31" s="291" t="str">
        <f t="shared" si="1"/>
        <v>TID_DRAGON_DEVIL_1_DESC</v>
      </c>
    </row>
    <row r="32" spans="2:15" s="67" customFormat="1" x14ac:dyDescent="0.2">
      <c r="B32" s="284" t="s">
        <v>4</v>
      </c>
      <c r="C32" s="285" t="s">
        <v>687</v>
      </c>
      <c r="D32" s="285" t="s">
        <v>513</v>
      </c>
      <c r="E32" s="286" t="s">
        <v>1070</v>
      </c>
      <c r="F32" s="287">
        <v>2</v>
      </c>
      <c r="G32" s="288">
        <v>16000</v>
      </c>
      <c r="H32" s="288">
        <v>0</v>
      </c>
      <c r="I32" s="288">
        <v>8</v>
      </c>
      <c r="J32" s="289" t="s">
        <v>758</v>
      </c>
      <c r="K32" s="289" t="s">
        <v>687</v>
      </c>
      <c r="L32" s="289"/>
      <c r="M32" s="289"/>
      <c r="N32" s="290" t="str">
        <f t="shared" si="0"/>
        <v>TID_SKIN_DEVIL_2_NAME</v>
      </c>
      <c r="O32" s="291" t="str">
        <f t="shared" si="1"/>
        <v>TID_DRAGON_DEVIL_2_DESC</v>
      </c>
    </row>
    <row r="33" spans="2:15" s="67" customFormat="1" x14ac:dyDescent="0.2">
      <c r="B33" s="284" t="s">
        <v>4</v>
      </c>
      <c r="C33" s="285" t="s">
        <v>688</v>
      </c>
      <c r="D33" s="285" t="s">
        <v>513</v>
      </c>
      <c r="E33" s="278" t="s">
        <v>313</v>
      </c>
      <c r="F33" s="287">
        <v>3</v>
      </c>
      <c r="G33" s="288">
        <v>19000</v>
      </c>
      <c r="H33" s="288">
        <v>0</v>
      </c>
      <c r="I33" s="288">
        <v>12</v>
      </c>
      <c r="J33" s="281" t="s">
        <v>760</v>
      </c>
      <c r="K33" s="281" t="s">
        <v>688</v>
      </c>
      <c r="L33" s="281"/>
      <c r="M33" s="281"/>
      <c r="N33" s="290" t="str">
        <f t="shared" si="0"/>
        <v>TID_SKIN_DEVIL_3_NAME</v>
      </c>
      <c r="O33" s="291" t="str">
        <f t="shared" si="1"/>
        <v>TID_DRAGON_DEVIL_3_DESC</v>
      </c>
    </row>
    <row r="34" spans="2:15" s="67" customFormat="1" ht="16" thickBot="1" x14ac:dyDescent="0.25">
      <c r="B34" s="276" t="s">
        <v>4</v>
      </c>
      <c r="C34" s="277" t="s">
        <v>765</v>
      </c>
      <c r="D34" s="277" t="s">
        <v>513</v>
      </c>
      <c r="E34" s="278" t="s">
        <v>1189</v>
      </c>
      <c r="F34" s="279">
        <v>4</v>
      </c>
      <c r="G34" s="280">
        <v>0</v>
      </c>
      <c r="H34" s="280">
        <v>110</v>
      </c>
      <c r="I34" s="280">
        <v>16</v>
      </c>
      <c r="J34" s="281" t="s">
        <v>764</v>
      </c>
      <c r="K34" s="281" t="s">
        <v>765</v>
      </c>
      <c r="L34" s="281"/>
      <c r="M34" s="281"/>
      <c r="N34" s="282" t="str">
        <f t="shared" si="0"/>
        <v>TID_SKIN_DEVIL_4_NAME</v>
      </c>
      <c r="O34" s="283" t="str">
        <f t="shared" si="1"/>
        <v>TID_DRAGON_DEVIL_4_DESC</v>
      </c>
    </row>
    <row r="35" spans="2:15" s="67" customFormat="1" x14ac:dyDescent="0.2">
      <c r="B35" s="268" t="s">
        <v>4</v>
      </c>
      <c r="C35" s="269" t="s">
        <v>565</v>
      </c>
      <c r="D35" s="269" t="s">
        <v>514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754</v>
      </c>
      <c r="K35" s="273" t="s">
        <v>565</v>
      </c>
      <c r="L35" s="273"/>
      <c r="M35" s="273"/>
      <c r="N35" s="274" t="str">
        <f t="shared" si="0"/>
        <v>TID_SKIN_BALROG_0_NAME</v>
      </c>
      <c r="O35" s="275" t="str">
        <f t="shared" si="1"/>
        <v>TID_DRAGON_BALROG_0_DESC</v>
      </c>
    </row>
    <row r="36" spans="2:15" s="67" customFormat="1" x14ac:dyDescent="0.2">
      <c r="B36" s="284" t="s">
        <v>4</v>
      </c>
      <c r="C36" s="285" t="s">
        <v>689</v>
      </c>
      <c r="D36" s="285" t="s">
        <v>514</v>
      </c>
      <c r="E36" s="286" t="s">
        <v>1079</v>
      </c>
      <c r="F36" s="287">
        <v>1</v>
      </c>
      <c r="G36" s="288">
        <v>18000</v>
      </c>
      <c r="H36" s="288">
        <v>0</v>
      </c>
      <c r="I36" s="288">
        <v>4</v>
      </c>
      <c r="J36" s="289" t="s">
        <v>756</v>
      </c>
      <c r="K36" s="289" t="s">
        <v>689</v>
      </c>
      <c r="L36" s="289"/>
      <c r="M36" s="289"/>
      <c r="N36" s="290" t="str">
        <f t="shared" si="0"/>
        <v>TID_SKIN_BALROG_1_NAME</v>
      </c>
      <c r="O36" s="291" t="str">
        <f t="shared" si="1"/>
        <v>TID_DRAGON_BALROG_1_DESC</v>
      </c>
    </row>
    <row r="37" spans="2:15" s="67" customFormat="1" x14ac:dyDescent="0.2">
      <c r="B37" s="284" t="s">
        <v>4</v>
      </c>
      <c r="C37" s="285" t="s">
        <v>691</v>
      </c>
      <c r="D37" s="285" t="s">
        <v>514</v>
      </c>
      <c r="E37" s="286" t="s">
        <v>1070</v>
      </c>
      <c r="F37" s="287">
        <v>2</v>
      </c>
      <c r="G37" s="288">
        <v>22000</v>
      </c>
      <c r="H37" s="288">
        <v>0</v>
      </c>
      <c r="I37" s="288">
        <v>8</v>
      </c>
      <c r="J37" s="289" t="s">
        <v>758</v>
      </c>
      <c r="K37" s="289" t="s">
        <v>691</v>
      </c>
      <c r="L37" s="289"/>
      <c r="M37" s="289"/>
      <c r="N37" s="290" t="str">
        <f t="shared" si="0"/>
        <v>TID_SKIN_BALROG_2_NAME</v>
      </c>
      <c r="O37" s="291" t="str">
        <f t="shared" si="1"/>
        <v>TID_DRAGON_BALROG_2_DESC</v>
      </c>
    </row>
    <row r="38" spans="2:15" s="67" customFormat="1" x14ac:dyDescent="0.2">
      <c r="B38" s="284" t="s">
        <v>4</v>
      </c>
      <c r="C38" s="285" t="s">
        <v>690</v>
      </c>
      <c r="D38" s="285" t="s">
        <v>514</v>
      </c>
      <c r="E38" s="286" t="s">
        <v>1075</v>
      </c>
      <c r="F38" s="287">
        <v>3</v>
      </c>
      <c r="G38" s="288">
        <v>27000</v>
      </c>
      <c r="H38" s="288">
        <v>0</v>
      </c>
      <c r="I38" s="288">
        <v>12</v>
      </c>
      <c r="J38" s="281" t="s">
        <v>760</v>
      </c>
      <c r="K38" s="281" t="s">
        <v>690</v>
      </c>
      <c r="L38" s="281"/>
      <c r="M38" s="281"/>
      <c r="N38" s="290" t="str">
        <f t="shared" si="0"/>
        <v>TID_SKIN_BALROG_3_NAME</v>
      </c>
      <c r="O38" s="291" t="str">
        <f t="shared" si="1"/>
        <v>TID_DRAGON_BALROG_3_DESC</v>
      </c>
    </row>
    <row r="39" spans="2:15" s="67" customFormat="1" ht="16" thickBot="1" x14ac:dyDescent="0.25">
      <c r="B39" s="276" t="s">
        <v>4</v>
      </c>
      <c r="C39" s="277" t="s">
        <v>766</v>
      </c>
      <c r="D39" s="277" t="s">
        <v>514</v>
      </c>
      <c r="E39" s="278" t="s">
        <v>313</v>
      </c>
      <c r="F39" s="279">
        <v>4</v>
      </c>
      <c r="G39" s="280">
        <v>0</v>
      </c>
      <c r="H39" s="280">
        <v>160</v>
      </c>
      <c r="I39" s="280">
        <v>16</v>
      </c>
      <c r="J39" s="281" t="s">
        <v>764</v>
      </c>
      <c r="K39" s="281" t="s">
        <v>766</v>
      </c>
      <c r="L39" s="281"/>
      <c r="M39" s="281"/>
      <c r="N39" s="282" t="str">
        <f t="shared" si="0"/>
        <v>TID_SKIN_BALROG_4_NAME</v>
      </c>
      <c r="O39" s="283" t="str">
        <f t="shared" si="1"/>
        <v>TID_DRAGON_BALROG_4_DESC</v>
      </c>
    </row>
    <row r="40" spans="2:15" s="67" customFormat="1" x14ac:dyDescent="0.2">
      <c r="B40" s="268" t="s">
        <v>4</v>
      </c>
      <c r="C40" s="269" t="s">
        <v>566</v>
      </c>
      <c r="D40" s="269" t="s">
        <v>515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754</v>
      </c>
      <c r="K40" s="273" t="s">
        <v>566</v>
      </c>
      <c r="L40" s="273"/>
      <c r="M40" s="273"/>
      <c r="N40" s="274" t="str">
        <f t="shared" si="0"/>
        <v>TID_SKIN_TITAN_0_NAME</v>
      </c>
      <c r="O40" s="275" t="str">
        <f t="shared" si="1"/>
        <v>TID_DRAGON_TITAN_0_DESC</v>
      </c>
    </row>
    <row r="41" spans="2:15" s="67" customFormat="1" x14ac:dyDescent="0.2">
      <c r="B41" s="284" t="s">
        <v>4</v>
      </c>
      <c r="C41" s="285" t="s">
        <v>692</v>
      </c>
      <c r="D41" s="285" t="s">
        <v>515</v>
      </c>
      <c r="E41" s="286" t="s">
        <v>1075</v>
      </c>
      <c r="F41" s="287">
        <v>1</v>
      </c>
      <c r="G41" s="288">
        <v>24000</v>
      </c>
      <c r="H41" s="288">
        <v>0</v>
      </c>
      <c r="I41" s="288">
        <v>4</v>
      </c>
      <c r="J41" s="289" t="s">
        <v>756</v>
      </c>
      <c r="K41" s="289" t="s">
        <v>692</v>
      </c>
      <c r="L41" s="289"/>
      <c r="M41" s="289"/>
      <c r="N41" s="290" t="str">
        <f t="shared" si="0"/>
        <v>TID_SKIN_TITAN_1_NAME</v>
      </c>
      <c r="O41" s="291" t="str">
        <f t="shared" si="1"/>
        <v>TID_DRAGON_TITAN_1_DESC</v>
      </c>
    </row>
    <row r="42" spans="2:15" s="67" customFormat="1" x14ac:dyDescent="0.2">
      <c r="B42" s="284" t="s">
        <v>4</v>
      </c>
      <c r="C42" s="285" t="s">
        <v>693</v>
      </c>
      <c r="D42" s="285" t="s">
        <v>515</v>
      </c>
      <c r="E42" s="278" t="s">
        <v>1189</v>
      </c>
      <c r="F42" s="287">
        <v>2</v>
      </c>
      <c r="G42" s="288">
        <v>30000</v>
      </c>
      <c r="H42" s="288">
        <v>0</v>
      </c>
      <c r="I42" s="288">
        <v>8</v>
      </c>
      <c r="J42" s="289" t="s">
        <v>758</v>
      </c>
      <c r="K42" s="289" t="s">
        <v>693</v>
      </c>
      <c r="L42" s="289"/>
      <c r="M42" s="289"/>
      <c r="N42" s="290" t="str">
        <f t="shared" si="0"/>
        <v>TID_SKIN_TITAN_2_NAME</v>
      </c>
      <c r="O42" s="291" t="str">
        <f t="shared" si="1"/>
        <v>TID_DRAGON_TITAN_2_DESC</v>
      </c>
    </row>
    <row r="43" spans="2:15" s="67" customFormat="1" x14ac:dyDescent="0.2">
      <c r="B43" s="284" t="s">
        <v>4</v>
      </c>
      <c r="C43" s="285" t="s">
        <v>694</v>
      </c>
      <c r="D43" s="285" t="s">
        <v>515</v>
      </c>
      <c r="E43" s="278" t="s">
        <v>1038</v>
      </c>
      <c r="F43" s="287">
        <v>3</v>
      </c>
      <c r="G43" s="288">
        <v>36000</v>
      </c>
      <c r="H43" s="288">
        <v>0</v>
      </c>
      <c r="I43" s="288">
        <v>12</v>
      </c>
      <c r="J43" s="281" t="s">
        <v>760</v>
      </c>
      <c r="K43" s="281" t="s">
        <v>694</v>
      </c>
      <c r="L43" s="281"/>
      <c r="M43" s="281"/>
      <c r="N43" s="290" t="str">
        <f t="shared" si="0"/>
        <v>TID_SKIN_TITAN_3_NAME</v>
      </c>
      <c r="O43" s="291" t="str">
        <f t="shared" si="1"/>
        <v>TID_DRAGON_TITAN_3_DESC</v>
      </c>
    </row>
    <row r="44" spans="2:15" s="67" customFormat="1" x14ac:dyDescent="0.2">
      <c r="B44" s="284" t="s">
        <v>4</v>
      </c>
      <c r="C44" s="285" t="s">
        <v>767</v>
      </c>
      <c r="D44" s="285" t="s">
        <v>515</v>
      </c>
      <c r="E44" s="278" t="s">
        <v>1074</v>
      </c>
      <c r="F44" s="287">
        <v>4</v>
      </c>
      <c r="G44" s="288">
        <v>0</v>
      </c>
      <c r="H44" s="288">
        <v>160</v>
      </c>
      <c r="I44" s="288">
        <v>16</v>
      </c>
      <c r="J44" s="281" t="s">
        <v>764</v>
      </c>
      <c r="K44" s="281" t="s">
        <v>767</v>
      </c>
      <c r="L44" s="281"/>
      <c r="M44" s="281"/>
      <c r="N44" s="290" t="str">
        <f t="shared" si="0"/>
        <v>TID_SKIN_TITAN_4_NAME</v>
      </c>
      <c r="O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A1:XFD36"/>
  <sheetViews>
    <sheetView workbookViewId="0">
      <selection activeCell="G15" sqref="G15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5" width="21.5" bestFit="1" customWidth="1"/>
    <col min="6" max="6" width="17.6640625" bestFit="1" customWidth="1"/>
    <col min="7" max="7" width="26.5" style="67" bestFit="1" customWidth="1"/>
    <col min="8" max="8" width="46.5" bestFit="1" customWidth="1"/>
    <col min="9" max="9" width="45.5" bestFit="1" customWidth="1"/>
    <col min="10" max="11" width="52.5" bestFit="1" customWidth="1"/>
    <col min="12" max="12" width="45.5" bestFit="1" customWidth="1"/>
    <col min="13" max="13" width="52.5" bestFit="1" customWidth="1"/>
  </cols>
  <sheetData>
    <row r="1" spans="2:13" s="67" customFormat="1" ht="24" x14ac:dyDescent="0.3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 x14ac:dyDescent="0.2"/>
    <row r="3" spans="2:13" s="67" customFormat="1" ht="110" x14ac:dyDescent="0.2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1163</v>
      </c>
      <c r="K3" s="149" t="s">
        <v>38</v>
      </c>
      <c r="L3" s="150" t="s">
        <v>177</v>
      </c>
      <c r="M3" s="230" t="s">
        <v>616</v>
      </c>
    </row>
    <row r="4" spans="2:13" s="67" customFormat="1" x14ac:dyDescent="0.2">
      <c r="D4" s="219" t="s">
        <v>4</v>
      </c>
      <c r="E4" s="203" t="s">
        <v>1040</v>
      </c>
      <c r="F4" s="217" t="s">
        <v>477</v>
      </c>
      <c r="G4" s="218" t="s">
        <v>478</v>
      </c>
      <c r="H4" s="218">
        <v>1</v>
      </c>
      <c r="I4" s="204" t="str">
        <f>CONCATENATE("icon_",powerUpsDefinitions[[#This Row],['[sku']]])</f>
        <v>icon_avoid_mine</v>
      </c>
      <c r="J4" s="204" t="s">
        <v>1169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 x14ac:dyDescent="0.2">
      <c r="D5" s="219" t="s">
        <v>4</v>
      </c>
      <c r="E5" s="203" t="s">
        <v>1041</v>
      </c>
      <c r="F5" s="217" t="s">
        <v>477</v>
      </c>
      <c r="G5" s="218" t="s">
        <v>479</v>
      </c>
      <c r="H5" s="218">
        <v>1</v>
      </c>
      <c r="I5" s="204" t="str">
        <f>CONCATENATE("icon_",powerUpsDefinitions[[#This Row],['[sku']]])</f>
        <v>icon_avoid_poison</v>
      </c>
      <c r="J5" s="204" t="s">
        <v>1169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 x14ac:dyDescent="0.2">
      <c r="D6" s="219" t="s">
        <v>4</v>
      </c>
      <c r="E6" s="203" t="s">
        <v>1039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1165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 x14ac:dyDescent="0.2">
      <c r="D7" s="219" t="s">
        <v>4</v>
      </c>
      <c r="E7" s="203" t="s">
        <v>381</v>
      </c>
      <c r="F7" s="217" t="s">
        <v>1077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1175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 x14ac:dyDescent="0.2">
      <c r="D8" s="219" t="s">
        <v>4</v>
      </c>
      <c r="E8" s="203" t="s">
        <v>469</v>
      </c>
      <c r="F8" s="217" t="s">
        <v>469</v>
      </c>
      <c r="G8" s="218"/>
      <c r="H8" s="218"/>
      <c r="I8" s="204" t="str">
        <f>CONCATENATE("icon_",powerUpsDefinitions[[#This Row],['[sku']]])</f>
        <v>icon_dive</v>
      </c>
      <c r="J8" s="204" t="s">
        <v>1164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 x14ac:dyDescent="0.2">
      <c r="D9" s="219" t="s">
        <v>4</v>
      </c>
      <c r="E9" s="203" t="s">
        <v>470</v>
      </c>
      <c r="F9" s="217" t="s">
        <v>470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1170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 x14ac:dyDescent="0.2">
      <c r="D10" s="219" t="s">
        <v>4</v>
      </c>
      <c r="E10" s="203" t="s">
        <v>1082</v>
      </c>
      <c r="F10" s="217" t="s">
        <v>1083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1171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 x14ac:dyDescent="0.2">
      <c r="D11" s="219" t="s">
        <v>4</v>
      </c>
      <c r="E11" s="203" t="s">
        <v>1084</v>
      </c>
      <c r="F11" s="217" t="s">
        <v>1083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1171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 x14ac:dyDescent="0.2">
      <c r="D12" s="134" t="s">
        <v>4</v>
      </c>
      <c r="E12" s="182" t="s">
        <v>1085</v>
      </c>
      <c r="F12" s="214" t="s">
        <v>1085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1171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 x14ac:dyDescent="0.2">
      <c r="D13" s="219" t="s">
        <v>4</v>
      </c>
      <c r="E13" s="203" t="s">
        <v>1173</v>
      </c>
      <c r="F13" s="217" t="s">
        <v>1173</v>
      </c>
      <c r="G13" s="218">
        <v>1</v>
      </c>
      <c r="H13" s="218"/>
      <c r="I13" s="390" t="str">
        <f>CONCATENATE("icon_",powerUpsDefinitions[[#This Row],['[sku']]])</f>
        <v>icon_fireball</v>
      </c>
      <c r="J13" s="390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 x14ac:dyDescent="0.2">
      <c r="D14" s="219" t="s">
        <v>4</v>
      </c>
      <c r="E14" s="203" t="s">
        <v>1067</v>
      </c>
      <c r="F14" s="217" t="s">
        <v>1068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1171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 x14ac:dyDescent="0.2">
      <c r="D15" s="219" t="s">
        <v>4</v>
      </c>
      <c r="E15" s="387" t="s">
        <v>1042</v>
      </c>
      <c r="F15" s="388" t="s">
        <v>480</v>
      </c>
      <c r="G15" s="389">
        <v>0</v>
      </c>
      <c r="H15" s="389"/>
      <c r="I15" s="204" t="str">
        <f>CONCATENATE("icon_",powerUpsDefinitions[[#This Row],['[sku']]])</f>
        <v>icon_free_revive</v>
      </c>
      <c r="J15" s="204" t="s">
        <v>1218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 x14ac:dyDescent="0.2">
      <c r="D16" s="219" t="s">
        <v>4</v>
      </c>
      <c r="E16" s="203" t="s">
        <v>1176</v>
      </c>
      <c r="F16" s="217" t="s">
        <v>1176</v>
      </c>
      <c r="G16" s="218">
        <v>1</v>
      </c>
      <c r="H16" s="218"/>
      <c r="I16" s="390" t="s">
        <v>1186</v>
      </c>
      <c r="J16" s="390" t="s">
        <v>1186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2" t="str">
        <f>CONCATENATE(powerUpsDefinitions[[#This Row],['[tidDesc']]],"_SHORT")</f>
        <v>TID_POWERUP_FREEZE_AURA_DESC_SHORT</v>
      </c>
    </row>
    <row r="17" spans="4:13" x14ac:dyDescent="0.2">
      <c r="D17" s="219" t="s">
        <v>4</v>
      </c>
      <c r="E17" s="203" t="s">
        <v>1037</v>
      </c>
      <c r="F17" s="217" t="s">
        <v>1037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1174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 x14ac:dyDescent="0.2">
      <c r="D18" s="219" t="s">
        <v>4</v>
      </c>
      <c r="E18" s="203" t="s">
        <v>1079</v>
      </c>
      <c r="F18" s="217" t="s">
        <v>1080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1174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 x14ac:dyDescent="0.2">
      <c r="D19" s="219" t="s">
        <v>4</v>
      </c>
      <c r="E19" s="203" t="s">
        <v>1038</v>
      </c>
      <c r="F19" s="217" t="s">
        <v>475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1168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 x14ac:dyDescent="0.2">
      <c r="D20" s="219" t="s">
        <v>4</v>
      </c>
      <c r="E20" s="203" t="s">
        <v>1072</v>
      </c>
      <c r="F20" s="217" t="s">
        <v>1069</v>
      </c>
      <c r="G20" s="218" t="s">
        <v>1073</v>
      </c>
      <c r="H20" s="218">
        <v>10</v>
      </c>
      <c r="I20" s="204" t="str">
        <f>CONCATENATE("icon_",powerUpsDefinitions[[#This Row],['[sku']]])</f>
        <v>icon_lower_damage_arrows</v>
      </c>
      <c r="J20" s="204" t="s">
        <v>1172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 x14ac:dyDescent="0.2">
      <c r="D21" s="219" t="s">
        <v>4</v>
      </c>
      <c r="E21" s="203" t="s">
        <v>1070</v>
      </c>
      <c r="F21" s="217" t="s">
        <v>1069</v>
      </c>
      <c r="G21" s="218" t="s">
        <v>478</v>
      </c>
      <c r="H21" s="218">
        <v>10</v>
      </c>
      <c r="I21" s="204" t="str">
        <f>CONCATENATE("icon_",powerUpsDefinitions[[#This Row],['[sku']]])</f>
        <v>icon_lower_damage_mine</v>
      </c>
      <c r="J21" s="204" t="s">
        <v>1172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 x14ac:dyDescent="0.2">
      <c r="D22" s="219" t="s">
        <v>4</v>
      </c>
      <c r="E22" s="203" t="s">
        <v>1071</v>
      </c>
      <c r="F22" s="217" t="s">
        <v>1069</v>
      </c>
      <c r="G22" s="218" t="s">
        <v>479</v>
      </c>
      <c r="H22" s="218">
        <v>10</v>
      </c>
      <c r="I22" s="204" t="str">
        <f>CONCATENATE("icon_",powerUpsDefinitions[[#This Row],['[sku']]])</f>
        <v>icon_lower_damage_poison</v>
      </c>
      <c r="J22" s="204" t="s">
        <v>1172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 x14ac:dyDescent="0.2">
      <c r="D23" s="393" t="s">
        <v>4</v>
      </c>
      <c r="E23" s="203" t="s">
        <v>1188</v>
      </c>
      <c r="F23" s="217" t="s">
        <v>1188</v>
      </c>
      <c r="G23" s="396">
        <v>1</v>
      </c>
      <c r="H23" s="396"/>
      <c r="I23" s="390" t="str">
        <f>CONCATENATE("icon_",powerUpsDefinitions[[#This Row],['[sku']]])</f>
        <v>icon_magnet</v>
      </c>
      <c r="J23" s="390" t="str">
        <f>CONCATENATE("icon_",powerUpsDefinitions[[#This Row],['[sku']]])</f>
        <v>icon_magnet</v>
      </c>
      <c r="K23" s="397" t="str">
        <f>CONCATENATE("TID_POWERUP_",UPPER(powerUpsDefinitions[[#This Row],['[sku']]]),"_NAME")</f>
        <v>TID_POWERUP_MAGNET_NAME</v>
      </c>
      <c r="L23" s="398" t="str">
        <f>CONCATENATE("TID_POWERUP_",UPPER(powerUpsDefinitions[[#This Row],['[sku']]]),"_DESC")</f>
        <v>TID_POWERUP_MAGNET_DESC</v>
      </c>
      <c r="M23" s="399" t="str">
        <f>CONCATENATE(powerUpsDefinitions[[#This Row],['[tidDesc']]],"_SHORT")</f>
        <v>TID_POWERUP_MAGNET_DESC_SHORT</v>
      </c>
    </row>
    <row r="24" spans="4:13" x14ac:dyDescent="0.2">
      <c r="D24" s="219" t="s">
        <v>4</v>
      </c>
      <c r="E24" s="203" t="s">
        <v>1189</v>
      </c>
      <c r="F24" s="217" t="s">
        <v>1189</v>
      </c>
      <c r="G24" s="218">
        <v>5</v>
      </c>
      <c r="H24" s="218"/>
      <c r="I24" s="390" t="s">
        <v>1241</v>
      </c>
      <c r="J24" s="390" t="s">
        <v>1167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2" t="str">
        <f>CONCATENATE(powerUpsDefinitions[[#This Row],['[tidDesc']]],"_SHORT")</f>
        <v>TID_POWERUP_MORE_XP_DESC_SHORT</v>
      </c>
    </row>
    <row r="25" spans="4:13" x14ac:dyDescent="0.2">
      <c r="D25" s="219" t="s">
        <v>4</v>
      </c>
      <c r="E25" s="203" t="s">
        <v>1086</v>
      </c>
      <c r="F25" s="217" t="s">
        <v>1086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 x14ac:dyDescent="0.2">
      <c r="D26" s="219" t="s">
        <v>4</v>
      </c>
      <c r="E26" s="203" t="s">
        <v>482</v>
      </c>
      <c r="F26" s="217" t="s">
        <v>481</v>
      </c>
      <c r="G26" s="218" t="s">
        <v>336</v>
      </c>
      <c r="H26" s="218">
        <v>100</v>
      </c>
      <c r="I26" s="204" t="str">
        <f>CONCATENATE("icon_",powerUpsDefinitions[[#This Row],['[sku']]])</f>
        <v>icon_preyHpBoost_crow</v>
      </c>
      <c r="J26" s="204" t="s">
        <v>1171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 x14ac:dyDescent="0.2">
      <c r="D27" s="219" t="s">
        <v>4</v>
      </c>
      <c r="E27" s="203" t="s">
        <v>1074</v>
      </c>
      <c r="F27" s="217" t="s">
        <v>1074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1172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 x14ac:dyDescent="0.2">
      <c r="D28" s="219" t="s">
        <v>4</v>
      </c>
      <c r="E28" s="203" t="s">
        <v>313</v>
      </c>
      <c r="F28" s="217" t="s">
        <v>1078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1167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 x14ac:dyDescent="0.2">
      <c r="D29" s="219" t="s">
        <v>4</v>
      </c>
      <c r="E29" s="203" t="s">
        <v>1075</v>
      </c>
      <c r="F29" s="217" t="s">
        <v>1076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1166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 x14ac:dyDescent="0.2">
      <c r="D30" s="393" t="s">
        <v>4</v>
      </c>
      <c r="E30" s="394" t="s">
        <v>1187</v>
      </c>
      <c r="F30" s="395" t="s">
        <v>1187</v>
      </c>
      <c r="G30" s="396">
        <v>100</v>
      </c>
      <c r="H30" s="396"/>
      <c r="I30" s="390" t="s">
        <v>1219</v>
      </c>
      <c r="J30" s="390" t="s">
        <v>1171</v>
      </c>
      <c r="K30" s="397" t="str">
        <f>CONCATENATE("TID_POWERUP_",UPPER(powerUpsDefinitions[[#This Row],['[sku']]]),"_NAME")</f>
        <v>TID_POWERUP_VACUUM_NAME</v>
      </c>
      <c r="L30" s="398" t="str">
        <f>CONCATENATE("TID_POWERUP_",UPPER(powerUpsDefinitions[[#This Row],['[sku']]]),"_DESC")</f>
        <v>TID_POWERUP_VACUUM_DESC</v>
      </c>
      <c r="M30" s="399" t="str">
        <f>CONCATENATE(powerUpsDefinitions[[#This Row],['[tidDesc']]],"_SHORT")</f>
        <v>TID_POWERUP_VACUUM_DESC_SHORT</v>
      </c>
    </row>
    <row r="31" spans="4:13" x14ac:dyDescent="0.2">
      <c r="G31"/>
    </row>
    <row r="32" spans="4:13" ht="16" thickBot="1" x14ac:dyDescent="0.25">
      <c r="G32"/>
    </row>
    <row r="33" spans="1:16384" s="67" customFormat="1" ht="24" x14ac:dyDescent="0.3">
      <c r="A33" s="12"/>
      <c r="B33" s="12"/>
      <c r="C33" s="12"/>
      <c r="D33" s="12" t="s">
        <v>1198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 x14ac:dyDescent="0.2">
      <c r="G34"/>
    </row>
    <row r="35" spans="1:16384" ht="132" x14ac:dyDescent="0.2">
      <c r="D35" s="185" t="s">
        <v>1192</v>
      </c>
      <c r="E35" s="185" t="s">
        <v>5</v>
      </c>
      <c r="F35" s="402" t="s">
        <v>1201</v>
      </c>
      <c r="G35" s="403" t="s">
        <v>1200</v>
      </c>
      <c r="H35" s="403" t="s">
        <v>1199</v>
      </c>
    </row>
    <row r="36" spans="1:16384" x14ac:dyDescent="0.2">
      <c r="D36" s="404" t="s">
        <v>4</v>
      </c>
      <c r="E36" s="203" t="s">
        <v>1193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Y12"/>
  <sheetViews>
    <sheetView tabSelected="1" topLeftCell="A2" workbookViewId="0">
      <selection activeCell="F10" sqref="F10"/>
    </sheetView>
  </sheetViews>
  <sheetFormatPr baseColWidth="10" defaultColWidth="11.5" defaultRowHeight="15" x14ac:dyDescent="0.2"/>
  <cols>
    <col min="1" max="1" width="3.1640625" style="67" customWidth="1"/>
    <col min="2" max="2" width="14" style="67" customWidth="1"/>
    <col min="3" max="11" width="23.6640625" style="67" customWidth="1"/>
    <col min="12" max="12" width="23.33203125" style="67" customWidth="1"/>
    <col min="13" max="16384" width="11.5" style="67"/>
  </cols>
  <sheetData>
    <row r="1" spans="2:25" ht="16" thickBot="1" x14ac:dyDescent="0.25"/>
    <row r="2" spans="2:25" ht="24" x14ac:dyDescent="0.3">
      <c r="B2" s="12" t="s">
        <v>1257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444"/>
      <c r="C3" s="444"/>
      <c r="D3" s="444"/>
      <c r="E3" s="444"/>
      <c r="F3" s="444"/>
      <c r="G3" s="444"/>
      <c r="H3" s="67" t="s">
        <v>1266</v>
      </c>
    </row>
    <row r="4" spans="2:25" ht="111" x14ac:dyDescent="0.2">
      <c r="B4" s="143" t="s">
        <v>1258</v>
      </c>
      <c r="C4" s="143" t="s">
        <v>5</v>
      </c>
      <c r="D4" s="143" t="s">
        <v>204</v>
      </c>
      <c r="E4" s="479" t="s">
        <v>186</v>
      </c>
      <c r="F4" s="146" t="s">
        <v>1260</v>
      </c>
      <c r="G4" s="147" t="s">
        <v>696</v>
      </c>
      <c r="H4" s="163" t="s">
        <v>627</v>
      </c>
      <c r="I4" s="163" t="s">
        <v>1265</v>
      </c>
      <c r="J4" s="163" t="s">
        <v>1261</v>
      </c>
      <c r="K4" s="148" t="s">
        <v>23</v>
      </c>
      <c r="L4" s="351" t="s">
        <v>857</v>
      </c>
    </row>
    <row r="5" spans="2:25" x14ac:dyDescent="0.2">
      <c r="B5" s="134" t="s">
        <v>4</v>
      </c>
      <c r="C5" s="159" t="s">
        <v>1259</v>
      </c>
      <c r="D5" s="159" t="s">
        <v>1264</v>
      </c>
      <c r="E5" s="480">
        <v>0</v>
      </c>
      <c r="F5" s="14">
        <v>4.99</v>
      </c>
      <c r="G5" s="133">
        <v>0</v>
      </c>
      <c r="H5" s="165">
        <v>100</v>
      </c>
      <c r="I5" s="165">
        <v>0</v>
      </c>
      <c r="J5" s="20" t="b">
        <v>0</v>
      </c>
      <c r="K5" s="15" t="s">
        <v>1267</v>
      </c>
      <c r="L5" s="353"/>
    </row>
    <row r="6" spans="2:25" x14ac:dyDescent="0.2">
      <c r="B6" s="134" t="s">
        <v>4</v>
      </c>
      <c r="C6" s="159" t="s">
        <v>1262</v>
      </c>
      <c r="D6" s="410" t="s">
        <v>1264</v>
      </c>
      <c r="E6" s="480">
        <v>1</v>
      </c>
      <c r="F6" s="14">
        <v>19.989999999999998</v>
      </c>
      <c r="G6" s="133">
        <v>0</v>
      </c>
      <c r="H6" s="165">
        <v>500</v>
      </c>
      <c r="I6" s="165">
        <v>0.25</v>
      </c>
      <c r="J6" s="20" t="b">
        <v>0</v>
      </c>
      <c r="K6" s="15" t="s">
        <v>1268</v>
      </c>
      <c r="L6" s="353"/>
    </row>
    <row r="7" spans="2:25" x14ac:dyDescent="0.2">
      <c r="B7" s="134" t="s">
        <v>4</v>
      </c>
      <c r="C7" s="159" t="s">
        <v>1263</v>
      </c>
      <c r="D7" s="410" t="s">
        <v>1264</v>
      </c>
      <c r="E7" s="480">
        <v>2</v>
      </c>
      <c r="F7" s="14">
        <v>50.99</v>
      </c>
      <c r="G7" s="133">
        <v>0</v>
      </c>
      <c r="H7" s="165">
        <v>1500</v>
      </c>
      <c r="I7" s="165">
        <v>0.5</v>
      </c>
      <c r="J7" s="20" t="b">
        <v>0</v>
      </c>
      <c r="K7" s="15" t="s">
        <v>1269</v>
      </c>
      <c r="L7" s="445"/>
    </row>
    <row r="8" spans="2:25" ht="16" thickBot="1" x14ac:dyDescent="0.25">
      <c r="B8" s="136" t="s">
        <v>4</v>
      </c>
      <c r="C8" s="438" t="s">
        <v>1270</v>
      </c>
      <c r="D8" s="410" t="s">
        <v>1264</v>
      </c>
      <c r="E8" s="482">
        <v>3</v>
      </c>
      <c r="F8" s="139">
        <v>99.99</v>
      </c>
      <c r="G8" s="140">
        <v>0</v>
      </c>
      <c r="H8" s="166">
        <v>3300</v>
      </c>
      <c r="I8" s="166">
        <v>0.65</v>
      </c>
      <c r="J8" s="155" t="b">
        <v>1</v>
      </c>
      <c r="K8" s="358" t="s">
        <v>1275</v>
      </c>
      <c r="L8" s="446"/>
    </row>
    <row r="9" spans="2:25" x14ac:dyDescent="0.2">
      <c r="B9" s="447" t="s">
        <v>4</v>
      </c>
      <c r="C9" s="448" t="s">
        <v>1271</v>
      </c>
      <c r="D9" s="449" t="s">
        <v>1280</v>
      </c>
      <c r="E9" s="481">
        <v>0</v>
      </c>
      <c r="F9" s="450">
        <v>0</v>
      </c>
      <c r="G9" s="451">
        <v>100</v>
      </c>
      <c r="H9" s="452">
        <v>10000</v>
      </c>
      <c r="I9" s="452">
        <v>0</v>
      </c>
      <c r="J9" s="453" t="b">
        <v>0</v>
      </c>
      <c r="K9" s="454" t="s">
        <v>1276</v>
      </c>
      <c r="L9" s="455"/>
    </row>
    <row r="10" spans="2:25" x14ac:dyDescent="0.2">
      <c r="B10" s="134" t="s">
        <v>4</v>
      </c>
      <c r="C10" s="159" t="s">
        <v>1272</v>
      </c>
      <c r="D10" s="410" t="s">
        <v>1280</v>
      </c>
      <c r="E10" s="480">
        <v>1</v>
      </c>
      <c r="F10" s="14">
        <v>0</v>
      </c>
      <c r="G10" s="133">
        <v>500</v>
      </c>
      <c r="H10" s="165">
        <f ca="1">($H$9/$G$9)*shopPacksDefinitions[[#This Row],['[priceHC']]]*(1 + shopPacksDefinitions[[#This Row],['[bonusAmount']]])</f>
        <v>62500</v>
      </c>
      <c r="I10" s="165">
        <v>0.25</v>
      </c>
      <c r="J10" s="20" t="b">
        <v>0</v>
      </c>
      <c r="K10" s="15" t="s">
        <v>1277</v>
      </c>
      <c r="L10" s="445"/>
    </row>
    <row r="11" spans="2:25" x14ac:dyDescent="0.2">
      <c r="B11" s="134" t="s">
        <v>4</v>
      </c>
      <c r="C11" s="159" t="s">
        <v>1273</v>
      </c>
      <c r="D11" s="410" t="s">
        <v>1280</v>
      </c>
      <c r="E11" s="480">
        <v>2</v>
      </c>
      <c r="F11" s="14">
        <v>0</v>
      </c>
      <c r="G11" s="133">
        <v>1500</v>
      </c>
      <c r="H11" s="165">
        <f ca="1">($H$9/$G$9)*shopPacksDefinitions[[#This Row],['[priceHC']]]*(1 + shopPacksDefinitions[[#This Row],['[bonusAmount']]])</f>
        <v>225000</v>
      </c>
      <c r="I11" s="165">
        <v>0.5</v>
      </c>
      <c r="J11" s="20" t="b">
        <v>0</v>
      </c>
      <c r="K11" s="15" t="s">
        <v>1278</v>
      </c>
      <c r="L11" s="445"/>
    </row>
    <row r="12" spans="2:25" x14ac:dyDescent="0.2">
      <c r="B12" s="134" t="s">
        <v>4</v>
      </c>
      <c r="C12" s="159" t="s">
        <v>1274</v>
      </c>
      <c r="D12" s="410" t="s">
        <v>1280</v>
      </c>
      <c r="E12" s="480">
        <v>3</v>
      </c>
      <c r="F12" s="14">
        <v>0</v>
      </c>
      <c r="G12" s="133">
        <v>3300</v>
      </c>
      <c r="H12" s="165">
        <f ca="1">($H$9/$G$9)*shopPacksDefinitions[[#This Row],['[priceHC']]]*(1 + shopPacksDefinitions[[#This Row],['[bonusAmount']]])</f>
        <v>544500</v>
      </c>
      <c r="I12" s="165">
        <v>0.65</v>
      </c>
      <c r="J12" s="20" t="b">
        <v>1</v>
      </c>
      <c r="K12" s="15" t="s">
        <v>1279</v>
      </c>
      <c r="L12" s="445"/>
    </row>
  </sheetData>
  <dataValidations count="2">
    <dataValidation type="list" showInputMessage="1" showErrorMessage="1" sqref="D5:D12">
      <formula1>"hc, sc"</formula1>
    </dataValidation>
    <dataValidation type="list" showInputMessage="1" showErrorMessage="1" sqref="J5:J12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50"/>
  <sheetViews>
    <sheetView topLeftCell="A4" workbookViewId="0">
      <selection activeCell="H50" sqref="H50"/>
    </sheetView>
  </sheetViews>
  <sheetFormatPr baseColWidth="10" defaultColWidth="11.5" defaultRowHeight="15" x14ac:dyDescent="0.2"/>
  <cols>
    <col min="1" max="1" width="4" customWidth="1"/>
    <col min="2" max="2" width="48.6640625" bestFit="1" customWidth="1"/>
    <col min="3" max="3" width="16.5" bestFit="1" customWidth="1"/>
    <col min="4" max="5" width="22.33203125" bestFit="1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192"/>
      <c r="D3" s="192"/>
      <c r="E3" s="192"/>
      <c r="F3" s="476"/>
      <c r="G3" s="476"/>
      <c r="H3" s="192"/>
      <c r="I3" s="172"/>
      <c r="J3" s="171"/>
      <c r="K3" s="171"/>
    </row>
    <row r="4" spans="2:12" ht="131" x14ac:dyDescent="0.2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 x14ac:dyDescent="0.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 x14ac:dyDescent="0.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 x14ac:dyDescent="0.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 x14ac:dyDescent="0.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 x14ac:dyDescent="0.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 x14ac:dyDescent="0.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 x14ac:dyDescent="0.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 x14ac:dyDescent="0.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 x14ac:dyDescent="0.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 x14ac:dyDescent="0.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 x14ac:dyDescent="0.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 x14ac:dyDescent="0.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 x14ac:dyDescent="0.2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 x14ac:dyDescent="0.2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 x14ac:dyDescent="0.2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 x14ac:dyDescent="0.2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 x14ac:dyDescent="0.2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 x14ac:dyDescent="0.2">
      <c r="B22" s="194" t="s">
        <v>4</v>
      </c>
      <c r="C22" s="13" t="s">
        <v>987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 x14ac:dyDescent="0.2">
      <c r="B23" s="194" t="s">
        <v>395</v>
      </c>
      <c r="C23" s="13"/>
      <c r="D23" s="13"/>
      <c r="E23" s="20"/>
      <c r="F23" s="183"/>
      <c r="G23" s="183"/>
      <c r="H23" s="160" t="s">
        <v>988</v>
      </c>
    </row>
    <row r="24" spans="2:8" s="67" customFormat="1" x14ac:dyDescent="0.2">
      <c r="B24" s="194" t="s">
        <v>4</v>
      </c>
      <c r="C24" s="13" t="s">
        <v>1008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 x14ac:dyDescent="0.2">
      <c r="B25" s="194" t="s">
        <v>395</v>
      </c>
      <c r="C25" s="13"/>
      <c r="D25" s="13"/>
      <c r="E25" s="20"/>
      <c r="F25" s="183"/>
      <c r="G25" s="183"/>
      <c r="H25" s="160" t="s">
        <v>989</v>
      </c>
    </row>
    <row r="26" spans="2:8" s="67" customFormat="1" x14ac:dyDescent="0.2">
      <c r="B26" s="194" t="s">
        <v>4</v>
      </c>
      <c r="C26" s="13" t="s">
        <v>1009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 x14ac:dyDescent="0.2">
      <c r="B27" s="194" t="s">
        <v>395</v>
      </c>
      <c r="C27" s="13"/>
      <c r="D27" s="13"/>
      <c r="E27" s="20"/>
      <c r="F27" s="183"/>
      <c r="G27" s="183"/>
      <c r="H27" s="160" t="s">
        <v>990</v>
      </c>
    </row>
    <row r="28" spans="2:8" x14ac:dyDescent="0.2">
      <c r="B28" s="194" t="s">
        <v>4</v>
      </c>
      <c r="C28" s="13" t="s">
        <v>1010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 x14ac:dyDescent="0.2">
      <c r="B29" s="194" t="s">
        <v>395</v>
      </c>
      <c r="C29" s="13"/>
      <c r="D29" s="13"/>
      <c r="E29" s="20"/>
      <c r="F29" s="183"/>
      <c r="G29" s="183"/>
      <c r="H29" s="160" t="s">
        <v>991</v>
      </c>
    </row>
    <row r="30" spans="2:8" s="67" customFormat="1" x14ac:dyDescent="0.2">
      <c r="B30"/>
      <c r="C30"/>
      <c r="D30"/>
      <c r="E30"/>
      <c r="F30"/>
      <c r="G30"/>
      <c r="H30"/>
    </row>
    <row r="31" spans="2:8" s="67" customFormat="1" x14ac:dyDescent="0.2">
      <c r="B31"/>
      <c r="C31"/>
      <c r="D31"/>
      <c r="E31"/>
      <c r="F31"/>
      <c r="G31"/>
      <c r="H31"/>
    </row>
    <row r="32" spans="2:8" s="67" customFormat="1" ht="16" thickBot="1" x14ac:dyDescent="0.25">
      <c r="B32"/>
      <c r="C32"/>
      <c r="D32"/>
      <c r="E32"/>
      <c r="F32"/>
      <c r="G32"/>
      <c r="H32"/>
    </row>
    <row r="33" spans="2:8" ht="24" x14ac:dyDescent="0.3">
      <c r="B33" s="12" t="s">
        <v>524</v>
      </c>
      <c r="C33" s="12"/>
      <c r="D33" s="12"/>
      <c r="E33" s="12"/>
      <c r="F33" s="12"/>
      <c r="G33" s="12"/>
      <c r="H33" s="12"/>
    </row>
    <row r="35" spans="2:8" ht="126" x14ac:dyDescent="0.2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 x14ac:dyDescent="0.2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 x14ac:dyDescent="0.2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 x14ac:dyDescent="0.2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 x14ac:dyDescent="0.2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 x14ac:dyDescent="0.2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 x14ac:dyDescent="0.2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 x14ac:dyDescent="0.2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 x14ac:dyDescent="0.2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 x14ac:dyDescent="0.2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 x14ac:dyDescent="0.2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  <row r="46" spans="2:8" ht="16" thickBot="1" x14ac:dyDescent="0.25"/>
    <row r="47" spans="2:8" ht="24" x14ac:dyDescent="0.3">
      <c r="B47" s="12" t="s">
        <v>1194</v>
      </c>
      <c r="C47" s="12"/>
      <c r="D47" s="12"/>
      <c r="E47" s="12"/>
      <c r="F47" s="12"/>
      <c r="G47" s="12"/>
      <c r="H47" s="12"/>
    </row>
    <row r="49" spans="2:8" ht="127" x14ac:dyDescent="0.2">
      <c r="B49" s="185" t="s">
        <v>1195</v>
      </c>
      <c r="C49" s="185" t="s">
        <v>5</v>
      </c>
      <c r="D49" s="185" t="s">
        <v>1203</v>
      </c>
      <c r="E49" s="403" t="s">
        <v>1204</v>
      </c>
      <c r="F49" s="403" t="s">
        <v>1205</v>
      </c>
      <c r="G49" s="403" t="s">
        <v>1206</v>
      </c>
      <c r="H49" s="403" t="s">
        <v>1207</v>
      </c>
    </row>
    <row r="50" spans="2:8" x14ac:dyDescent="0.2">
      <c r="B50" s="406" t="s">
        <v>4</v>
      </c>
      <c r="C50" s="401" t="s">
        <v>1196</v>
      </c>
      <c r="D50" s="401" t="s">
        <v>1197</v>
      </c>
      <c r="E50" s="405" t="s">
        <v>1197</v>
      </c>
      <c r="F50" s="405">
        <v>50</v>
      </c>
      <c r="G50" s="405">
        <v>30</v>
      </c>
      <c r="H50" s="40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/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workbookViewId="0">
      <selection activeCell="I14" sqref="I14"/>
    </sheetView>
  </sheetViews>
  <sheetFormatPr baseColWidth="10" defaultColWidth="11.5" defaultRowHeight="15" x14ac:dyDescent="0.2"/>
  <cols>
    <col min="1" max="1" width="2.6640625" customWidth="1"/>
    <col min="2" max="2" width="12" customWidth="1"/>
    <col min="3" max="3" width="13.1640625" bestFit="1" customWidth="1"/>
    <col min="4" max="5" width="12" customWidth="1"/>
    <col min="6" max="6" width="12.5" bestFit="1" customWidth="1"/>
    <col min="7" max="7" width="8.5" bestFit="1" customWidth="1"/>
    <col min="8" max="26" width="12" customWidth="1"/>
  </cols>
  <sheetData>
    <row r="1" spans="1:11" ht="16" thickBot="1" x14ac:dyDescent="0.25"/>
    <row r="2" spans="1:11" ht="24" x14ac:dyDescent="0.3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28" x14ac:dyDescent="0.2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619</v>
      </c>
      <c r="G4" s="144" t="s">
        <v>906</v>
      </c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6" thickBot="1" x14ac:dyDescent="0.25"/>
    <row r="8" spans="1:11" ht="24" x14ac:dyDescent="0.3">
      <c r="B8" s="12" t="s">
        <v>611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3" x14ac:dyDescent="0.2">
      <c r="B10" s="143" t="s">
        <v>617</v>
      </c>
      <c r="C10" s="144" t="s">
        <v>5</v>
      </c>
      <c r="D10" s="146" t="s">
        <v>612</v>
      </c>
      <c r="E10" s="161" t="s">
        <v>613</v>
      </c>
      <c r="F10" s="144" t="s">
        <v>614</v>
      </c>
    </row>
    <row r="11" spans="1:11" x14ac:dyDescent="0.2">
      <c r="B11" s="156" t="s">
        <v>4</v>
      </c>
      <c r="C11" s="13" t="s">
        <v>618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23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F5" sqref="F5:F7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5" x14ac:dyDescent="0.2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 x14ac:dyDescent="0.2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 x14ac:dyDescent="0.2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 x14ac:dyDescent="0.2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 x14ac:dyDescent="0.2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 x14ac:dyDescent="0.2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 x14ac:dyDescent="0.2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 x14ac:dyDescent="0.2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 x14ac:dyDescent="0.2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 x14ac:dyDescent="0.2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 x14ac:dyDescent="0.2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 x14ac:dyDescent="0.2">
      <c r="B19" s="177"/>
    </row>
    <row r="20" spans="2:2" x14ac:dyDescent="0.2">
      <c r="B20" s="179"/>
    </row>
    <row r="21" spans="2:2" x14ac:dyDescent="0.2">
      <c r="B21" s="179"/>
    </row>
    <row r="22" spans="2:2" x14ac:dyDescent="0.2">
      <c r="B22" s="179"/>
    </row>
    <row r="23" spans="2:2" x14ac:dyDescent="0.2">
      <c r="B23" s="179"/>
    </row>
    <row r="24" spans="2:2" x14ac:dyDescent="0.2">
      <c r="B24" s="179"/>
    </row>
    <row r="25" spans="2:2" x14ac:dyDescent="0.2">
      <c r="B25" s="179"/>
    </row>
    <row r="26" spans="2:2" x14ac:dyDescent="0.2">
      <c r="B26" s="179"/>
    </row>
    <row r="27" spans="2:2" x14ac:dyDescent="0.2">
      <c r="B27" s="179"/>
    </row>
    <row r="28" spans="2:2" x14ac:dyDescent="0.2">
      <c r="B28" s="179"/>
    </row>
  </sheetData>
  <conditionalFormatting sqref="C5:C14">
    <cfRule type="duplicateValues" dxfId="22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Z53"/>
  <sheetViews>
    <sheetView topLeftCell="A4" workbookViewId="0">
      <selection activeCell="D17" sqref="D17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4" width="14.33203125" style="67" customWidth="1"/>
    <col min="5" max="5" width="15.6640625" style="67" customWidth="1"/>
    <col min="6" max="7" width="26.5" style="67" bestFit="1" customWidth="1"/>
    <col min="8" max="8" width="8.5" style="67" bestFit="1" customWidth="1"/>
    <col min="9" max="31" width="11.1640625" style="67" customWidth="1"/>
    <col min="32" max="32" width="28.1640625" style="67" bestFit="1" customWidth="1"/>
    <col min="33" max="33" width="35" style="67" bestFit="1" customWidth="1"/>
    <col min="34" max="37" width="45" style="67" customWidth="1"/>
    <col min="38" max="43" width="11.1640625" style="67" customWidth="1"/>
    <col min="44" max="16384" width="10.83203125" style="67"/>
  </cols>
  <sheetData>
    <row r="1" spans="2:52" ht="16" thickBot="1" x14ac:dyDescent="0.25"/>
    <row r="2" spans="2:52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2" x14ac:dyDescent="0.2">
      <c r="B3" s="153"/>
      <c r="C3" s="10"/>
      <c r="D3" s="10"/>
      <c r="E3" s="10"/>
      <c r="F3" s="10"/>
      <c r="G3" s="10"/>
    </row>
    <row r="4" spans="2:52" ht="113" x14ac:dyDescent="0.2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1043</v>
      </c>
      <c r="G4" s="149" t="s">
        <v>38</v>
      </c>
    </row>
    <row r="5" spans="2:52" x14ac:dyDescent="0.2">
      <c r="B5" s="134" t="s">
        <v>4</v>
      </c>
      <c r="C5" s="13" t="s">
        <v>187</v>
      </c>
      <c r="D5" s="132">
        <v>0</v>
      </c>
      <c r="E5" s="15" t="s">
        <v>648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2" x14ac:dyDescent="0.2">
      <c r="B6" s="134" t="s">
        <v>4</v>
      </c>
      <c r="C6" s="13" t="s">
        <v>188</v>
      </c>
      <c r="D6" s="132">
        <v>1</v>
      </c>
      <c r="E6" s="15" t="s">
        <v>649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2" x14ac:dyDescent="0.2">
      <c r="B7" s="136" t="s">
        <v>4</v>
      </c>
      <c r="C7" s="137" t="s">
        <v>189</v>
      </c>
      <c r="D7" s="132">
        <v>2</v>
      </c>
      <c r="E7" s="15" t="s">
        <v>650</v>
      </c>
      <c r="F7" s="358">
        <v>3</v>
      </c>
      <c r="G7" s="141" t="str">
        <f>CONCATENATE("TID_","DRAGON_",UPPER(dragonTierDefinitions[[#This Row],['[sku']]]),"_NAME")</f>
        <v>TID_DRAGON_TIER_2_NAME</v>
      </c>
    </row>
    <row r="8" spans="2:52" x14ac:dyDescent="0.2">
      <c r="B8" s="136" t="s">
        <v>4</v>
      </c>
      <c r="C8" s="137" t="s">
        <v>210</v>
      </c>
      <c r="D8" s="132">
        <v>3</v>
      </c>
      <c r="E8" s="15" t="s">
        <v>651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2" x14ac:dyDescent="0.2">
      <c r="B9" s="136" t="s">
        <v>4</v>
      </c>
      <c r="C9" s="137" t="s">
        <v>211</v>
      </c>
      <c r="D9" s="132">
        <v>4</v>
      </c>
      <c r="E9" s="15" t="s">
        <v>652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2" ht="16" thickBot="1" x14ac:dyDescent="0.25"/>
    <row r="13" spans="2:52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2" s="189" customFormat="1" ht="105" x14ac:dyDescent="0.2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59"/>
      <c r="AO14" s="459"/>
      <c r="AP14" s="459"/>
      <c r="AQ14" s="459"/>
    </row>
    <row r="15" spans="2:52" ht="158" x14ac:dyDescent="0.2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615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586</v>
      </c>
      <c r="L15" s="163" t="s">
        <v>587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2" t="s">
        <v>668</v>
      </c>
      <c r="V15" s="154" t="s">
        <v>483</v>
      </c>
      <c r="W15" s="167" t="s">
        <v>662</v>
      </c>
      <c r="X15" s="154" t="s">
        <v>220</v>
      </c>
      <c r="Y15" s="163" t="s">
        <v>219</v>
      </c>
      <c r="Z15" s="167" t="s">
        <v>551</v>
      </c>
      <c r="AA15" s="163" t="s">
        <v>661</v>
      </c>
      <c r="AB15" s="163" t="s">
        <v>844</v>
      </c>
      <c r="AC15" s="163" t="s">
        <v>552</v>
      </c>
      <c r="AD15" s="163" t="s">
        <v>224</v>
      </c>
      <c r="AE15" s="167" t="s">
        <v>377</v>
      </c>
      <c r="AF15" s="167" t="s">
        <v>1160</v>
      </c>
      <c r="AG15" s="167" t="s">
        <v>1161</v>
      </c>
      <c r="AH15" s="169" t="s">
        <v>191</v>
      </c>
      <c r="AI15" s="148" t="s">
        <v>192</v>
      </c>
      <c r="AJ15" s="148" t="s">
        <v>1208</v>
      </c>
      <c r="AK15" s="407" t="s">
        <v>1209</v>
      </c>
      <c r="AL15" s="148" t="s">
        <v>1210</v>
      </c>
      <c r="AM15" s="148" t="s">
        <v>1211</v>
      </c>
      <c r="AN15" s="148" t="s">
        <v>1212</v>
      </c>
      <c r="AO15" s="148" t="s">
        <v>1213</v>
      </c>
      <c r="AP15" s="148" t="s">
        <v>1214</v>
      </c>
      <c r="AQ15" s="149" t="s">
        <v>38</v>
      </c>
      <c r="AR15" s="150" t="s">
        <v>177</v>
      </c>
      <c r="AS15" s="236" t="s">
        <v>484</v>
      </c>
      <c r="AT15" s="145" t="s">
        <v>485</v>
      </c>
      <c r="AU15" s="235" t="s">
        <v>787</v>
      </c>
      <c r="AV15" s="144" t="s">
        <v>588</v>
      </c>
      <c r="AW15" s="144" t="s">
        <v>589</v>
      </c>
      <c r="AX15" s="144" t="s">
        <v>590</v>
      </c>
      <c r="AY15" s="143" t="s">
        <v>1190</v>
      </c>
      <c r="AZ15" s="143" t="s">
        <v>1191</v>
      </c>
    </row>
    <row r="16" spans="2:52" x14ac:dyDescent="0.2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-7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391">
        <v>17</v>
      </c>
      <c r="AG16" s="391">
        <v>1</v>
      </c>
      <c r="AH16" s="15" t="s">
        <v>885</v>
      </c>
      <c r="AI16" s="15" t="s">
        <v>895</v>
      </c>
      <c r="AJ16" s="15">
        <v>2</v>
      </c>
      <c r="AK16" s="15">
        <v>2</v>
      </c>
      <c r="AL16" s="15">
        <v>2</v>
      </c>
      <c r="AM16" s="15" t="b">
        <v>1</v>
      </c>
      <c r="AN16" s="15" t="b">
        <v>1</v>
      </c>
      <c r="AO16" s="15" t="b">
        <v>1</v>
      </c>
      <c r="AP16" s="15">
        <v>10</v>
      </c>
      <c r="AQ16" s="21" t="str">
        <f>CONCATENATE("TID_",UPPER(dragonDefinitions[[#This Row],['[sku']]]),"_NAME")</f>
        <v>TID_DRAGON_BABY_NAME</v>
      </c>
      <c r="AR16" s="135" t="str">
        <f>CONCATENATE("TID_",UPPER(dragonDefinitions[[#This Row],['[sku']]]),"_DESC")</f>
        <v>TID_DRAGON_BABY_DESC</v>
      </c>
      <c r="AS16" s="237">
        <v>3.0000000000000001E-3</v>
      </c>
      <c r="AT16" s="132">
        <v>5.0000000000000001E-3</v>
      </c>
      <c r="AU16" s="164">
        <v>160</v>
      </c>
      <c r="AV16" s="13">
        <v>2</v>
      </c>
      <c r="AW16" s="13">
        <v>9.5</v>
      </c>
      <c r="AX16" s="13">
        <v>1.7</v>
      </c>
      <c r="AY16" s="400">
        <v>1.7</v>
      </c>
      <c r="AZ16" s="400">
        <v>1.7</v>
      </c>
    </row>
    <row r="17" spans="2:52" x14ac:dyDescent="0.2">
      <c r="B17" s="134" t="s">
        <v>4</v>
      </c>
      <c r="C17" s="13" t="s">
        <v>508</v>
      </c>
      <c r="D17" s="13" t="s">
        <v>188</v>
      </c>
      <c r="E17" s="132">
        <v>1</v>
      </c>
      <c r="F17" s="138" t="s">
        <v>508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17</v>
      </c>
      <c r="AG17" s="164">
        <v>1</v>
      </c>
      <c r="AH17" s="170" t="s">
        <v>887</v>
      </c>
      <c r="AI17" s="15" t="s">
        <v>897</v>
      </c>
      <c r="AJ17" s="15">
        <v>2</v>
      </c>
      <c r="AK17" s="15">
        <v>2</v>
      </c>
      <c r="AL17" s="15">
        <v>2</v>
      </c>
      <c r="AM17" s="15" t="b">
        <v>1</v>
      </c>
      <c r="AN17" s="15" t="b">
        <v>1</v>
      </c>
      <c r="AO17" s="15" t="b">
        <v>1</v>
      </c>
      <c r="AP17" s="15">
        <v>10</v>
      </c>
      <c r="AQ17" s="21" t="str">
        <f ca="1">CONCATENATE("TID_",UPPER(dragonDefinitions[[#This Row],['[sku']]]),"_NAME")</f>
        <v>TID_DRAGON_FAT_NAME</v>
      </c>
      <c r="AR17" s="135" t="str">
        <f ca="1">CONCATENATE("TID_",UPPER(dragonDefinitions[[#This Row],['[sku']]]),"_DESC")</f>
        <v>TID_DRAGON_FAT_DESC</v>
      </c>
      <c r="AS17" s="237">
        <v>2.3E-3</v>
      </c>
      <c r="AT17" s="132">
        <v>5.0000000000000001E-3</v>
      </c>
      <c r="AU17" s="164">
        <v>220</v>
      </c>
      <c r="AV17" s="13">
        <v>2.1</v>
      </c>
      <c r="AW17" s="13">
        <v>9.5</v>
      </c>
      <c r="AX17" s="13">
        <v>1.7</v>
      </c>
      <c r="AY17" s="13">
        <v>1.7</v>
      </c>
      <c r="AZ17" s="13">
        <v>1.7</v>
      </c>
    </row>
    <row r="18" spans="2:52" x14ac:dyDescent="0.2">
      <c r="B18" s="136" t="s">
        <v>4</v>
      </c>
      <c r="C18" s="137" t="s">
        <v>507</v>
      </c>
      <c r="D18" s="137" t="s">
        <v>188</v>
      </c>
      <c r="E18" s="132">
        <v>2</v>
      </c>
      <c r="F18" s="132" t="s">
        <v>507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4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17</v>
      </c>
      <c r="AG18" s="168">
        <v>1</v>
      </c>
      <c r="AH18" s="170" t="s">
        <v>886</v>
      </c>
      <c r="AI18" s="15" t="s">
        <v>896</v>
      </c>
      <c r="AJ18" s="15">
        <v>2</v>
      </c>
      <c r="AK18" s="15">
        <v>2</v>
      </c>
      <c r="AL18" s="15">
        <v>2</v>
      </c>
      <c r="AM18" s="15" t="b">
        <v>1</v>
      </c>
      <c r="AN18" s="15" t="b">
        <v>1</v>
      </c>
      <c r="AO18" s="15" t="b">
        <v>1</v>
      </c>
      <c r="AP18" s="15">
        <v>10</v>
      </c>
      <c r="AQ18" s="141" t="str">
        <f ca="1">CONCATENATE("TID_",UPPER(dragonDefinitions[[#This Row],['[sku']]]),"_NAME")</f>
        <v>TID_DRAGON_CROCODILE_NAME</v>
      </c>
      <c r="AR18" s="142" t="str">
        <f ca="1">CONCATENATE("TID_",UPPER(dragonDefinitions[[#This Row],['[sku']]]),"_DESC")</f>
        <v>TID_DRAGON_CROCODILE_DESC</v>
      </c>
      <c r="AS18" s="237">
        <v>2E-3</v>
      </c>
      <c r="AT18" s="132">
        <v>5.0000000000000001E-3</v>
      </c>
      <c r="AU18" s="168">
        <v>240</v>
      </c>
      <c r="AV18" s="13">
        <v>2.2000000000000002</v>
      </c>
      <c r="AW18" s="13">
        <v>9.5</v>
      </c>
      <c r="AX18" s="13">
        <v>1.7</v>
      </c>
      <c r="AY18" s="13">
        <v>1.7</v>
      </c>
      <c r="AZ18" s="13">
        <v>1.7</v>
      </c>
    </row>
    <row r="19" spans="2:52" x14ac:dyDescent="0.2">
      <c r="B19" s="136" t="s">
        <v>4</v>
      </c>
      <c r="C19" s="137" t="s">
        <v>511</v>
      </c>
      <c r="D19" s="13" t="s">
        <v>188</v>
      </c>
      <c r="E19" s="132">
        <v>3</v>
      </c>
      <c r="F19" s="132" t="s">
        <v>511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17</v>
      </c>
      <c r="AG19" s="164">
        <v>1</v>
      </c>
      <c r="AH19" s="170" t="s">
        <v>890</v>
      </c>
      <c r="AI19" s="15" t="s">
        <v>900</v>
      </c>
      <c r="AJ19" s="15">
        <v>2</v>
      </c>
      <c r="AK19" s="15">
        <v>2</v>
      </c>
      <c r="AL19" s="15">
        <v>2</v>
      </c>
      <c r="AM19" s="15" t="b">
        <v>1</v>
      </c>
      <c r="AN19" s="15" t="b">
        <v>1</v>
      </c>
      <c r="AO19" s="15" t="b">
        <v>1</v>
      </c>
      <c r="AP19" s="15">
        <v>10</v>
      </c>
      <c r="AQ19" s="141" t="str">
        <f ca="1">CONCATENATE("TID_",UPPER(dragonDefinitions[[#This Row],['[sku']]]),"_NAME")</f>
        <v>TID_DRAGON_BUG_NAME</v>
      </c>
      <c r="AR19" s="142" t="str">
        <f ca="1">CONCATENATE("TID_",UPPER(dragonDefinitions[[#This Row],['[sku']]]),"_DESC")</f>
        <v>TID_DRAGON_BUG_DESC</v>
      </c>
      <c r="AS19" s="237">
        <v>2E-3</v>
      </c>
      <c r="AT19" s="132">
        <v>5.0000000000000001E-3</v>
      </c>
      <c r="AU19" s="164">
        <v>300</v>
      </c>
      <c r="AV19" s="13">
        <v>2.2999999999999998</v>
      </c>
      <c r="AW19" s="13">
        <v>9.5</v>
      </c>
      <c r="AX19" s="13">
        <v>1.7</v>
      </c>
      <c r="AY19" s="13">
        <v>1.7</v>
      </c>
      <c r="AZ19" s="13">
        <v>1.7</v>
      </c>
    </row>
    <row r="20" spans="2:52" x14ac:dyDescent="0.2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17</v>
      </c>
      <c r="AG20" s="164">
        <v>1</v>
      </c>
      <c r="AH20" s="170" t="s">
        <v>889</v>
      </c>
      <c r="AI20" s="15" t="s">
        <v>899</v>
      </c>
      <c r="AJ20" s="15">
        <v>2</v>
      </c>
      <c r="AK20" s="15">
        <v>2</v>
      </c>
      <c r="AL20" s="15">
        <v>2</v>
      </c>
      <c r="AM20" s="15" t="b">
        <v>1</v>
      </c>
      <c r="AN20" s="15" t="b">
        <v>1</v>
      </c>
      <c r="AO20" s="15" t="b">
        <v>1</v>
      </c>
      <c r="AP20" s="15">
        <v>10</v>
      </c>
      <c r="AQ20" s="141" t="str">
        <f>CONCATENATE("TID_",UPPER(dragonDefinitions[[#This Row],['[sku']]]),"_NAME")</f>
        <v>TID_DRAGON_CHINESE_NAME</v>
      </c>
      <c r="AR20" s="142" t="str">
        <f>CONCATENATE("TID_",UPPER(dragonDefinitions[[#This Row],['[sku']]]),"_DESC")</f>
        <v>TID_DRAGON_CHINESE_DESC</v>
      </c>
      <c r="AS20" s="237">
        <v>1.9E-3</v>
      </c>
      <c r="AT20" s="132">
        <v>5.0000000000000001E-3</v>
      </c>
      <c r="AU20" s="164">
        <v>350</v>
      </c>
      <c r="AV20" s="13">
        <v>2.4</v>
      </c>
      <c r="AW20" s="13">
        <v>9.5</v>
      </c>
      <c r="AX20" s="13">
        <v>1.7</v>
      </c>
      <c r="AY20" s="13">
        <v>1.7</v>
      </c>
      <c r="AZ20" s="13">
        <v>1.7</v>
      </c>
    </row>
    <row r="21" spans="2:52" x14ac:dyDescent="0.2">
      <c r="B21" s="136" t="s">
        <v>4</v>
      </c>
      <c r="C21" s="137" t="s">
        <v>509</v>
      </c>
      <c r="D21" s="13" t="s">
        <v>189</v>
      </c>
      <c r="E21" s="132">
        <v>5</v>
      </c>
      <c r="F21" s="132" t="s">
        <v>509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17</v>
      </c>
      <c r="AG21" s="164">
        <v>1</v>
      </c>
      <c r="AH21" s="170" t="s">
        <v>888</v>
      </c>
      <c r="AI21" s="15" t="s">
        <v>898</v>
      </c>
      <c r="AJ21" s="15">
        <v>2</v>
      </c>
      <c r="AK21" s="15">
        <v>2</v>
      </c>
      <c r="AL21" s="15">
        <v>2</v>
      </c>
      <c r="AM21" s="15" t="b">
        <v>1</v>
      </c>
      <c r="AN21" s="15" t="b">
        <v>1</v>
      </c>
      <c r="AO21" s="15" t="b">
        <v>1</v>
      </c>
      <c r="AP21" s="15">
        <v>10</v>
      </c>
      <c r="AQ21" s="141" t="str">
        <f ca="1">CONCATENATE("TID_",UPPER(dragonDefinitions[[#This Row],['[sku']]]),"_NAME")</f>
        <v>TID_DRAGON_REPTILE_NAME</v>
      </c>
      <c r="AR21" s="142" t="str">
        <f ca="1">CONCATENATE("TID_",UPPER(dragonDefinitions[[#This Row],['[sku']]]),"_DESC")</f>
        <v>TID_DRAGON_REPTILE_DESC</v>
      </c>
      <c r="AS21" s="237">
        <v>1.8E-3</v>
      </c>
      <c r="AT21" s="132">
        <v>5.0000000000000001E-3</v>
      </c>
      <c r="AU21" s="164">
        <v>400</v>
      </c>
      <c r="AV21" s="13">
        <v>2.5</v>
      </c>
      <c r="AW21" s="13">
        <v>9.5</v>
      </c>
      <c r="AX21" s="13">
        <v>1.7</v>
      </c>
      <c r="AY21" s="13">
        <v>1.7</v>
      </c>
      <c r="AZ21" s="13">
        <v>1.7</v>
      </c>
    </row>
    <row r="22" spans="2:52" x14ac:dyDescent="0.2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3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17</v>
      </c>
      <c r="AG22" s="164">
        <v>1</v>
      </c>
      <c r="AH22" s="170" t="s">
        <v>891</v>
      </c>
      <c r="AI22" s="15" t="s">
        <v>901</v>
      </c>
      <c r="AJ22" s="15">
        <v>2</v>
      </c>
      <c r="AK22" s="15">
        <v>2</v>
      </c>
      <c r="AL22" s="15">
        <v>2</v>
      </c>
      <c r="AM22" s="15" t="b">
        <v>1</v>
      </c>
      <c r="AN22" s="15" t="b">
        <v>1</v>
      </c>
      <c r="AO22" s="15" t="b">
        <v>1</v>
      </c>
      <c r="AP22" s="15">
        <v>10</v>
      </c>
      <c r="AQ22" s="141" t="str">
        <f ca="1">CONCATENATE("TID_",UPPER(dragonDefinitions[[#This Row],['[sku']]]),"_NAME")</f>
        <v>TID_DRAGON_CLASSIC_NAME</v>
      </c>
      <c r="AR22" s="142" t="str">
        <f ca="1">CONCATENATE("TID_",UPPER(dragonDefinitions[[#This Row],['[sku']]]),"_DESC")</f>
        <v>TID_DRAGON_CLASSIC_DESC</v>
      </c>
      <c r="AS22" s="237">
        <v>1.6999999999999999E-3</v>
      </c>
      <c r="AT22" s="132">
        <v>5.0000000000000001E-3</v>
      </c>
      <c r="AU22" s="164">
        <v>420</v>
      </c>
      <c r="AV22" s="13">
        <v>2.6</v>
      </c>
      <c r="AW22" s="13">
        <v>9.5</v>
      </c>
      <c r="AX22" s="13">
        <v>1.7</v>
      </c>
      <c r="AY22" s="13">
        <v>1.7</v>
      </c>
      <c r="AZ22" s="13">
        <v>1.7</v>
      </c>
    </row>
    <row r="23" spans="2:52" x14ac:dyDescent="0.2">
      <c r="B23" s="136" t="s">
        <v>4</v>
      </c>
      <c r="C23" s="137" t="s">
        <v>514</v>
      </c>
      <c r="D23" s="137" t="s">
        <v>210</v>
      </c>
      <c r="E23" s="132">
        <v>7</v>
      </c>
      <c r="F23" s="138" t="s">
        <v>514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</v>
      </c>
      <c r="AH23" s="170" t="s">
        <v>893</v>
      </c>
      <c r="AI23" s="15" t="s">
        <v>903</v>
      </c>
      <c r="AJ23" s="15">
        <v>2</v>
      </c>
      <c r="AK23" s="15">
        <v>2</v>
      </c>
      <c r="AL23" s="15">
        <v>2</v>
      </c>
      <c r="AM23" s="15" t="b">
        <v>1</v>
      </c>
      <c r="AN23" s="15" t="b">
        <v>1</v>
      </c>
      <c r="AO23" s="15" t="b">
        <v>1</v>
      </c>
      <c r="AP23" s="15">
        <v>10</v>
      </c>
      <c r="AQ23" s="141" t="str">
        <f ca="1">CONCATENATE("TID_",UPPER(dragonDefinitions[[#This Row],['[sku']]]),"_NAME")</f>
        <v>TID_DRAGON_DEVIL_NAME</v>
      </c>
      <c r="AR23" s="142" t="str">
        <f ca="1">CONCATENATE("TID_",UPPER(dragonDefinitions[[#This Row],['[sku']]]),"_DESC")</f>
        <v>TID_DRAGON_DEVIL_DESC</v>
      </c>
      <c r="AS23" s="237">
        <v>1.6000000000000001E-3</v>
      </c>
      <c r="AT23" s="132">
        <v>5.0000000000000001E-3</v>
      </c>
      <c r="AU23" s="168">
        <v>575</v>
      </c>
      <c r="AV23" s="13">
        <v>3.2</v>
      </c>
      <c r="AW23" s="13">
        <v>9.5</v>
      </c>
      <c r="AX23" s="13">
        <v>1.7</v>
      </c>
      <c r="AY23" s="13">
        <v>1.7</v>
      </c>
      <c r="AZ23" s="13">
        <v>1.7</v>
      </c>
    </row>
    <row r="24" spans="2:52" x14ac:dyDescent="0.2">
      <c r="B24" s="136" t="s">
        <v>4</v>
      </c>
      <c r="C24" s="137" t="s">
        <v>513</v>
      </c>
      <c r="D24" s="137" t="s">
        <v>210</v>
      </c>
      <c r="E24" s="132">
        <v>8</v>
      </c>
      <c r="F24" s="138" t="s">
        <v>513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17</v>
      </c>
      <c r="AG24" s="168">
        <v>1</v>
      </c>
      <c r="AH24" s="170" t="s">
        <v>892</v>
      </c>
      <c r="AI24" s="15" t="s">
        <v>902</v>
      </c>
      <c r="AJ24" s="15">
        <v>2</v>
      </c>
      <c r="AK24" s="15">
        <v>2</v>
      </c>
      <c r="AL24" s="15">
        <v>2</v>
      </c>
      <c r="AM24" s="15" t="b">
        <v>1</v>
      </c>
      <c r="AN24" s="15" t="b">
        <v>1</v>
      </c>
      <c r="AO24" s="15" t="b">
        <v>1</v>
      </c>
      <c r="AP24" s="15">
        <v>10</v>
      </c>
      <c r="AQ24" s="141" t="str">
        <f ca="1">CONCATENATE("TID_",UPPER(dragonDefinitions[[#This Row],['[sku']]]),"_NAME")</f>
        <v>TID_DRAGON_BALROG_NAME</v>
      </c>
      <c r="AR24" s="142" t="str">
        <f ca="1">CONCATENATE("TID_",UPPER(dragonDefinitions[[#This Row],['[sku']]]),"_DESC")</f>
        <v>TID_DRAGON_BALROG_DESC</v>
      </c>
      <c r="AS24" s="237">
        <v>1.6000000000000001E-3</v>
      </c>
      <c r="AT24" s="132">
        <v>5.0000000000000001E-3</v>
      </c>
      <c r="AU24" s="168">
        <v>725</v>
      </c>
      <c r="AV24" s="13">
        <v>3.9</v>
      </c>
      <c r="AW24" s="13">
        <v>9.5</v>
      </c>
      <c r="AX24" s="13">
        <v>1.7</v>
      </c>
      <c r="AY24" s="13">
        <v>1.7</v>
      </c>
      <c r="AZ24" s="13">
        <v>1.7</v>
      </c>
    </row>
    <row r="25" spans="2:52" ht="16" thickBot="1" x14ac:dyDescent="0.25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17</v>
      </c>
      <c r="AG25" s="168">
        <v>1</v>
      </c>
      <c r="AH25" s="170" t="s">
        <v>894</v>
      </c>
      <c r="AI25" s="15" t="s">
        <v>904</v>
      </c>
      <c r="AJ25" s="15">
        <v>2</v>
      </c>
      <c r="AK25" s="15">
        <v>2</v>
      </c>
      <c r="AL25" s="15">
        <v>2</v>
      </c>
      <c r="AM25" s="15" t="b">
        <v>1</v>
      </c>
      <c r="AN25" s="15" t="b">
        <v>1</v>
      </c>
      <c r="AO25" s="15" t="b">
        <v>1</v>
      </c>
      <c r="AP25" s="15">
        <v>10</v>
      </c>
      <c r="AQ25" s="157" t="str">
        <f>CONCATENATE("TID_",UPPER(dragonDefinitions[[#This Row],['[sku']]]),"_NAME")</f>
        <v>TID_DRAGON_TITAN_NAME</v>
      </c>
      <c r="AR25" s="158" t="str">
        <f>CONCATENATE("TID_",UPPER(dragonDefinitions[[#This Row],['[sku']]]),"_DESC")</f>
        <v>TID_DRAGON_TITAN_DESC</v>
      </c>
      <c r="AS25" s="237">
        <v>1.5E-3</v>
      </c>
      <c r="AT25" s="132">
        <v>5.0000000000000001E-3</v>
      </c>
      <c r="AU25" s="168">
        <v>900</v>
      </c>
      <c r="AV25" s="13">
        <v>4.7</v>
      </c>
      <c r="AW25" s="13">
        <v>9.5</v>
      </c>
      <c r="AX25" s="13">
        <v>1.7</v>
      </c>
      <c r="AY25" s="193">
        <v>1.7</v>
      </c>
      <c r="AZ25" s="193">
        <v>1.7</v>
      </c>
    </row>
    <row r="26" spans="2:52" s="233" customFormat="1" ht="25" thickBot="1" x14ac:dyDescent="0.35">
      <c r="B26" s="232"/>
      <c r="C26" s="232"/>
      <c r="D26" s="232"/>
      <c r="E26" s="232"/>
      <c r="F26" s="232"/>
      <c r="G26" s="232"/>
      <c r="H26" s="232"/>
      <c r="I26" s="463" t="s">
        <v>663</v>
      </c>
      <c r="J26" s="464"/>
      <c r="K26" s="464"/>
      <c r="L26" s="465"/>
      <c r="M26" s="466" t="s">
        <v>664</v>
      </c>
      <c r="N26" s="467"/>
      <c r="O26" s="467"/>
      <c r="P26" s="467"/>
      <c r="Q26" s="467"/>
      <c r="R26" s="468"/>
      <c r="S26" s="469" t="s">
        <v>665</v>
      </c>
      <c r="T26" s="470"/>
      <c r="U26" s="471" t="s">
        <v>670</v>
      </c>
      <c r="V26" s="472"/>
      <c r="W26" s="473" t="s">
        <v>669</v>
      </c>
      <c r="X26" s="474"/>
      <c r="Y26" s="475"/>
      <c r="Z26" s="460" t="s">
        <v>666</v>
      </c>
      <c r="AA26" s="461"/>
      <c r="AB26" s="461"/>
      <c r="AC26" s="461"/>
      <c r="AD26" s="462"/>
      <c r="AE26" s="334" t="s">
        <v>667</v>
      </c>
      <c r="AH26" s="232"/>
      <c r="AI26" s="232"/>
      <c r="AV26" s="456" t="s">
        <v>671</v>
      </c>
      <c r="AW26" s="457"/>
      <c r="AX26" s="457"/>
      <c r="AY26" s="458"/>
    </row>
    <row r="28" spans="2:52" ht="16" thickBot="1" x14ac:dyDescent="0.25"/>
    <row r="29" spans="2:52" ht="24" x14ac:dyDescent="0.3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2" s="171" customFormat="1" ht="60" x14ac:dyDescent="0.2">
      <c r="B30" s="153"/>
      <c r="C30" s="10"/>
      <c r="D30" s="10" t="s">
        <v>228</v>
      </c>
      <c r="F30" s="10"/>
      <c r="G30" s="10"/>
    </row>
    <row r="31" spans="2:52" ht="136" x14ac:dyDescent="0.2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52" x14ac:dyDescent="0.2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6" thickBot="1" x14ac:dyDescent="0.25"/>
    <row r="34" spans="2:23" ht="24" x14ac:dyDescent="0.3">
      <c r="B34" s="12" t="s">
        <v>1019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 x14ac:dyDescent="0.2">
      <c r="B35" s="153"/>
      <c r="C35" s="383"/>
      <c r="D35" s="383" t="s">
        <v>1020</v>
      </c>
      <c r="E35" s="383" t="s">
        <v>1031</v>
      </c>
      <c r="F35" s="383"/>
      <c r="G35" s="383"/>
    </row>
    <row r="36" spans="2:23" ht="165" x14ac:dyDescent="0.2">
      <c r="B36" s="143" t="s">
        <v>1021</v>
      </c>
      <c r="C36" s="144" t="s">
        <v>5</v>
      </c>
      <c r="D36" s="161" t="s">
        <v>1022</v>
      </c>
      <c r="E36" s="161" t="s">
        <v>1023</v>
      </c>
      <c r="F36" s="149" t="s">
        <v>1024</v>
      </c>
    </row>
    <row r="37" spans="2:23" x14ac:dyDescent="0.2">
      <c r="B37" s="156" t="s">
        <v>4</v>
      </c>
      <c r="C37" s="13" t="s">
        <v>1025</v>
      </c>
      <c r="D37" s="162">
        <v>0.25</v>
      </c>
      <c r="E37" s="162">
        <v>1</v>
      </c>
      <c r="F37" s="21" t="s">
        <v>1028</v>
      </c>
    </row>
    <row r="38" spans="2:23" x14ac:dyDescent="0.2">
      <c r="B38" s="156" t="s">
        <v>4</v>
      </c>
      <c r="C38" s="13" t="s">
        <v>1026</v>
      </c>
      <c r="D38" s="162">
        <v>0.1</v>
      </c>
      <c r="E38" s="162">
        <v>0.5</v>
      </c>
      <c r="F38" s="21" t="s">
        <v>1029</v>
      </c>
    </row>
    <row r="39" spans="2:23" x14ac:dyDescent="0.2">
      <c r="B39" s="156" t="s">
        <v>4</v>
      </c>
      <c r="C39" s="13" t="s">
        <v>1027</v>
      </c>
      <c r="D39" s="162">
        <v>0.05</v>
      </c>
      <c r="E39" s="162">
        <v>0.2</v>
      </c>
      <c r="F39" s="21" t="s">
        <v>1030</v>
      </c>
    </row>
    <row r="40" spans="2:23" ht="16" thickBot="1" x14ac:dyDescent="0.25"/>
    <row r="41" spans="2:23" ht="24" x14ac:dyDescent="0.3">
      <c r="B41" s="12" t="s">
        <v>809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 x14ac:dyDescent="0.2">
      <c r="E42" s="67" t="s">
        <v>808</v>
      </c>
    </row>
    <row r="43" spans="2:23" ht="146" x14ac:dyDescent="0.2">
      <c r="B43" s="143" t="s">
        <v>810</v>
      </c>
      <c r="C43" s="144" t="s">
        <v>5</v>
      </c>
      <c r="D43" s="146" t="s">
        <v>1007</v>
      </c>
      <c r="E43" s="146" t="s">
        <v>788</v>
      </c>
      <c r="F43" s="146" t="s">
        <v>789</v>
      </c>
      <c r="G43" s="146" t="s">
        <v>790</v>
      </c>
      <c r="H43" s="146" t="s">
        <v>791</v>
      </c>
      <c r="I43" s="146" t="s">
        <v>792</v>
      </c>
      <c r="J43" s="146" t="s">
        <v>793</v>
      </c>
      <c r="K43" s="146" t="s">
        <v>794</v>
      </c>
      <c r="L43" s="146" t="s">
        <v>795</v>
      </c>
      <c r="M43" s="146" t="s">
        <v>796</v>
      </c>
      <c r="N43" s="146" t="s">
        <v>797</v>
      </c>
      <c r="O43" s="146" t="s">
        <v>798</v>
      </c>
      <c r="P43" s="146" t="s">
        <v>799</v>
      </c>
      <c r="Q43" s="146" t="s">
        <v>800</v>
      </c>
      <c r="R43" s="146" t="s">
        <v>801</v>
      </c>
      <c r="S43" s="146" t="s">
        <v>802</v>
      </c>
      <c r="T43" s="146" t="s">
        <v>803</v>
      </c>
      <c r="U43" s="146" t="s">
        <v>804</v>
      </c>
      <c r="V43" s="146" t="s">
        <v>805</v>
      </c>
      <c r="W43" s="146" t="s">
        <v>806</v>
      </c>
    </row>
    <row r="44" spans="2:23" x14ac:dyDescent="0.2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807</v>
      </c>
      <c r="M44" t="s">
        <v>807</v>
      </c>
      <c r="N44" t="s">
        <v>807</v>
      </c>
      <c r="O44" t="s">
        <v>807</v>
      </c>
      <c r="P44" t="s">
        <v>807</v>
      </c>
      <c r="Q44" t="s">
        <v>807</v>
      </c>
      <c r="R44" t="s">
        <v>807</v>
      </c>
      <c r="S44" t="s">
        <v>807</v>
      </c>
      <c r="T44" t="s">
        <v>807</v>
      </c>
      <c r="U44" t="s">
        <v>807</v>
      </c>
      <c r="V44" t="s">
        <v>807</v>
      </c>
      <c r="W44" t="s">
        <v>807</v>
      </c>
    </row>
    <row r="45" spans="2:23" x14ac:dyDescent="0.2">
      <c r="B45" s="67" t="s">
        <v>4</v>
      </c>
      <c r="C45" t="s">
        <v>508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807</v>
      </c>
      <c r="O45" t="s">
        <v>807</v>
      </c>
      <c r="P45" t="s">
        <v>807</v>
      </c>
      <c r="Q45" t="s">
        <v>807</v>
      </c>
      <c r="R45" t="s">
        <v>807</v>
      </c>
      <c r="S45" t="s">
        <v>807</v>
      </c>
      <c r="T45" t="s">
        <v>807</v>
      </c>
      <c r="U45" t="s">
        <v>807</v>
      </c>
      <c r="V45" t="s">
        <v>807</v>
      </c>
      <c r="W45" t="s">
        <v>807</v>
      </c>
    </row>
    <row r="46" spans="2:23" x14ac:dyDescent="0.2">
      <c r="B46" s="67" t="s">
        <v>4</v>
      </c>
      <c r="C46" t="s">
        <v>507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807</v>
      </c>
      <c r="O46" t="s">
        <v>807</v>
      </c>
      <c r="P46" t="s">
        <v>807</v>
      </c>
      <c r="Q46" t="s">
        <v>807</v>
      </c>
      <c r="R46" t="s">
        <v>807</v>
      </c>
      <c r="S46" t="s">
        <v>807</v>
      </c>
      <c r="T46" t="s">
        <v>807</v>
      </c>
      <c r="U46" t="s">
        <v>807</v>
      </c>
      <c r="V46" t="s">
        <v>807</v>
      </c>
      <c r="W46" t="s">
        <v>807</v>
      </c>
    </row>
    <row r="47" spans="2:23" x14ac:dyDescent="0.2">
      <c r="B47" s="67" t="s">
        <v>4</v>
      </c>
      <c r="C47" t="s">
        <v>511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807</v>
      </c>
      <c r="O47" t="s">
        <v>807</v>
      </c>
      <c r="P47" t="s">
        <v>807</v>
      </c>
      <c r="Q47" t="s">
        <v>807</v>
      </c>
      <c r="R47" t="s">
        <v>807</v>
      </c>
      <c r="S47" t="s">
        <v>807</v>
      </c>
      <c r="T47" t="s">
        <v>807</v>
      </c>
      <c r="U47" t="s">
        <v>807</v>
      </c>
      <c r="V47" t="s">
        <v>807</v>
      </c>
      <c r="W47" t="s">
        <v>807</v>
      </c>
    </row>
    <row r="48" spans="2:23" x14ac:dyDescent="0.2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807</v>
      </c>
      <c r="T48" t="s">
        <v>807</v>
      </c>
      <c r="U48" t="s">
        <v>807</v>
      </c>
      <c r="V48" t="s">
        <v>807</v>
      </c>
      <c r="W48" t="s">
        <v>807</v>
      </c>
    </row>
    <row r="49" spans="2:23" x14ac:dyDescent="0.2">
      <c r="B49" s="67" t="s">
        <v>4</v>
      </c>
      <c r="C49" t="s">
        <v>509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807</v>
      </c>
      <c r="T49" t="s">
        <v>807</v>
      </c>
      <c r="U49" t="s">
        <v>807</v>
      </c>
      <c r="V49" t="s">
        <v>807</v>
      </c>
      <c r="W49" t="s">
        <v>807</v>
      </c>
    </row>
    <row r="50" spans="2:23" x14ac:dyDescent="0.2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807</v>
      </c>
      <c r="T50" t="s">
        <v>807</v>
      </c>
      <c r="U50" t="s">
        <v>807</v>
      </c>
      <c r="V50" t="s">
        <v>807</v>
      </c>
      <c r="W50" t="s">
        <v>807</v>
      </c>
    </row>
    <row r="51" spans="2:23" x14ac:dyDescent="0.2">
      <c r="B51" s="67" t="s">
        <v>4</v>
      </c>
      <c r="C51" t="s">
        <v>514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 x14ac:dyDescent="0.2">
      <c r="B52" s="67" t="s">
        <v>4</v>
      </c>
      <c r="C52" t="s">
        <v>513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 x14ac:dyDescent="0.2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V26:AY26"/>
    <mergeCell ref="AN14:AQ14"/>
    <mergeCell ref="Z26:AD26"/>
    <mergeCell ref="I26:L26"/>
    <mergeCell ref="M26:R26"/>
    <mergeCell ref="S26:T26"/>
    <mergeCell ref="U26:V26"/>
    <mergeCell ref="W26:Y26"/>
  </mergeCells>
  <phoneticPr fontId="42" type="noConversion"/>
  <conditionalFormatting sqref="C16:C25">
    <cfRule type="duplicateValues" dxfId="21" priority="3"/>
  </conditionalFormatting>
  <conditionalFormatting sqref="C5:C9">
    <cfRule type="duplicateValues" dxfId="20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theme="9"/>
  </sheetPr>
  <dimension ref="A1:P44"/>
  <sheetViews>
    <sheetView showGridLines="0" showRowColHeaders="0" topLeftCell="A4" workbookViewId="0">
      <selection activeCell="J14" sqref="J14"/>
    </sheetView>
  </sheetViews>
  <sheetFormatPr baseColWidth="10" defaultColWidth="8.83203125" defaultRowHeight="15" x14ac:dyDescent="0.2"/>
  <cols>
    <col min="1" max="1" width="3" bestFit="1" customWidth="1"/>
    <col min="2" max="2" width="26" bestFit="1" customWidth="1"/>
    <col min="3" max="3" width="8.5" bestFit="1" customWidth="1"/>
    <col min="4" max="4" width="8.6640625" bestFit="1" customWidth="1"/>
    <col min="5" max="6" width="8.5" bestFit="1" customWidth="1"/>
    <col min="7" max="7" width="18.33203125" bestFit="1" customWidth="1"/>
    <col min="8" max="8" width="23.5" bestFit="1" customWidth="1"/>
    <col min="9" max="9" width="24.6640625" bestFit="1" customWidth="1"/>
    <col min="10" max="10" width="21.5" bestFit="1" customWidth="1"/>
    <col min="11" max="11" width="17.6640625" bestFit="1" customWidth="1"/>
    <col min="12" max="12" width="16.5" bestFit="1" customWidth="1"/>
    <col min="15" max="15" width="17.6640625" bestFit="1" customWidth="1"/>
  </cols>
  <sheetData>
    <row r="1" spans="1:16" ht="16" thickBot="1" x14ac:dyDescent="0.25"/>
    <row r="2" spans="1:16" ht="24" x14ac:dyDescent="0.3">
      <c r="B2" s="12" t="s">
        <v>882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 x14ac:dyDescent="0.2">
      <c r="B3" s="243"/>
      <c r="C3" s="243"/>
    </row>
    <row r="4" spans="1:16" ht="82" x14ac:dyDescent="0.2">
      <c r="B4" s="143" t="s">
        <v>722</v>
      </c>
      <c r="C4" s="144" t="s">
        <v>5</v>
      </c>
      <c r="D4" s="145" t="s">
        <v>868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9" t="s">
        <v>1036</v>
      </c>
      <c r="K4" s="364" t="s">
        <v>38</v>
      </c>
      <c r="L4" s="364" t="s">
        <v>177</v>
      </c>
      <c r="M4" s="366" t="s">
        <v>1217</v>
      </c>
    </row>
    <row r="5" spans="1:16" x14ac:dyDescent="0.2">
      <c r="B5" s="365" t="s">
        <v>4</v>
      </c>
      <c r="C5" s="198" t="s">
        <v>1049</v>
      </c>
      <c r="D5" s="132" t="s">
        <v>871</v>
      </c>
      <c r="E5" s="132" t="s">
        <v>1066</v>
      </c>
      <c r="F5" s="132">
        <v>0</v>
      </c>
      <c r="G5" s="15" t="s">
        <v>877</v>
      </c>
      <c r="H5" s="15" t="s">
        <v>880</v>
      </c>
      <c r="I5" s="15" t="s">
        <v>1151</v>
      </c>
      <c r="J5" s="363" t="s">
        <v>1187</v>
      </c>
      <c r="K5" s="366" t="s">
        <v>1114</v>
      </c>
      <c r="L5" s="366" t="str">
        <f>CONCATENATE(LEFT(petDefinitions[[#This Row],['[tidName']]],10),"_DESC")</f>
        <v>TID_PET_08_DESC</v>
      </c>
      <c r="M5" s="366">
        <v>8</v>
      </c>
    </row>
    <row r="6" spans="1:16" x14ac:dyDescent="0.2">
      <c r="B6" s="365" t="s">
        <v>4</v>
      </c>
      <c r="C6" s="198" t="s">
        <v>1096</v>
      </c>
      <c r="D6" s="132" t="s">
        <v>871</v>
      </c>
      <c r="E6" s="132" t="s">
        <v>1066</v>
      </c>
      <c r="F6" s="132">
        <v>1</v>
      </c>
      <c r="G6" s="15" t="s">
        <v>878</v>
      </c>
      <c r="H6" s="15" t="s">
        <v>881</v>
      </c>
      <c r="I6" s="15" t="s">
        <v>1152</v>
      </c>
      <c r="J6" s="363" t="s">
        <v>1085</v>
      </c>
      <c r="K6" s="366" t="s">
        <v>1136</v>
      </c>
      <c r="L6" s="366" t="str">
        <f>CONCATENATE(LEFT(petDefinitions[[#This Row],['[tidName']]],10),"_DESC")</f>
        <v>TID_PET_30_DESC</v>
      </c>
      <c r="M6" s="368">
        <v>30</v>
      </c>
      <c r="P6" s="67"/>
    </row>
    <row r="7" spans="1:16" x14ac:dyDescent="0.2">
      <c r="B7" s="367" t="s">
        <v>4</v>
      </c>
      <c r="C7" s="200" t="s">
        <v>874</v>
      </c>
      <c r="D7" s="138" t="s">
        <v>871</v>
      </c>
      <c r="E7" s="138" t="s">
        <v>1106</v>
      </c>
      <c r="F7" s="138">
        <v>0</v>
      </c>
      <c r="G7" s="15" t="s">
        <v>877</v>
      </c>
      <c r="H7" s="15" t="s">
        <v>879</v>
      </c>
      <c r="I7" s="15" t="s">
        <v>1149</v>
      </c>
      <c r="J7" s="363" t="s">
        <v>381</v>
      </c>
      <c r="K7" s="366" t="s">
        <v>1081</v>
      </c>
      <c r="L7" s="368" t="str">
        <f>CONCATENATE(LEFT(petDefinitions[[#This Row],['[tidName']]],10),"_DESC")</f>
        <v>TID_PET_00_DESC</v>
      </c>
      <c r="M7" s="366">
        <v>0</v>
      </c>
      <c r="P7" s="67"/>
    </row>
    <row r="8" spans="1:16" x14ac:dyDescent="0.2">
      <c r="B8" s="367" t="s">
        <v>4</v>
      </c>
      <c r="C8" s="200" t="s">
        <v>875</v>
      </c>
      <c r="D8" s="138" t="s">
        <v>871</v>
      </c>
      <c r="E8" s="138" t="s">
        <v>1106</v>
      </c>
      <c r="F8" s="132">
        <v>1</v>
      </c>
      <c r="G8" s="15" t="s">
        <v>877</v>
      </c>
      <c r="H8" s="15" t="s">
        <v>879</v>
      </c>
      <c r="I8" s="15" t="s">
        <v>1149</v>
      </c>
      <c r="J8" s="363" t="s">
        <v>313</v>
      </c>
      <c r="K8" s="366" t="s">
        <v>1107</v>
      </c>
      <c r="L8" s="366" t="str">
        <f>CONCATENATE(LEFT(petDefinitions[[#This Row],['[tidName']]],10),"_DESC")</f>
        <v>TID_PET_01_DESC</v>
      </c>
      <c r="M8" s="368">
        <v>1</v>
      </c>
      <c r="P8" s="67"/>
    </row>
    <row r="9" spans="1:16" x14ac:dyDescent="0.2">
      <c r="A9" s="67"/>
      <c r="B9" s="367" t="s">
        <v>4</v>
      </c>
      <c r="C9" s="200" t="s">
        <v>876</v>
      </c>
      <c r="D9" s="138" t="s">
        <v>871</v>
      </c>
      <c r="E9" s="138" t="s">
        <v>1106</v>
      </c>
      <c r="F9" s="132">
        <v>2</v>
      </c>
      <c r="G9" s="15" t="s">
        <v>877</v>
      </c>
      <c r="H9" s="358" t="s">
        <v>879</v>
      </c>
      <c r="I9" s="358" t="s">
        <v>1149</v>
      </c>
      <c r="J9" s="363" t="s">
        <v>1067</v>
      </c>
      <c r="K9" s="366" t="s">
        <v>1108</v>
      </c>
      <c r="L9" s="368" t="str">
        <f>CONCATENATE(LEFT(petDefinitions[[#This Row],['[tidName']]],10),"_DESC")</f>
        <v>TID_PET_02_DESC</v>
      </c>
      <c r="M9" s="366">
        <v>2</v>
      </c>
      <c r="P9" s="67"/>
    </row>
    <row r="10" spans="1:16" x14ac:dyDescent="0.2">
      <c r="A10" s="67"/>
      <c r="B10" s="367" t="s">
        <v>4</v>
      </c>
      <c r="C10" s="200" t="s">
        <v>1044</v>
      </c>
      <c r="D10" s="138" t="s">
        <v>871</v>
      </c>
      <c r="E10" s="138" t="s">
        <v>1106</v>
      </c>
      <c r="F10" s="138">
        <v>3</v>
      </c>
      <c r="G10" s="15" t="s">
        <v>877</v>
      </c>
      <c r="H10" s="15" t="s">
        <v>880</v>
      </c>
      <c r="I10" s="15" t="s">
        <v>1151</v>
      </c>
      <c r="J10" s="363" t="s">
        <v>381</v>
      </c>
      <c r="K10" s="366" t="s">
        <v>1109</v>
      </c>
      <c r="L10" s="366" t="str">
        <f>CONCATENATE(LEFT(petDefinitions[[#This Row],['[tidName']]],10),"_DESC")</f>
        <v>TID_PET_03_DESC</v>
      </c>
      <c r="M10" s="366">
        <v>3</v>
      </c>
      <c r="P10" s="67"/>
    </row>
    <row r="11" spans="1:16" x14ac:dyDescent="0.2">
      <c r="A11" s="67"/>
      <c r="B11" s="367" t="s">
        <v>4</v>
      </c>
      <c r="C11" s="200" t="s">
        <v>1045</v>
      </c>
      <c r="D11" s="138" t="s">
        <v>871</v>
      </c>
      <c r="E11" s="138" t="s">
        <v>1106</v>
      </c>
      <c r="F11" s="132">
        <v>4</v>
      </c>
      <c r="G11" s="15" t="s">
        <v>877</v>
      </c>
      <c r="H11" s="15" t="s">
        <v>881</v>
      </c>
      <c r="I11" s="15" t="s">
        <v>1152</v>
      </c>
      <c r="J11" s="363" t="s">
        <v>1067</v>
      </c>
      <c r="K11" s="366" t="s">
        <v>1110</v>
      </c>
      <c r="L11" s="366" t="str">
        <f>CONCATENATE(LEFT(petDefinitions[[#This Row],['[tidName']]],10),"_DESC")</f>
        <v>TID_PET_04_DESC</v>
      </c>
      <c r="M11" s="366">
        <v>4</v>
      </c>
      <c r="P11" s="67"/>
    </row>
    <row r="12" spans="1:16" x14ac:dyDescent="0.2">
      <c r="A12" s="67"/>
      <c r="B12" s="367" t="s">
        <v>4</v>
      </c>
      <c r="C12" s="200" t="s">
        <v>1046</v>
      </c>
      <c r="D12" s="138" t="s">
        <v>871</v>
      </c>
      <c r="E12" s="138" t="s">
        <v>1106</v>
      </c>
      <c r="F12" s="138">
        <v>5</v>
      </c>
      <c r="G12" s="15" t="s">
        <v>877</v>
      </c>
      <c r="H12" s="15" t="s">
        <v>879</v>
      </c>
      <c r="I12" s="15" t="s">
        <v>1149</v>
      </c>
      <c r="J12" s="363" t="s">
        <v>313</v>
      </c>
      <c r="K12" s="366" t="s">
        <v>1111</v>
      </c>
      <c r="L12" s="366" t="str">
        <f>CONCATENATE(LEFT(petDefinitions[[#This Row],['[tidName']]],10),"_DESC")</f>
        <v>TID_PET_05_DESC</v>
      </c>
      <c r="M12" s="366">
        <v>5</v>
      </c>
      <c r="P12" s="67"/>
    </row>
    <row r="13" spans="1:16" x14ac:dyDescent="0.2">
      <c r="A13" s="67"/>
      <c r="B13" s="367" t="s">
        <v>4</v>
      </c>
      <c r="C13" s="200" t="s">
        <v>1047</v>
      </c>
      <c r="D13" s="138" t="s">
        <v>871</v>
      </c>
      <c r="E13" s="138" t="s">
        <v>1106</v>
      </c>
      <c r="F13" s="138">
        <v>6</v>
      </c>
      <c r="G13" s="15" t="s">
        <v>877</v>
      </c>
      <c r="H13" s="15" t="s">
        <v>879</v>
      </c>
      <c r="I13" s="15" t="s">
        <v>1149</v>
      </c>
      <c r="J13" s="363" t="s">
        <v>1067</v>
      </c>
      <c r="K13" s="366" t="s">
        <v>1112</v>
      </c>
      <c r="L13" s="366" t="str">
        <f>CONCATENATE(LEFT(petDefinitions[[#This Row],['[tidName']]],10),"_DESC")</f>
        <v>TID_PET_06_DESC</v>
      </c>
      <c r="M13" s="366">
        <v>6</v>
      </c>
      <c r="P13" s="67"/>
    </row>
    <row r="14" spans="1:16" x14ac:dyDescent="0.2">
      <c r="A14" s="67"/>
      <c r="B14" s="367" t="s">
        <v>4</v>
      </c>
      <c r="C14" s="200" t="s">
        <v>1055</v>
      </c>
      <c r="D14" s="138" t="s">
        <v>871</v>
      </c>
      <c r="E14" s="138" t="s">
        <v>1106</v>
      </c>
      <c r="F14" s="138">
        <v>7</v>
      </c>
      <c r="G14" s="15" t="s">
        <v>877</v>
      </c>
      <c r="H14" s="358" t="s">
        <v>879</v>
      </c>
      <c r="I14" s="358" t="s">
        <v>1149</v>
      </c>
      <c r="J14" s="363" t="s">
        <v>1189</v>
      </c>
      <c r="K14" s="366" t="s">
        <v>1120</v>
      </c>
      <c r="L14" s="366" t="str">
        <f>CONCATENATE(LEFT(petDefinitions[[#This Row],['[tidName']]],10),"_DESC")</f>
        <v>TID_PET_14_DESC</v>
      </c>
      <c r="M14" s="366">
        <v>14</v>
      </c>
      <c r="P14" s="67"/>
    </row>
    <row r="15" spans="1:16" x14ac:dyDescent="0.2">
      <c r="A15" s="67"/>
      <c r="B15" s="367" t="s">
        <v>4</v>
      </c>
      <c r="C15" s="200" t="s">
        <v>1048</v>
      </c>
      <c r="D15" s="138" t="s">
        <v>871</v>
      </c>
      <c r="E15" s="138" t="s">
        <v>1062</v>
      </c>
      <c r="F15" s="138">
        <v>0</v>
      </c>
      <c r="G15" s="15" t="s">
        <v>877</v>
      </c>
      <c r="H15" s="15" t="s">
        <v>879</v>
      </c>
      <c r="I15" s="15" t="s">
        <v>1149</v>
      </c>
      <c r="J15" s="363" t="s">
        <v>1038</v>
      </c>
      <c r="K15" s="366" t="s">
        <v>1113</v>
      </c>
      <c r="L15" s="366" t="str">
        <f>CONCATENATE(LEFT(petDefinitions[[#This Row],['[tidName']]],10),"_DESC")</f>
        <v>TID_PET_07_DESC</v>
      </c>
      <c r="M15" s="366">
        <v>7</v>
      </c>
      <c r="P15" s="67"/>
    </row>
    <row r="16" spans="1:16" x14ac:dyDescent="0.2">
      <c r="A16" s="67"/>
      <c r="B16" s="367" t="s">
        <v>4</v>
      </c>
      <c r="C16" s="200" t="s">
        <v>1054</v>
      </c>
      <c r="D16" s="138" t="s">
        <v>871</v>
      </c>
      <c r="E16" s="138" t="s">
        <v>1062</v>
      </c>
      <c r="F16" s="138">
        <v>1</v>
      </c>
      <c r="G16" s="15" t="s">
        <v>877</v>
      </c>
      <c r="H16" s="15" t="s">
        <v>881</v>
      </c>
      <c r="I16" s="15" t="s">
        <v>1152</v>
      </c>
      <c r="J16" s="363" t="s">
        <v>1038</v>
      </c>
      <c r="K16" s="366" t="s">
        <v>1119</v>
      </c>
      <c r="L16" s="366" t="str">
        <f>CONCATENATE(LEFT(petDefinitions[[#This Row],['[tidName']]],10),"_DESC")</f>
        <v>TID_PET_13_DESC</v>
      </c>
      <c r="M16" s="366">
        <v>13</v>
      </c>
      <c r="P16" s="67"/>
    </row>
    <row r="17" spans="1:16" x14ac:dyDescent="0.2">
      <c r="A17" s="67"/>
      <c r="B17" s="367" t="s">
        <v>4</v>
      </c>
      <c r="C17" s="200" t="s">
        <v>1061</v>
      </c>
      <c r="D17" s="138" t="s">
        <v>871</v>
      </c>
      <c r="E17" s="138" t="s">
        <v>1062</v>
      </c>
      <c r="F17" s="138">
        <v>2</v>
      </c>
      <c r="G17" s="15" t="s">
        <v>877</v>
      </c>
      <c r="H17" s="15" t="s">
        <v>881</v>
      </c>
      <c r="I17" s="15" t="s">
        <v>1152</v>
      </c>
      <c r="J17" s="363" t="s">
        <v>1071</v>
      </c>
      <c r="K17" s="366" t="s">
        <v>1126</v>
      </c>
      <c r="L17" s="366" t="str">
        <f>CONCATENATE(LEFT(petDefinitions[[#This Row],['[tidName']]],10),"_DESC")</f>
        <v>TID_PET_20_DESC</v>
      </c>
      <c r="M17" s="366">
        <v>20</v>
      </c>
      <c r="P17" s="67"/>
    </row>
    <row r="18" spans="1:16" x14ac:dyDescent="0.2">
      <c r="A18" s="67"/>
      <c r="B18" s="367" t="s">
        <v>4</v>
      </c>
      <c r="C18" s="200" t="s">
        <v>1087</v>
      </c>
      <c r="D18" s="138" t="s">
        <v>871</v>
      </c>
      <c r="E18" s="138" t="s">
        <v>1062</v>
      </c>
      <c r="F18" s="138">
        <v>3</v>
      </c>
      <c r="G18" s="15" t="s">
        <v>877</v>
      </c>
      <c r="H18" s="358" t="s">
        <v>879</v>
      </c>
      <c r="I18" s="358" t="s">
        <v>1149</v>
      </c>
      <c r="J18" s="363" t="s">
        <v>1072</v>
      </c>
      <c r="K18" s="366" t="s">
        <v>1127</v>
      </c>
      <c r="L18" s="366" t="str">
        <f>CONCATENATE(LEFT(petDefinitions[[#This Row],['[tidName']]],10),"_DESC")</f>
        <v>TID_PET_21_DESC</v>
      </c>
      <c r="M18" s="366">
        <v>21</v>
      </c>
      <c r="P18" s="67"/>
    </row>
    <row r="19" spans="1:16" x14ac:dyDescent="0.2">
      <c r="A19" s="67"/>
      <c r="B19" s="367" t="s">
        <v>4</v>
      </c>
      <c r="C19" s="200" t="s">
        <v>1088</v>
      </c>
      <c r="D19" s="138" t="s">
        <v>871</v>
      </c>
      <c r="E19" s="138" t="s">
        <v>1062</v>
      </c>
      <c r="F19" s="138">
        <v>4</v>
      </c>
      <c r="G19" s="15" t="s">
        <v>877</v>
      </c>
      <c r="H19" s="15" t="s">
        <v>879</v>
      </c>
      <c r="I19" s="15" t="s">
        <v>1149</v>
      </c>
      <c r="J19" s="363" t="s">
        <v>1071</v>
      </c>
      <c r="K19" s="366" t="s">
        <v>1128</v>
      </c>
      <c r="L19" s="366" t="str">
        <f>CONCATENATE(LEFT(petDefinitions[[#This Row],['[tidName']]],10),"_DESC")</f>
        <v>TID_PET_22_DESC</v>
      </c>
      <c r="M19" s="366">
        <v>22</v>
      </c>
      <c r="P19" s="67"/>
    </row>
    <row r="20" spans="1:16" x14ac:dyDescent="0.2">
      <c r="A20" s="67"/>
      <c r="B20" s="367" t="s">
        <v>4</v>
      </c>
      <c r="C20" s="200" t="s">
        <v>1089</v>
      </c>
      <c r="D20" s="138" t="s">
        <v>871</v>
      </c>
      <c r="E20" s="138" t="s">
        <v>1062</v>
      </c>
      <c r="F20" s="138">
        <v>5</v>
      </c>
      <c r="G20" s="15" t="s">
        <v>877</v>
      </c>
      <c r="H20" s="15" t="s">
        <v>879</v>
      </c>
      <c r="I20" s="15" t="s">
        <v>1149</v>
      </c>
      <c r="J20" s="363" t="s">
        <v>1070</v>
      </c>
      <c r="K20" s="366" t="s">
        <v>1129</v>
      </c>
      <c r="L20" s="366" t="str">
        <f>CONCATENATE(LEFT(petDefinitions[[#This Row],['[tidName']]],10),"_DESC")</f>
        <v>TID_PET_23_DESC</v>
      </c>
      <c r="M20" s="366">
        <v>23</v>
      </c>
      <c r="P20" s="67"/>
    </row>
    <row r="21" spans="1:16" x14ac:dyDescent="0.2">
      <c r="A21" s="67"/>
      <c r="B21" s="367" t="s">
        <v>4</v>
      </c>
      <c r="C21" s="200" t="s">
        <v>1093</v>
      </c>
      <c r="D21" s="138" t="s">
        <v>871</v>
      </c>
      <c r="E21" s="138" t="s">
        <v>1062</v>
      </c>
      <c r="F21" s="138">
        <v>6</v>
      </c>
      <c r="G21" s="15" t="s">
        <v>877</v>
      </c>
      <c r="H21" s="15" t="s">
        <v>879</v>
      </c>
      <c r="I21" s="15" t="s">
        <v>1149</v>
      </c>
      <c r="J21" s="363" t="s">
        <v>1041</v>
      </c>
      <c r="K21" s="366" t="s">
        <v>1133</v>
      </c>
      <c r="L21" s="366" t="str">
        <f>CONCATENATE(LEFT(petDefinitions[[#This Row],['[tidName']]],10),"_DESC")</f>
        <v>TID_PET_27_DESC</v>
      </c>
      <c r="M21" s="366">
        <v>27</v>
      </c>
      <c r="P21" s="67"/>
    </row>
    <row r="22" spans="1:16" x14ac:dyDescent="0.2">
      <c r="A22" s="67"/>
      <c r="B22" s="367" t="s">
        <v>4</v>
      </c>
      <c r="C22" s="200" t="s">
        <v>1050</v>
      </c>
      <c r="D22" s="138" t="s">
        <v>871</v>
      </c>
      <c r="E22" s="138" t="s">
        <v>1064</v>
      </c>
      <c r="F22" s="138">
        <v>0</v>
      </c>
      <c r="G22" s="15" t="s">
        <v>877</v>
      </c>
      <c r="H22" s="358" t="s">
        <v>881</v>
      </c>
      <c r="I22" s="358" t="s">
        <v>1152</v>
      </c>
      <c r="J22" s="363" t="s">
        <v>1075</v>
      </c>
      <c r="K22" s="366" t="s">
        <v>1115</v>
      </c>
      <c r="L22" s="366" t="str">
        <f>CONCATENATE(LEFT(petDefinitions[[#This Row],['[tidName']]],10),"_DESC")</f>
        <v>TID_PET_09_DESC</v>
      </c>
      <c r="M22" s="366">
        <v>9</v>
      </c>
      <c r="P22" s="67"/>
    </row>
    <row r="23" spans="1:16" x14ac:dyDescent="0.2">
      <c r="A23" s="67"/>
      <c r="B23" s="367" t="s">
        <v>4</v>
      </c>
      <c r="C23" s="200" t="s">
        <v>1051</v>
      </c>
      <c r="D23" s="138" t="s">
        <v>871</v>
      </c>
      <c r="E23" s="138" t="s">
        <v>1064</v>
      </c>
      <c r="F23" s="138">
        <v>1</v>
      </c>
      <c r="G23" s="15" t="s">
        <v>877</v>
      </c>
      <c r="H23" s="15" t="s">
        <v>879</v>
      </c>
      <c r="I23" s="15" t="s">
        <v>1149</v>
      </c>
      <c r="J23" s="363" t="s">
        <v>1039</v>
      </c>
      <c r="K23" s="366" t="s">
        <v>1116</v>
      </c>
      <c r="L23" s="366" t="str">
        <f>CONCATENATE(LEFT(petDefinitions[[#This Row],['[tidName']]],10),"_DESC")</f>
        <v>TID_PET_10_DESC</v>
      </c>
      <c r="M23" s="366">
        <v>10</v>
      </c>
      <c r="P23" s="67"/>
    </row>
    <row r="24" spans="1:16" x14ac:dyDescent="0.2">
      <c r="A24" s="67"/>
      <c r="B24" s="367" t="s">
        <v>4</v>
      </c>
      <c r="C24" s="200" t="s">
        <v>1052</v>
      </c>
      <c r="D24" s="138" t="s">
        <v>871</v>
      </c>
      <c r="E24" s="138" t="s">
        <v>1064</v>
      </c>
      <c r="F24" s="138">
        <v>2</v>
      </c>
      <c r="G24" s="15" t="s">
        <v>877</v>
      </c>
      <c r="H24" s="15" t="s">
        <v>879</v>
      </c>
      <c r="I24" s="15" t="s">
        <v>1149</v>
      </c>
      <c r="J24" s="363" t="s">
        <v>1079</v>
      </c>
      <c r="K24" s="366" t="s">
        <v>1117</v>
      </c>
      <c r="L24" s="366" t="str">
        <f>CONCATENATE(LEFT(petDefinitions[[#This Row],['[tidName']]],10),"_DESC")</f>
        <v>TID_PET_11_DESC</v>
      </c>
      <c r="M24" s="366">
        <v>11</v>
      </c>
      <c r="P24" s="67"/>
    </row>
    <row r="25" spans="1:16" x14ac:dyDescent="0.2">
      <c r="A25" s="67"/>
      <c r="B25" s="367" t="s">
        <v>4</v>
      </c>
      <c r="C25" s="200" t="s">
        <v>1053</v>
      </c>
      <c r="D25" s="138" t="s">
        <v>871</v>
      </c>
      <c r="E25" s="138" t="s">
        <v>1064</v>
      </c>
      <c r="F25" s="138">
        <v>3</v>
      </c>
      <c r="G25" s="15" t="s">
        <v>877</v>
      </c>
      <c r="H25" s="358" t="s">
        <v>880</v>
      </c>
      <c r="I25" s="358" t="s">
        <v>1151</v>
      </c>
      <c r="J25" s="386" t="s">
        <v>1037</v>
      </c>
      <c r="K25" s="366" t="s">
        <v>1118</v>
      </c>
      <c r="L25" s="366" t="str">
        <f>CONCATENATE(LEFT(petDefinitions[[#This Row],['[tidName']]],10),"_DESC")</f>
        <v>TID_PET_12_DESC</v>
      </c>
      <c r="M25" s="366">
        <v>12</v>
      </c>
      <c r="P25" s="67"/>
    </row>
    <row r="26" spans="1:16" x14ac:dyDescent="0.2">
      <c r="A26" s="67"/>
      <c r="B26" s="365" t="s">
        <v>4</v>
      </c>
      <c r="C26" s="198" t="s">
        <v>1056</v>
      </c>
      <c r="D26" s="132" t="s">
        <v>871</v>
      </c>
      <c r="E26" s="132" t="s">
        <v>1064</v>
      </c>
      <c r="F26" s="132">
        <v>4</v>
      </c>
      <c r="G26" s="15" t="s">
        <v>877</v>
      </c>
      <c r="H26" s="15" t="s">
        <v>879</v>
      </c>
      <c r="I26" s="15" t="s">
        <v>1149</v>
      </c>
      <c r="J26" s="363" t="s">
        <v>1074</v>
      </c>
      <c r="K26" s="366" t="s">
        <v>1121</v>
      </c>
      <c r="L26" s="366" t="str">
        <f>CONCATENATE(LEFT(petDefinitions[[#This Row],['[tidName']]],10),"_DESC")</f>
        <v>TID_PET_15_DESC</v>
      </c>
      <c r="M26" s="366">
        <v>15</v>
      </c>
      <c r="P26" s="67"/>
    </row>
    <row r="27" spans="1:16" x14ac:dyDescent="0.2">
      <c r="A27" s="67"/>
      <c r="B27" s="365" t="s">
        <v>4</v>
      </c>
      <c r="C27" s="198" t="s">
        <v>1057</v>
      </c>
      <c r="D27" s="132" t="s">
        <v>871</v>
      </c>
      <c r="E27" s="138" t="s">
        <v>1064</v>
      </c>
      <c r="F27" s="132">
        <v>5</v>
      </c>
      <c r="G27" s="15" t="s">
        <v>877</v>
      </c>
      <c r="H27" s="15" t="s">
        <v>880</v>
      </c>
      <c r="I27" s="15" t="s">
        <v>1151</v>
      </c>
      <c r="J27" s="363" t="s">
        <v>1075</v>
      </c>
      <c r="K27" s="366" t="s">
        <v>1122</v>
      </c>
      <c r="L27" s="366" t="str">
        <f>CONCATENATE(LEFT(petDefinitions[[#This Row],['[tidName']]],10),"_DESC")</f>
        <v>TID_PET_16_DESC</v>
      </c>
      <c r="M27" s="368">
        <v>16</v>
      </c>
      <c r="P27" s="67"/>
    </row>
    <row r="28" spans="1:16" x14ac:dyDescent="0.2">
      <c r="A28" s="67"/>
      <c r="B28" s="367" t="s">
        <v>4</v>
      </c>
      <c r="C28" s="200" t="s">
        <v>1058</v>
      </c>
      <c r="D28" s="138" t="s">
        <v>871</v>
      </c>
      <c r="E28" s="138" t="s">
        <v>1064</v>
      </c>
      <c r="F28" s="138">
        <v>6</v>
      </c>
      <c r="G28" s="15" t="s">
        <v>877</v>
      </c>
      <c r="H28" s="15" t="s">
        <v>881</v>
      </c>
      <c r="I28" s="15" t="s">
        <v>1152</v>
      </c>
      <c r="J28" s="363" t="s">
        <v>1039</v>
      </c>
      <c r="K28" s="366" t="s">
        <v>1123</v>
      </c>
      <c r="L28" s="368" t="str">
        <f>CONCATENATE(LEFT(petDefinitions[[#This Row],['[tidName']]],10),"_DESC")</f>
        <v>TID_PET_17_DESC</v>
      </c>
      <c r="M28" s="366">
        <v>17</v>
      </c>
      <c r="P28" s="67"/>
    </row>
    <row r="29" spans="1:16" x14ac:dyDescent="0.2">
      <c r="A29" s="67"/>
      <c r="B29" s="367" t="s">
        <v>4</v>
      </c>
      <c r="C29" s="200" t="s">
        <v>1059</v>
      </c>
      <c r="D29" s="138" t="s">
        <v>871</v>
      </c>
      <c r="E29" s="138" t="s">
        <v>1064</v>
      </c>
      <c r="F29" s="132">
        <v>7</v>
      </c>
      <c r="G29" s="15" t="s">
        <v>877</v>
      </c>
      <c r="H29" s="15" t="s">
        <v>879</v>
      </c>
      <c r="I29" s="15" t="s">
        <v>1149</v>
      </c>
      <c r="J29" s="363" t="s">
        <v>1079</v>
      </c>
      <c r="K29" s="366" t="s">
        <v>1124</v>
      </c>
      <c r="L29" s="366" t="str">
        <f>CONCATENATE(LEFT(petDefinitions[[#This Row],['[tidName']]],10),"_DESC")</f>
        <v>TID_PET_18_DESC</v>
      </c>
      <c r="M29" s="368">
        <v>18</v>
      </c>
      <c r="P29" s="67"/>
    </row>
    <row r="30" spans="1:16" x14ac:dyDescent="0.2">
      <c r="A30" s="67"/>
      <c r="B30" s="367" t="s">
        <v>4</v>
      </c>
      <c r="C30" s="200" t="s">
        <v>1060</v>
      </c>
      <c r="D30" s="138" t="s">
        <v>871</v>
      </c>
      <c r="E30" s="138" t="s">
        <v>1064</v>
      </c>
      <c r="F30" s="132">
        <v>8</v>
      </c>
      <c r="G30" s="15" t="s">
        <v>877</v>
      </c>
      <c r="H30" s="358" t="s">
        <v>880</v>
      </c>
      <c r="I30" s="358" t="s">
        <v>1151</v>
      </c>
      <c r="J30" s="363" t="s">
        <v>1037</v>
      </c>
      <c r="K30" s="366" t="s">
        <v>1125</v>
      </c>
      <c r="L30" s="368" t="str">
        <f>CONCATENATE(LEFT(petDefinitions[[#This Row],['[tidName']]],10),"_DESC")</f>
        <v>TID_PET_19_DESC</v>
      </c>
      <c r="M30" s="366">
        <v>19</v>
      </c>
      <c r="P30" s="67"/>
    </row>
    <row r="31" spans="1:16" x14ac:dyDescent="0.2">
      <c r="A31" s="67"/>
      <c r="B31" s="367" t="s">
        <v>4</v>
      </c>
      <c r="C31" s="200" t="s">
        <v>1091</v>
      </c>
      <c r="D31" s="138" t="s">
        <v>871</v>
      </c>
      <c r="E31" s="138" t="s">
        <v>1065</v>
      </c>
      <c r="F31" s="138">
        <v>0</v>
      </c>
      <c r="G31" s="15" t="s">
        <v>877</v>
      </c>
      <c r="H31" s="15" t="s">
        <v>881</v>
      </c>
      <c r="I31" s="15" t="s">
        <v>1152</v>
      </c>
      <c r="J31" s="363" t="s">
        <v>469</v>
      </c>
      <c r="K31" s="366" t="s">
        <v>1131</v>
      </c>
      <c r="L31" s="366" t="str">
        <f>CONCATENATE(LEFT(petDefinitions[[#This Row],['[tidName']]],10),"_DESC")</f>
        <v>TID_PET_25_DESC</v>
      </c>
      <c r="M31" s="366">
        <v>25</v>
      </c>
      <c r="O31" s="67"/>
      <c r="P31" s="67"/>
    </row>
    <row r="32" spans="1:16" x14ac:dyDescent="0.2">
      <c r="A32" s="67"/>
      <c r="B32" s="367" t="s">
        <v>4</v>
      </c>
      <c r="C32" s="200" t="s">
        <v>1092</v>
      </c>
      <c r="D32" s="138" t="s">
        <v>871</v>
      </c>
      <c r="E32" s="138" t="s">
        <v>1065</v>
      </c>
      <c r="F32" s="132">
        <v>1</v>
      </c>
      <c r="G32" s="15" t="s">
        <v>877</v>
      </c>
      <c r="H32" s="15" t="s">
        <v>879</v>
      </c>
      <c r="I32" s="15" t="s">
        <v>1149</v>
      </c>
      <c r="J32" s="363" t="s">
        <v>1038</v>
      </c>
      <c r="K32" s="366" t="s">
        <v>1132</v>
      </c>
      <c r="L32" s="366" t="str">
        <f>CONCATENATE(LEFT(petDefinitions[[#This Row],['[tidName']]],10),"_DESC")</f>
        <v>TID_PET_26_DESC</v>
      </c>
      <c r="M32" s="366">
        <v>26</v>
      </c>
      <c r="P32" s="67"/>
    </row>
    <row r="33" spans="1:16" x14ac:dyDescent="0.2">
      <c r="A33" s="67"/>
      <c r="B33" s="367" t="s">
        <v>4</v>
      </c>
      <c r="C33" s="200" t="s">
        <v>1100</v>
      </c>
      <c r="D33" s="138" t="s">
        <v>873</v>
      </c>
      <c r="E33" s="138" t="s">
        <v>1066</v>
      </c>
      <c r="F33" s="138">
        <v>4</v>
      </c>
      <c r="G33" s="15" t="s">
        <v>878</v>
      </c>
      <c r="H33" s="15" t="s">
        <v>881</v>
      </c>
      <c r="I33" s="15" t="s">
        <v>1202</v>
      </c>
      <c r="J33" s="363" t="s">
        <v>1038</v>
      </c>
      <c r="K33" s="366" t="s">
        <v>1140</v>
      </c>
      <c r="L33" s="366" t="str">
        <f>CONCATENATE(LEFT(petDefinitions[[#This Row],['[tidName']]],10),"_DESC")</f>
        <v>TID_PET_34_DESC</v>
      </c>
      <c r="M33" s="366">
        <v>34</v>
      </c>
      <c r="P33" s="67"/>
    </row>
    <row r="34" spans="1:16" x14ac:dyDescent="0.2">
      <c r="A34" s="67">
        <v>30</v>
      </c>
      <c r="B34" s="367" t="s">
        <v>4</v>
      </c>
      <c r="C34" s="200" t="s">
        <v>1102</v>
      </c>
      <c r="D34" s="138" t="s">
        <v>873</v>
      </c>
      <c r="E34" s="138" t="s">
        <v>1066</v>
      </c>
      <c r="F34" s="138">
        <v>5</v>
      </c>
      <c r="G34" s="15" t="s">
        <v>1156</v>
      </c>
      <c r="H34" s="15" t="s">
        <v>879</v>
      </c>
      <c r="I34" s="15" t="s">
        <v>1153</v>
      </c>
      <c r="J34" s="363" t="s">
        <v>1173</v>
      </c>
      <c r="K34" s="366" t="s">
        <v>1142</v>
      </c>
      <c r="L34" s="366" t="str">
        <f>CONCATENATE(LEFT(petDefinitions[[#This Row],['[tidName']]],10),"_DESC")</f>
        <v>TID_PET_36_DESC</v>
      </c>
      <c r="M34" s="366">
        <v>36</v>
      </c>
      <c r="P34" s="67"/>
    </row>
    <row r="35" spans="1:16" x14ac:dyDescent="0.2">
      <c r="A35" s="67">
        <v>31</v>
      </c>
      <c r="B35" s="367" t="s">
        <v>4</v>
      </c>
      <c r="C35" s="200" t="s">
        <v>1099</v>
      </c>
      <c r="D35" s="138" t="s">
        <v>873</v>
      </c>
      <c r="E35" s="138" t="s">
        <v>1062</v>
      </c>
      <c r="F35" s="138">
        <v>8</v>
      </c>
      <c r="G35" s="358" t="s">
        <v>1147</v>
      </c>
      <c r="H35" s="358" t="s">
        <v>880</v>
      </c>
      <c r="I35" s="358" t="s">
        <v>1155</v>
      </c>
      <c r="J35" s="363" t="s">
        <v>1086</v>
      </c>
      <c r="K35" s="366" t="s">
        <v>1139</v>
      </c>
      <c r="L35" s="366" t="str">
        <f>CONCATENATE(LEFT(petDefinitions[[#This Row],['[tidName']]],10),"_DESC")</f>
        <v>TID_PET_33_DESC</v>
      </c>
      <c r="M35" s="366">
        <v>33</v>
      </c>
      <c r="P35" s="67"/>
    </row>
    <row r="36" spans="1:16" x14ac:dyDescent="0.2">
      <c r="A36" s="67">
        <v>32</v>
      </c>
      <c r="B36" s="367" t="s">
        <v>4</v>
      </c>
      <c r="C36" s="200" t="s">
        <v>1101</v>
      </c>
      <c r="D36" s="138" t="s">
        <v>873</v>
      </c>
      <c r="E36" s="138" t="s">
        <v>1065</v>
      </c>
      <c r="F36" s="138">
        <v>3</v>
      </c>
      <c r="G36" s="15" t="s">
        <v>1146</v>
      </c>
      <c r="H36" s="15" t="s">
        <v>879</v>
      </c>
      <c r="I36" s="15" t="s">
        <v>1153</v>
      </c>
      <c r="J36" s="363" t="s">
        <v>1042</v>
      </c>
      <c r="K36" s="366" t="s">
        <v>1141</v>
      </c>
      <c r="L36" s="366" t="str">
        <f>CONCATENATE(LEFT(petDefinitions[[#This Row],['[tidName']]],10),"_DESC")</f>
        <v>TID_PET_35_DESC</v>
      </c>
      <c r="M36" s="366">
        <v>35</v>
      </c>
      <c r="P36" s="67"/>
    </row>
    <row r="37" spans="1:16" x14ac:dyDescent="0.2">
      <c r="A37" s="67">
        <v>33</v>
      </c>
      <c r="B37" s="367" t="s">
        <v>4</v>
      </c>
      <c r="C37" s="200" t="s">
        <v>1094</v>
      </c>
      <c r="D37" s="138" t="s">
        <v>872</v>
      </c>
      <c r="E37" s="138" t="s">
        <v>1066</v>
      </c>
      <c r="F37" s="138">
        <v>2</v>
      </c>
      <c r="G37" s="15" t="s">
        <v>877</v>
      </c>
      <c r="H37" s="15" t="s">
        <v>879</v>
      </c>
      <c r="I37" s="15" t="s">
        <v>1150</v>
      </c>
      <c r="J37" s="363" t="s">
        <v>1082</v>
      </c>
      <c r="K37" s="366" t="s">
        <v>1134</v>
      </c>
      <c r="L37" s="366" t="str">
        <f>CONCATENATE(LEFT(petDefinitions[[#This Row],['[tidName']]],10),"_DESC")</f>
        <v>TID_PET_28_DESC</v>
      </c>
      <c r="M37" s="366">
        <v>28</v>
      </c>
      <c r="P37" s="67"/>
    </row>
    <row r="38" spans="1:16" x14ac:dyDescent="0.2">
      <c r="A38" s="67">
        <v>34</v>
      </c>
      <c r="B38" s="367" t="s">
        <v>4</v>
      </c>
      <c r="C38" s="200" t="s">
        <v>1095</v>
      </c>
      <c r="D38" s="138" t="s">
        <v>872</v>
      </c>
      <c r="E38" s="138" t="s">
        <v>1066</v>
      </c>
      <c r="F38" s="138">
        <v>3</v>
      </c>
      <c r="G38" s="15" t="s">
        <v>1148</v>
      </c>
      <c r="H38" s="15" t="s">
        <v>880</v>
      </c>
      <c r="I38" s="15" t="s">
        <v>1154</v>
      </c>
      <c r="J38" s="363" t="s">
        <v>1084</v>
      </c>
      <c r="K38" s="366" t="s">
        <v>1135</v>
      </c>
      <c r="L38" s="366" t="str">
        <f>CONCATENATE(LEFT(petDefinitions[[#This Row],['[tidName']]],10),"_DESC")</f>
        <v>TID_PET_29_DESC</v>
      </c>
      <c r="M38" s="366">
        <v>29</v>
      </c>
      <c r="P38" s="67"/>
    </row>
    <row r="39" spans="1:16" x14ac:dyDescent="0.2">
      <c r="A39" s="67">
        <v>35</v>
      </c>
      <c r="B39" s="367" t="s">
        <v>4</v>
      </c>
      <c r="C39" s="200" t="s">
        <v>1090</v>
      </c>
      <c r="D39" s="138" t="s">
        <v>872</v>
      </c>
      <c r="E39" s="138" t="s">
        <v>1106</v>
      </c>
      <c r="F39" s="138">
        <v>8</v>
      </c>
      <c r="G39" s="358" t="s">
        <v>877</v>
      </c>
      <c r="H39" s="358" t="s">
        <v>880</v>
      </c>
      <c r="I39" s="358" t="s">
        <v>1154</v>
      </c>
      <c r="J39" s="363" t="s">
        <v>1189</v>
      </c>
      <c r="K39" s="366" t="s">
        <v>1130</v>
      </c>
      <c r="L39" s="366" t="str">
        <f>CONCATENATE(LEFT(petDefinitions[[#This Row],['[tidName']]],10),"_DESC")</f>
        <v>TID_PET_24_DESC</v>
      </c>
      <c r="M39" s="366">
        <v>24</v>
      </c>
      <c r="P39" s="67"/>
    </row>
    <row r="40" spans="1:16" x14ac:dyDescent="0.2">
      <c r="A40" s="67">
        <v>36</v>
      </c>
      <c r="B40" s="367" t="s">
        <v>4</v>
      </c>
      <c r="C40" s="200" t="s">
        <v>1097</v>
      </c>
      <c r="D40" s="138" t="s">
        <v>872</v>
      </c>
      <c r="E40" s="138" t="s">
        <v>1062</v>
      </c>
      <c r="F40" s="138">
        <v>7</v>
      </c>
      <c r="G40" s="15" t="s">
        <v>877</v>
      </c>
      <c r="H40" s="15" t="s">
        <v>879</v>
      </c>
      <c r="I40" s="15" t="s">
        <v>1150</v>
      </c>
      <c r="J40" s="363" t="s">
        <v>1040</v>
      </c>
      <c r="K40" s="366" t="s">
        <v>1137</v>
      </c>
      <c r="L40" s="366" t="str">
        <f>CONCATENATE(LEFT(petDefinitions[[#This Row],['[tidName']]],10),"_DESC")</f>
        <v>TID_PET_31_DESC</v>
      </c>
      <c r="M40" s="366">
        <v>31</v>
      </c>
      <c r="P40" s="67"/>
    </row>
    <row r="41" spans="1:16" x14ac:dyDescent="0.2">
      <c r="A41" s="67">
        <v>37</v>
      </c>
      <c r="B41" s="367" t="s">
        <v>4</v>
      </c>
      <c r="C41" s="200" t="s">
        <v>1098</v>
      </c>
      <c r="D41" s="138" t="s">
        <v>872</v>
      </c>
      <c r="E41" s="138" t="s">
        <v>1065</v>
      </c>
      <c r="F41" s="138">
        <v>2</v>
      </c>
      <c r="G41" s="15" t="s">
        <v>877</v>
      </c>
      <c r="H41" s="15" t="s">
        <v>879</v>
      </c>
      <c r="I41" s="15" t="s">
        <v>1150</v>
      </c>
      <c r="J41" s="363" t="s">
        <v>470</v>
      </c>
      <c r="K41" s="366" t="s">
        <v>1138</v>
      </c>
      <c r="L41" s="366" t="str">
        <f>CONCATENATE(LEFT(petDefinitions[[#This Row],['[tidName']]],10),"_DESC")</f>
        <v>TID_PET_32_DESC</v>
      </c>
      <c r="M41" s="366">
        <v>32</v>
      </c>
      <c r="P41" s="67"/>
    </row>
    <row r="42" spans="1:16" x14ac:dyDescent="0.2">
      <c r="A42" s="67">
        <v>38</v>
      </c>
      <c r="B42" s="367" t="s">
        <v>4</v>
      </c>
      <c r="C42" s="200" t="s">
        <v>1105</v>
      </c>
      <c r="D42" s="138" t="s">
        <v>1062</v>
      </c>
      <c r="E42" s="138" t="s">
        <v>1066</v>
      </c>
      <c r="F42" s="138">
        <v>6</v>
      </c>
      <c r="G42" s="15" t="s">
        <v>877</v>
      </c>
      <c r="H42" s="15" t="s">
        <v>879</v>
      </c>
      <c r="I42" s="15" t="s">
        <v>1238</v>
      </c>
      <c r="J42" s="363" t="s">
        <v>1038</v>
      </c>
      <c r="K42" s="366" t="s">
        <v>1145</v>
      </c>
      <c r="L42" s="366" t="str">
        <f>CONCATENATE(LEFT(petDefinitions[[#This Row],['[tidName']]],10),"_DESC")</f>
        <v>TID_PET_39_DESC</v>
      </c>
      <c r="M42" s="366">
        <v>39</v>
      </c>
      <c r="P42" s="67"/>
    </row>
    <row r="43" spans="1:16" x14ac:dyDescent="0.2">
      <c r="A43" s="67">
        <v>39</v>
      </c>
      <c r="B43" s="367" t="s">
        <v>4</v>
      </c>
      <c r="C43" s="200" t="s">
        <v>1103</v>
      </c>
      <c r="D43" s="138" t="s">
        <v>1062</v>
      </c>
      <c r="E43" s="138" t="s">
        <v>1065</v>
      </c>
      <c r="F43" s="138">
        <v>4</v>
      </c>
      <c r="G43" s="358" t="s">
        <v>1177</v>
      </c>
      <c r="H43" s="358" t="s">
        <v>880</v>
      </c>
      <c r="I43" s="15" t="s">
        <v>1239</v>
      </c>
      <c r="J43" s="363" t="s">
        <v>1176</v>
      </c>
      <c r="K43" s="366" t="s">
        <v>1143</v>
      </c>
      <c r="L43" s="366" t="str">
        <f>CONCATENATE(LEFT(petDefinitions[[#This Row],['[tidName']]],10),"_DESC")</f>
        <v>TID_PET_37_DESC</v>
      </c>
      <c r="M43" s="366">
        <v>37</v>
      </c>
      <c r="P43" s="67"/>
    </row>
    <row r="44" spans="1:16" x14ac:dyDescent="0.2">
      <c r="A44" s="67">
        <v>40</v>
      </c>
      <c r="B44" s="367" t="s">
        <v>4</v>
      </c>
      <c r="C44" s="200" t="s">
        <v>1104</v>
      </c>
      <c r="D44" s="138" t="s">
        <v>1062</v>
      </c>
      <c r="E44" s="138" t="s">
        <v>1065</v>
      </c>
      <c r="F44" s="138">
        <v>5</v>
      </c>
      <c r="G44" s="15" t="s">
        <v>1185</v>
      </c>
      <c r="H44" s="15" t="s">
        <v>881</v>
      </c>
      <c r="I44" s="15" t="s">
        <v>1240</v>
      </c>
      <c r="J44" s="363" t="s">
        <v>1188</v>
      </c>
      <c r="K44" s="366" t="s">
        <v>1144</v>
      </c>
      <c r="L44" s="366" t="str">
        <f>CONCATENATE(LEFT(petDefinitions[[#This Row],['[tidName']]],10),"_DESC")</f>
        <v>TID_PET_38_DESC</v>
      </c>
      <c r="M44" s="366">
        <v>38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powerups!$E$4:$E$30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F133"/>
  <sheetViews>
    <sheetView topLeftCell="A46" workbookViewId="0">
      <pane xSplit="3" topLeftCell="M1" activePane="topRight" state="frozen"/>
      <selection pane="topRight" activeCell="P79" sqref="P79"/>
    </sheetView>
  </sheetViews>
  <sheetFormatPr baseColWidth="10" defaultColWidth="10.83203125" defaultRowHeight="15" x14ac:dyDescent="0.2"/>
  <cols>
    <col min="1" max="1" width="4" style="67" customWidth="1"/>
    <col min="2" max="2" width="47.6640625" style="67" bestFit="1" customWidth="1"/>
    <col min="3" max="3" width="34.83203125" style="67" bestFit="1" customWidth="1"/>
    <col min="4" max="4" width="10.5" style="67" bestFit="1" customWidth="1"/>
    <col min="5" max="8" width="8.5" style="67" bestFit="1" customWidth="1"/>
    <col min="9" max="9" width="45.5" style="67" bestFit="1" customWidth="1"/>
    <col min="10" max="10" width="8.5" style="67" bestFit="1" customWidth="1"/>
    <col min="11" max="11" width="23" style="67" bestFit="1" customWidth="1"/>
    <col min="12" max="12" width="75.5" style="67" bestFit="1" customWidth="1"/>
    <col min="13" max="13" width="36" style="67" customWidth="1"/>
    <col min="14" max="14" width="26.5" style="67" bestFit="1" customWidth="1"/>
    <col min="15" max="17" width="8.5" style="67" bestFit="1" customWidth="1"/>
    <col min="18" max="18" width="45.5" style="67" bestFit="1" customWidth="1"/>
    <col min="19" max="22" width="8.5" style="67" bestFit="1" customWidth="1"/>
    <col min="23" max="23" width="8.5" style="67" customWidth="1"/>
    <col min="24" max="24" width="8.5" style="67" bestFit="1" customWidth="1"/>
    <col min="25" max="25" width="26.5" style="67" bestFit="1" customWidth="1"/>
    <col min="26" max="27" width="8.5" style="67" bestFit="1" customWidth="1"/>
    <col min="28" max="28" width="25.83203125" style="67" bestFit="1" customWidth="1"/>
    <col min="29" max="29" width="162.83203125" style="67" bestFit="1" customWidth="1"/>
    <col min="30" max="30" width="131.83203125" style="67" bestFit="1" customWidth="1"/>
    <col min="31" max="31" width="107.6640625" style="67" bestFit="1" customWidth="1"/>
    <col min="32" max="32" width="100.83203125" style="67" bestFit="1" customWidth="1"/>
    <col min="33" max="33" width="33.33203125" style="67" customWidth="1"/>
    <col min="34" max="34" width="11.1640625" style="67" customWidth="1"/>
    <col min="35" max="35" width="19.5" style="67" customWidth="1"/>
    <col min="36" max="36" width="22.33203125" style="67" customWidth="1"/>
    <col min="37" max="16384" width="10.83203125" style="67"/>
  </cols>
  <sheetData>
    <row r="1" spans="2:25" ht="16" thickBot="1" x14ac:dyDescent="0.25"/>
    <row r="2" spans="2:25" ht="24" x14ac:dyDescent="0.3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 x14ac:dyDescent="0.2">
      <c r="B3" s="153" t="s">
        <v>461</v>
      </c>
      <c r="C3" s="195"/>
      <c r="D3" s="195"/>
      <c r="E3" s="195"/>
      <c r="F3" s="476"/>
      <c r="G3" s="476"/>
      <c r="H3" s="195"/>
      <c r="I3" s="172"/>
      <c r="J3" s="171"/>
    </row>
    <row r="4" spans="2:25" ht="129" x14ac:dyDescent="0.2">
      <c r="B4" s="143" t="s">
        <v>411</v>
      </c>
      <c r="C4" s="144" t="s">
        <v>5</v>
      </c>
    </row>
    <row r="5" spans="2:25" x14ac:dyDescent="0.2">
      <c r="B5" s="136" t="s">
        <v>4</v>
      </c>
      <c r="C5" s="13" t="s">
        <v>413</v>
      </c>
    </row>
    <row r="6" spans="2:25" x14ac:dyDescent="0.2">
      <c r="B6" s="136" t="s">
        <v>4</v>
      </c>
      <c r="C6" s="13" t="s">
        <v>417</v>
      </c>
    </row>
    <row r="7" spans="2:25" x14ac:dyDescent="0.2">
      <c r="B7" s="224" t="s">
        <v>4</v>
      </c>
      <c r="C7" s="13" t="s">
        <v>594</v>
      </c>
    </row>
    <row r="8" spans="2:25" x14ac:dyDescent="0.2">
      <c r="B8" s="136" t="s">
        <v>4</v>
      </c>
      <c r="C8" s="13" t="s">
        <v>412</v>
      </c>
    </row>
    <row r="9" spans="2:25" x14ac:dyDescent="0.2">
      <c r="B9" s="136" t="s">
        <v>4</v>
      </c>
      <c r="C9" s="13" t="s">
        <v>206</v>
      </c>
    </row>
    <row r="10" spans="2:25" x14ac:dyDescent="0.2">
      <c r="B10" s="136" t="s">
        <v>4</v>
      </c>
      <c r="C10" s="13" t="s">
        <v>414</v>
      </c>
    </row>
    <row r="11" spans="2:25" x14ac:dyDescent="0.2">
      <c r="B11" s="136" t="s">
        <v>4</v>
      </c>
      <c r="C11" s="193" t="s">
        <v>415</v>
      </c>
    </row>
    <row r="12" spans="2:25" x14ac:dyDescent="0.2">
      <c r="B12" s="136" t="s">
        <v>4</v>
      </c>
      <c r="C12" s="13" t="s">
        <v>416</v>
      </c>
    </row>
    <row r="13" spans="2:25" x14ac:dyDescent="0.2">
      <c r="B13" s="134" t="s">
        <v>4</v>
      </c>
      <c r="C13" s="13" t="s">
        <v>205</v>
      </c>
    </row>
    <row r="14" spans="2:25" x14ac:dyDescent="0.2">
      <c r="B14" s="136" t="s">
        <v>4</v>
      </c>
      <c r="C14" s="193" t="s">
        <v>418</v>
      </c>
    </row>
    <row r="15" spans="2:25" x14ac:dyDescent="0.2">
      <c r="B15" s="136" t="s">
        <v>4</v>
      </c>
      <c r="C15" s="193" t="s">
        <v>1011</v>
      </c>
    </row>
    <row r="16" spans="2:25" x14ac:dyDescent="0.2">
      <c r="B16" s="136" t="s">
        <v>4</v>
      </c>
      <c r="C16" s="193" t="s">
        <v>1033</v>
      </c>
    </row>
    <row r="18" spans="2:32" ht="16" thickBot="1" x14ac:dyDescent="0.25"/>
    <row r="19" spans="2:32" ht="24" x14ac:dyDescent="0.3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6" thickBot="1" x14ac:dyDescent="0.25">
      <c r="B20" s="196"/>
      <c r="C20" s="172" t="s">
        <v>708</v>
      </c>
      <c r="D20" s="172"/>
      <c r="E20" s="196"/>
      <c r="F20" s="476"/>
      <c r="G20" s="476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4" x14ac:dyDescent="0.2">
      <c r="B21" s="319" t="s">
        <v>408</v>
      </c>
      <c r="C21" s="313" t="s">
        <v>5</v>
      </c>
      <c r="D21" s="314" t="s">
        <v>419</v>
      </c>
      <c r="E21" s="304" t="s">
        <v>420</v>
      </c>
      <c r="F21" s="305" t="s">
        <v>421</v>
      </c>
      <c r="G21" s="305" t="s">
        <v>422</v>
      </c>
      <c r="H21" s="305" t="s">
        <v>423</v>
      </c>
      <c r="I21" s="305" t="s">
        <v>424</v>
      </c>
      <c r="J21" s="305" t="s">
        <v>425</v>
      </c>
      <c r="K21" s="305" t="s">
        <v>426</v>
      </c>
      <c r="L21" s="305" t="s">
        <v>427</v>
      </c>
      <c r="M21" s="306" t="s">
        <v>428</v>
      </c>
      <c r="N21" s="306" t="s">
        <v>429</v>
      </c>
      <c r="O21" s="306" t="s">
        <v>430</v>
      </c>
      <c r="P21" s="306" t="s">
        <v>674</v>
      </c>
      <c r="Q21" s="306" t="s">
        <v>675</v>
      </c>
      <c r="R21" s="306" t="s">
        <v>597</v>
      </c>
      <c r="S21" s="306" t="s">
        <v>598</v>
      </c>
      <c r="T21" s="306" t="s">
        <v>599</v>
      </c>
      <c r="U21" s="306" t="s">
        <v>600</v>
      </c>
      <c r="V21" s="306" t="s">
        <v>543</v>
      </c>
      <c r="W21" s="306" t="s">
        <v>1158</v>
      </c>
      <c r="X21" s="307" t="s">
        <v>434</v>
      </c>
      <c r="Y21" s="307" t="s">
        <v>433</v>
      </c>
      <c r="Z21" s="307" t="s">
        <v>435</v>
      </c>
      <c r="AA21" s="308" t="s">
        <v>774</v>
      </c>
      <c r="AB21" s="295" t="s">
        <v>38</v>
      </c>
      <c r="AC21" s="296" t="s">
        <v>486</v>
      </c>
      <c r="AD21" s="297" t="s">
        <v>487</v>
      </c>
      <c r="AE21" s="297" t="s">
        <v>488</v>
      </c>
      <c r="AF21" s="298" t="s">
        <v>773</v>
      </c>
    </row>
    <row r="22" spans="2:32" x14ac:dyDescent="0.2">
      <c r="B22" s="321" t="s">
        <v>4</v>
      </c>
      <c r="C22" s="317" t="s">
        <v>715</v>
      </c>
      <c r="D22" s="318" t="s">
        <v>414</v>
      </c>
      <c r="E22" s="311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35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1</v>
      </c>
      <c r="S22" s="323">
        <v>0</v>
      </c>
      <c r="T22" s="199" t="b">
        <v>0</v>
      </c>
      <c r="U22" s="323">
        <v>0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658</v>
      </c>
      <c r="AC22" s="371" t="s">
        <v>932</v>
      </c>
      <c r="AD22" s="378" t="s">
        <v>950</v>
      </c>
      <c r="AE22" s="371" t="s">
        <v>968</v>
      </c>
      <c r="AF22" s="371" t="s">
        <v>970</v>
      </c>
    </row>
    <row r="23" spans="2:32" x14ac:dyDescent="0.2">
      <c r="B23" s="321" t="s">
        <v>4</v>
      </c>
      <c r="C23" s="317" t="s">
        <v>701</v>
      </c>
      <c r="D23" s="318" t="s">
        <v>414</v>
      </c>
      <c r="E23" s="311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35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1</v>
      </c>
      <c r="S23" s="323">
        <v>0</v>
      </c>
      <c r="T23" s="199" t="b">
        <v>0</v>
      </c>
      <c r="U23" s="323">
        <v>0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751</v>
      </c>
      <c r="AC23" s="371" t="s">
        <v>933</v>
      </c>
      <c r="AD23" s="378" t="s">
        <v>994</v>
      </c>
      <c r="AE23" s="371" t="s">
        <v>969</v>
      </c>
      <c r="AF23" s="371" t="s">
        <v>971</v>
      </c>
    </row>
    <row r="24" spans="2:32" s="27" customFormat="1" x14ac:dyDescent="0.2">
      <c r="B24" s="321" t="s">
        <v>4</v>
      </c>
      <c r="C24" s="317" t="s">
        <v>1215</v>
      </c>
      <c r="D24" s="318" t="s">
        <v>414</v>
      </c>
      <c r="E24" s="311">
        <v>27</v>
      </c>
      <c r="F24" s="206">
        <v>2</v>
      </c>
      <c r="G24" s="206">
        <v>0</v>
      </c>
      <c r="H24" s="206">
        <v>20</v>
      </c>
      <c r="I24" s="206">
        <v>0</v>
      </c>
      <c r="J24" s="206">
        <v>4</v>
      </c>
      <c r="K24" s="335">
        <v>0.2</v>
      </c>
      <c r="L24" s="206">
        <v>0</v>
      </c>
      <c r="M24" s="199" t="b">
        <v>1</v>
      </c>
      <c r="N24" s="199">
        <v>1</v>
      </c>
      <c r="O24" s="199">
        <v>7</v>
      </c>
      <c r="P24" s="199" t="b">
        <v>1</v>
      </c>
      <c r="Q24" s="323">
        <v>0</v>
      </c>
      <c r="R24" s="199" t="b">
        <v>1</v>
      </c>
      <c r="S24" s="323">
        <v>0</v>
      </c>
      <c r="T24" s="199" t="b">
        <v>0</v>
      </c>
      <c r="U24" s="323">
        <v>0</v>
      </c>
      <c r="V24" s="199">
        <v>75</v>
      </c>
      <c r="W24" s="199">
        <v>0</v>
      </c>
      <c r="X24" s="251">
        <v>0.25</v>
      </c>
      <c r="Y24" s="251">
        <v>0.25</v>
      </c>
      <c r="Z24" s="251">
        <v>0.7</v>
      </c>
      <c r="AA24" s="312">
        <v>0</v>
      </c>
      <c r="AB24" s="302" t="s">
        <v>658</v>
      </c>
      <c r="AC24" s="371" t="s">
        <v>932</v>
      </c>
      <c r="AD24" s="378" t="s">
        <v>950</v>
      </c>
      <c r="AE24" s="371" t="s">
        <v>968</v>
      </c>
      <c r="AF24" s="371" t="s">
        <v>970</v>
      </c>
    </row>
    <row r="25" spans="2:32" x14ac:dyDescent="0.2">
      <c r="B25" s="321" t="s">
        <v>4</v>
      </c>
      <c r="C25" s="317" t="s">
        <v>712</v>
      </c>
      <c r="D25" s="318" t="s">
        <v>414</v>
      </c>
      <c r="E25" s="311">
        <v>40</v>
      </c>
      <c r="F25" s="206">
        <v>2</v>
      </c>
      <c r="G25" s="206">
        <v>0</v>
      </c>
      <c r="H25" s="206">
        <v>30</v>
      </c>
      <c r="I25" s="206">
        <v>0</v>
      </c>
      <c r="J25" s="206">
        <v>4</v>
      </c>
      <c r="K25" s="335">
        <v>0.3</v>
      </c>
      <c r="L25" s="206">
        <v>0</v>
      </c>
      <c r="M25" s="199" t="b">
        <v>1</v>
      </c>
      <c r="N25" s="199">
        <v>2</v>
      </c>
      <c r="O25" s="199">
        <v>9</v>
      </c>
      <c r="P25" s="199" t="b">
        <v>1</v>
      </c>
      <c r="Q25" s="323">
        <v>1</v>
      </c>
      <c r="R25" s="199" t="b">
        <v>1</v>
      </c>
      <c r="S25" s="323">
        <v>1</v>
      </c>
      <c r="T25" s="199" t="b">
        <v>0</v>
      </c>
      <c r="U25" s="323">
        <v>0</v>
      </c>
      <c r="V25" s="199">
        <v>85</v>
      </c>
      <c r="W25" s="199">
        <v>0</v>
      </c>
      <c r="X25" s="251">
        <v>0.25</v>
      </c>
      <c r="Y25" s="251">
        <v>0.25</v>
      </c>
      <c r="Z25" s="251">
        <v>0.75</v>
      </c>
      <c r="AA25" s="312">
        <v>0</v>
      </c>
      <c r="AB25" s="302" t="s">
        <v>750</v>
      </c>
      <c r="AC25" s="371" t="s">
        <v>934</v>
      </c>
      <c r="AD25" s="378" t="s">
        <v>996</v>
      </c>
      <c r="AE25" s="371" t="s">
        <v>982</v>
      </c>
      <c r="AF25" s="371" t="s">
        <v>983</v>
      </c>
    </row>
    <row r="26" spans="2:32" s="27" customFormat="1" x14ac:dyDescent="0.2">
      <c r="B26" s="321" t="s">
        <v>4</v>
      </c>
      <c r="C26" s="317" t="s">
        <v>1216</v>
      </c>
      <c r="D26" s="318" t="s">
        <v>414</v>
      </c>
      <c r="E26" s="311">
        <v>40</v>
      </c>
      <c r="F26" s="206">
        <v>2</v>
      </c>
      <c r="G26" s="206">
        <v>0</v>
      </c>
      <c r="H26" s="206">
        <v>30</v>
      </c>
      <c r="I26" s="206">
        <v>0</v>
      </c>
      <c r="J26" s="206">
        <v>4</v>
      </c>
      <c r="K26" s="335">
        <v>0.3</v>
      </c>
      <c r="L26" s="206">
        <v>0</v>
      </c>
      <c r="M26" s="199" t="b">
        <v>1</v>
      </c>
      <c r="N26" s="199">
        <v>3</v>
      </c>
      <c r="O26" s="199">
        <v>9</v>
      </c>
      <c r="P26" s="199" t="b">
        <v>1</v>
      </c>
      <c r="Q26" s="323">
        <v>2</v>
      </c>
      <c r="R26" s="199" t="b">
        <v>1</v>
      </c>
      <c r="S26" s="323">
        <v>2</v>
      </c>
      <c r="T26" s="199" t="b">
        <v>0</v>
      </c>
      <c r="U26" s="323">
        <v>0</v>
      </c>
      <c r="V26" s="199">
        <v>85</v>
      </c>
      <c r="W26" s="199">
        <v>0</v>
      </c>
      <c r="X26" s="251">
        <v>0.25</v>
      </c>
      <c r="Y26" s="251">
        <v>0.25</v>
      </c>
      <c r="Z26" s="251">
        <v>0.75</v>
      </c>
      <c r="AA26" s="312">
        <v>0</v>
      </c>
      <c r="AB26" s="302" t="s">
        <v>750</v>
      </c>
      <c r="AC26" s="371" t="s">
        <v>934</v>
      </c>
      <c r="AD26" s="378" t="s">
        <v>996</v>
      </c>
      <c r="AE26" s="371" t="s">
        <v>982</v>
      </c>
      <c r="AF26" s="371" t="s">
        <v>983</v>
      </c>
    </row>
    <row r="27" spans="2:32" s="27" customFormat="1" x14ac:dyDescent="0.2">
      <c r="B27" s="321" t="s">
        <v>4</v>
      </c>
      <c r="C27" s="317" t="s">
        <v>1157</v>
      </c>
      <c r="D27" s="318" t="s">
        <v>414</v>
      </c>
      <c r="E27" s="311">
        <v>3</v>
      </c>
      <c r="F27" s="206">
        <v>1</v>
      </c>
      <c r="G27" s="206">
        <v>0</v>
      </c>
      <c r="H27" s="206">
        <v>15</v>
      </c>
      <c r="I27" s="206">
        <v>0</v>
      </c>
      <c r="J27" s="206">
        <v>2</v>
      </c>
      <c r="K27" s="335">
        <v>0.2</v>
      </c>
      <c r="L27" s="206">
        <v>0</v>
      </c>
      <c r="M27" s="199" t="b">
        <v>1</v>
      </c>
      <c r="N27" s="199">
        <v>1</v>
      </c>
      <c r="O27" s="199">
        <v>7</v>
      </c>
      <c r="P27" s="199" t="b">
        <v>1</v>
      </c>
      <c r="Q27" s="323">
        <v>0</v>
      </c>
      <c r="R27" s="199" t="b">
        <v>1</v>
      </c>
      <c r="S27" s="323">
        <v>0</v>
      </c>
      <c r="T27" s="199" t="b">
        <v>0</v>
      </c>
      <c r="U27" s="323">
        <v>0</v>
      </c>
      <c r="V27" s="199">
        <v>75</v>
      </c>
      <c r="W27" s="199">
        <v>0</v>
      </c>
      <c r="X27" s="251">
        <v>0.25</v>
      </c>
      <c r="Y27" s="251">
        <v>0.25</v>
      </c>
      <c r="Z27" s="251">
        <v>0</v>
      </c>
      <c r="AA27" s="312">
        <v>0</v>
      </c>
      <c r="AB27" s="302" t="s">
        <v>659</v>
      </c>
      <c r="AC27" s="371" t="s">
        <v>936</v>
      </c>
      <c r="AD27" s="378" t="s">
        <v>1003</v>
      </c>
      <c r="AE27" s="371"/>
      <c r="AF27" s="303"/>
    </row>
    <row r="28" spans="2:32" s="27" customFormat="1" x14ac:dyDescent="0.2">
      <c r="B28" s="321" t="s">
        <v>4</v>
      </c>
      <c r="C28" s="317" t="s">
        <v>1159</v>
      </c>
      <c r="D28" s="318" t="s">
        <v>414</v>
      </c>
      <c r="E28" s="311">
        <v>3</v>
      </c>
      <c r="F28" s="206">
        <v>1</v>
      </c>
      <c r="G28" s="206">
        <v>0</v>
      </c>
      <c r="H28" s="206">
        <v>15</v>
      </c>
      <c r="I28" s="206">
        <v>0</v>
      </c>
      <c r="J28" s="206">
        <v>2</v>
      </c>
      <c r="K28" s="335">
        <v>0.2</v>
      </c>
      <c r="L28" s="206">
        <v>0</v>
      </c>
      <c r="M28" s="199" t="b">
        <v>1</v>
      </c>
      <c r="N28" s="199">
        <v>1</v>
      </c>
      <c r="O28" s="199">
        <v>7</v>
      </c>
      <c r="P28" s="199" t="b">
        <v>1</v>
      </c>
      <c r="Q28" s="323">
        <v>0</v>
      </c>
      <c r="R28" s="199" t="b">
        <v>1</v>
      </c>
      <c r="S28" s="323">
        <v>0</v>
      </c>
      <c r="T28" s="199" t="b">
        <v>0</v>
      </c>
      <c r="U28" s="323">
        <v>0</v>
      </c>
      <c r="V28" s="199">
        <v>75</v>
      </c>
      <c r="W28" s="199">
        <v>20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659</v>
      </c>
      <c r="AC28" s="371" t="s">
        <v>936</v>
      </c>
      <c r="AD28" s="378" t="s">
        <v>1003</v>
      </c>
      <c r="AE28" s="371"/>
      <c r="AF28" s="303"/>
    </row>
    <row r="29" spans="2:32" s="27" customFormat="1" x14ac:dyDescent="0.2">
      <c r="B29" s="321" t="s">
        <v>4</v>
      </c>
      <c r="C29" s="317" t="s">
        <v>734</v>
      </c>
      <c r="D29" s="318" t="s">
        <v>414</v>
      </c>
      <c r="E29" s="311">
        <v>48</v>
      </c>
      <c r="F29" s="206">
        <v>3</v>
      </c>
      <c r="G29" s="206">
        <v>0</v>
      </c>
      <c r="H29" s="206">
        <v>15</v>
      </c>
      <c r="I29" s="206">
        <v>0</v>
      </c>
      <c r="J29" s="206">
        <v>2</v>
      </c>
      <c r="K29" s="335">
        <v>0.3</v>
      </c>
      <c r="L29" s="206">
        <v>0</v>
      </c>
      <c r="M29" s="199" t="b">
        <v>1</v>
      </c>
      <c r="N29" s="199">
        <v>1</v>
      </c>
      <c r="O29" s="199">
        <v>7</v>
      </c>
      <c r="P29" s="199" t="b">
        <v>1</v>
      </c>
      <c r="Q29" s="323">
        <v>0</v>
      </c>
      <c r="R29" s="199" t="b">
        <v>1</v>
      </c>
      <c r="S29" s="323">
        <v>0</v>
      </c>
      <c r="T29" s="199" t="b">
        <v>0</v>
      </c>
      <c r="U29" s="323">
        <v>0</v>
      </c>
      <c r="V29" s="199">
        <v>80</v>
      </c>
      <c r="W29" s="199">
        <v>0</v>
      </c>
      <c r="X29" s="251">
        <v>0.25</v>
      </c>
      <c r="Y29" s="251">
        <v>0.25</v>
      </c>
      <c r="Z29" s="251">
        <v>0</v>
      </c>
      <c r="AA29" s="312">
        <v>0</v>
      </c>
      <c r="AB29" s="302" t="s">
        <v>749</v>
      </c>
      <c r="AC29" s="371" t="s">
        <v>935</v>
      </c>
      <c r="AD29" s="378" t="s">
        <v>995</v>
      </c>
      <c r="AE29" s="371"/>
      <c r="AF29" s="303"/>
    </row>
    <row r="30" spans="2:32" s="27" customFormat="1" x14ac:dyDescent="0.2">
      <c r="B30" s="321" t="s">
        <v>4</v>
      </c>
      <c r="C30" s="317" t="s">
        <v>499</v>
      </c>
      <c r="D30" s="318" t="s">
        <v>414</v>
      </c>
      <c r="E30" s="311">
        <v>3</v>
      </c>
      <c r="F30" s="206">
        <v>1</v>
      </c>
      <c r="G30" s="206">
        <v>0</v>
      </c>
      <c r="H30" s="206">
        <v>15</v>
      </c>
      <c r="I30" s="206">
        <v>0</v>
      </c>
      <c r="J30" s="206">
        <v>2</v>
      </c>
      <c r="K30" s="335">
        <v>0.2</v>
      </c>
      <c r="L30" s="206">
        <v>0</v>
      </c>
      <c r="M30" s="199" t="b">
        <v>1</v>
      </c>
      <c r="N30" s="199">
        <v>1</v>
      </c>
      <c r="O30" s="199">
        <v>7</v>
      </c>
      <c r="P30" s="199" t="b">
        <v>1</v>
      </c>
      <c r="Q30" s="323">
        <v>0</v>
      </c>
      <c r="R30" s="199" t="b">
        <v>1</v>
      </c>
      <c r="S30" s="323">
        <v>0</v>
      </c>
      <c r="T30" s="199" t="b">
        <v>0</v>
      </c>
      <c r="U30" s="323">
        <v>0</v>
      </c>
      <c r="V30" s="199">
        <v>75</v>
      </c>
      <c r="W30" s="199">
        <v>0</v>
      </c>
      <c r="X30" s="251">
        <v>0.25</v>
      </c>
      <c r="Y30" s="251">
        <v>0.25</v>
      </c>
      <c r="Z30" s="251">
        <v>0</v>
      </c>
      <c r="AA30" s="312">
        <v>0</v>
      </c>
      <c r="AB30" s="302" t="s">
        <v>659</v>
      </c>
      <c r="AC30" s="371" t="s">
        <v>936</v>
      </c>
      <c r="AD30" s="378" t="s">
        <v>1003</v>
      </c>
      <c r="AE30" s="371"/>
      <c r="AF30" s="303"/>
    </row>
    <row r="31" spans="2:32" s="27" customFormat="1" x14ac:dyDescent="0.2">
      <c r="B31" s="321" t="s">
        <v>4</v>
      </c>
      <c r="C31" s="317" t="s">
        <v>500</v>
      </c>
      <c r="D31" s="318" t="s">
        <v>414</v>
      </c>
      <c r="E31" s="311">
        <v>22</v>
      </c>
      <c r="F31" s="206">
        <v>2</v>
      </c>
      <c r="G31" s="206">
        <v>0</v>
      </c>
      <c r="H31" s="206">
        <v>15</v>
      </c>
      <c r="I31" s="206">
        <v>0</v>
      </c>
      <c r="J31" s="206">
        <v>2</v>
      </c>
      <c r="K31" s="335">
        <v>0.2</v>
      </c>
      <c r="L31" s="206">
        <v>0</v>
      </c>
      <c r="M31" s="199" t="b">
        <v>1</v>
      </c>
      <c r="N31" s="199">
        <v>1</v>
      </c>
      <c r="O31" s="199">
        <v>7</v>
      </c>
      <c r="P31" s="199" t="b">
        <v>1</v>
      </c>
      <c r="Q31" s="323">
        <v>0</v>
      </c>
      <c r="R31" s="199" t="b">
        <v>1</v>
      </c>
      <c r="S31" s="323">
        <v>0</v>
      </c>
      <c r="T31" s="199" t="b">
        <v>0</v>
      </c>
      <c r="U31" s="323">
        <v>0</v>
      </c>
      <c r="V31" s="199">
        <v>75</v>
      </c>
      <c r="W31" s="199">
        <v>0</v>
      </c>
      <c r="X31" s="251">
        <v>0.25</v>
      </c>
      <c r="Y31" s="251">
        <v>0.25</v>
      </c>
      <c r="Z31" s="251">
        <v>0</v>
      </c>
      <c r="AA31" s="312">
        <v>0</v>
      </c>
      <c r="AB31" s="302" t="s">
        <v>659</v>
      </c>
      <c r="AC31" s="371" t="s">
        <v>937</v>
      </c>
      <c r="AD31" s="378" t="s">
        <v>1004</v>
      </c>
      <c r="AE31" s="371"/>
      <c r="AF31" s="303"/>
    </row>
    <row r="32" spans="2:32" s="27" customFormat="1" x14ac:dyDescent="0.2">
      <c r="B32" s="321" t="s">
        <v>4</v>
      </c>
      <c r="C32" s="317" t="s">
        <v>1013</v>
      </c>
      <c r="D32" s="318" t="s">
        <v>414</v>
      </c>
      <c r="E32" s="311">
        <v>22</v>
      </c>
      <c r="F32" s="206">
        <v>2</v>
      </c>
      <c r="G32" s="206">
        <v>0</v>
      </c>
      <c r="H32" s="206">
        <v>15</v>
      </c>
      <c r="I32" s="206">
        <v>0</v>
      </c>
      <c r="J32" s="206">
        <v>2</v>
      </c>
      <c r="K32" s="335">
        <v>0.2</v>
      </c>
      <c r="L32" s="206">
        <v>0</v>
      </c>
      <c r="M32" s="199" t="b">
        <v>1</v>
      </c>
      <c r="N32" s="199">
        <v>0</v>
      </c>
      <c r="O32" s="199">
        <v>7</v>
      </c>
      <c r="P32" s="199" t="b">
        <v>1</v>
      </c>
      <c r="Q32" s="323">
        <v>0</v>
      </c>
      <c r="R32" s="199" t="b">
        <v>0</v>
      </c>
      <c r="S32" s="323">
        <v>0</v>
      </c>
      <c r="T32" s="199" t="b">
        <v>0</v>
      </c>
      <c r="U32" s="323">
        <v>0</v>
      </c>
      <c r="V32" s="199">
        <v>1</v>
      </c>
      <c r="W32" s="199">
        <v>0</v>
      </c>
      <c r="X32" s="251">
        <v>0.25</v>
      </c>
      <c r="Y32" s="251">
        <v>0.25</v>
      </c>
      <c r="Z32" s="251">
        <v>0</v>
      </c>
      <c r="AA32" s="312">
        <v>0</v>
      </c>
      <c r="AB32" s="302" t="s">
        <v>659</v>
      </c>
      <c r="AC32" s="371" t="s">
        <v>937</v>
      </c>
      <c r="AD32" s="378" t="s">
        <v>1004</v>
      </c>
      <c r="AE32" s="371"/>
      <c r="AF32" s="303"/>
    </row>
    <row r="33" spans="1:32" s="27" customFormat="1" x14ac:dyDescent="0.2">
      <c r="B33" s="321" t="s">
        <v>4</v>
      </c>
      <c r="C33" s="317" t="s">
        <v>1014</v>
      </c>
      <c r="D33" s="318" t="s">
        <v>414</v>
      </c>
      <c r="E33" s="311">
        <v>22</v>
      </c>
      <c r="F33" s="206">
        <v>2</v>
      </c>
      <c r="G33" s="206">
        <v>0</v>
      </c>
      <c r="H33" s="206">
        <v>15</v>
      </c>
      <c r="I33" s="206">
        <v>0</v>
      </c>
      <c r="J33" s="206">
        <v>1</v>
      </c>
      <c r="K33" s="335">
        <v>0.2</v>
      </c>
      <c r="L33" s="206">
        <v>0</v>
      </c>
      <c r="M33" s="199" t="b">
        <v>1</v>
      </c>
      <c r="N33" s="199">
        <v>0</v>
      </c>
      <c r="O33" s="199">
        <v>7</v>
      </c>
      <c r="P33" s="199" t="b">
        <v>1</v>
      </c>
      <c r="Q33" s="323">
        <v>0</v>
      </c>
      <c r="R33" s="199" t="b">
        <v>0</v>
      </c>
      <c r="S33" s="323">
        <v>0</v>
      </c>
      <c r="T33" s="199" t="b">
        <v>0</v>
      </c>
      <c r="U33" s="323">
        <v>0</v>
      </c>
      <c r="V33" s="199">
        <v>1</v>
      </c>
      <c r="W33" s="199">
        <v>0</v>
      </c>
      <c r="X33" s="251">
        <v>0.25</v>
      </c>
      <c r="Y33" s="251">
        <v>0.25</v>
      </c>
      <c r="Z33" s="251">
        <v>0</v>
      </c>
      <c r="AA33" s="312">
        <v>0</v>
      </c>
      <c r="AB33" s="302" t="s">
        <v>659</v>
      </c>
      <c r="AC33" s="371" t="s">
        <v>937</v>
      </c>
      <c r="AD33" s="378" t="s">
        <v>1004</v>
      </c>
      <c r="AE33" s="371"/>
      <c r="AF33" s="303"/>
    </row>
    <row r="34" spans="1:32" x14ac:dyDescent="0.2">
      <c r="B34" s="320" t="s">
        <v>4</v>
      </c>
      <c r="C34" s="315" t="s">
        <v>705</v>
      </c>
      <c r="D34" s="316" t="s">
        <v>413</v>
      </c>
      <c r="E34" s="309">
        <v>13</v>
      </c>
      <c r="F34" s="133">
        <v>1</v>
      </c>
      <c r="G34" s="133">
        <v>0</v>
      </c>
      <c r="H34" s="133">
        <v>8</v>
      </c>
      <c r="I34" s="133">
        <v>0</v>
      </c>
      <c r="J34" s="133">
        <v>3</v>
      </c>
      <c r="K34" s="336">
        <v>0.1</v>
      </c>
      <c r="L34" s="133">
        <v>0</v>
      </c>
      <c r="M34" s="20" t="b">
        <v>1</v>
      </c>
      <c r="N34" s="20">
        <v>1</v>
      </c>
      <c r="O34" s="20">
        <v>4</v>
      </c>
      <c r="P34" s="20" t="b">
        <v>1</v>
      </c>
      <c r="Q34" s="322">
        <v>0</v>
      </c>
      <c r="R34" s="20" t="b">
        <v>0</v>
      </c>
      <c r="S34" s="322">
        <v>0</v>
      </c>
      <c r="T34" s="20" t="b">
        <v>0</v>
      </c>
      <c r="U34" s="322">
        <v>0</v>
      </c>
      <c r="V34" s="20">
        <v>1</v>
      </c>
      <c r="W34" s="20">
        <v>0</v>
      </c>
      <c r="X34" s="250">
        <v>0.1</v>
      </c>
      <c r="Y34" s="250">
        <v>0.1</v>
      </c>
      <c r="Z34" s="250">
        <v>1</v>
      </c>
      <c r="AA34" s="310">
        <v>0</v>
      </c>
      <c r="AB34" s="299" t="s">
        <v>739</v>
      </c>
      <c r="AC34" s="370" t="s">
        <v>910</v>
      </c>
      <c r="AD34" s="379" t="s">
        <v>940</v>
      </c>
      <c r="AE34" s="370" t="s">
        <v>958</v>
      </c>
      <c r="AF34" s="370" t="s">
        <v>972</v>
      </c>
    </row>
    <row r="35" spans="1:32" x14ac:dyDescent="0.2">
      <c r="B35" s="320" t="s">
        <v>4</v>
      </c>
      <c r="C35" s="315" t="s">
        <v>437</v>
      </c>
      <c r="D35" s="316" t="s">
        <v>413</v>
      </c>
      <c r="E35" s="309">
        <v>38</v>
      </c>
      <c r="F35" s="133">
        <v>2</v>
      </c>
      <c r="G35" s="133">
        <v>0</v>
      </c>
      <c r="H35" s="133">
        <v>10</v>
      </c>
      <c r="I35" s="133">
        <v>0</v>
      </c>
      <c r="J35" s="133">
        <v>3</v>
      </c>
      <c r="K35" s="336">
        <v>0.2</v>
      </c>
      <c r="L35" s="133">
        <v>0</v>
      </c>
      <c r="M35" s="20" t="b">
        <v>1</v>
      </c>
      <c r="N35" s="20">
        <v>0</v>
      </c>
      <c r="O35" s="20">
        <v>3</v>
      </c>
      <c r="P35" s="20" t="b">
        <v>1</v>
      </c>
      <c r="Q35" s="322">
        <f ca="1">entityDefinitions[[#This Row],['[edibleFromTier']]]</f>
        <v>0</v>
      </c>
      <c r="R35" s="20" t="b">
        <v>0</v>
      </c>
      <c r="S35" s="322">
        <f ca="1">entityDefinitions[[#This Row],['[edibleFromTier']]]</f>
        <v>0</v>
      </c>
      <c r="T35" s="20" t="b">
        <v>0</v>
      </c>
      <c r="U35" s="322">
        <v>0</v>
      </c>
      <c r="V35" s="20">
        <v>1</v>
      </c>
      <c r="W35" s="20">
        <v>0</v>
      </c>
      <c r="X35" s="250">
        <v>0</v>
      </c>
      <c r="Y35" s="250">
        <v>0</v>
      </c>
      <c r="Z35" s="250">
        <v>1</v>
      </c>
      <c r="AA35" s="310">
        <v>0</v>
      </c>
      <c r="AB35" s="302" t="s">
        <v>657</v>
      </c>
      <c r="AC35" s="370" t="s">
        <v>928</v>
      </c>
      <c r="AD35" s="379" t="s">
        <v>943</v>
      </c>
      <c r="AE35" s="370" t="s">
        <v>976</v>
      </c>
      <c r="AF35" s="370" t="s">
        <v>975</v>
      </c>
    </row>
    <row r="36" spans="1:32" x14ac:dyDescent="0.2">
      <c r="B36" s="320" t="s">
        <v>4</v>
      </c>
      <c r="C36" s="315" t="s">
        <v>1220</v>
      </c>
      <c r="D36" s="316" t="s">
        <v>413</v>
      </c>
      <c r="E36" s="309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3</v>
      </c>
      <c r="K36" s="336">
        <v>0</v>
      </c>
      <c r="L36" s="133">
        <v>0</v>
      </c>
      <c r="M36" s="20" t="b">
        <v>1</v>
      </c>
      <c r="N36" s="20">
        <v>1</v>
      </c>
      <c r="O36" s="20">
        <v>4</v>
      </c>
      <c r="P36" s="20" t="b">
        <v>1</v>
      </c>
      <c r="Q36" s="322">
        <f ca="1">entityDefinitions[[#This Row],['[edibleFromTier']]]</f>
        <v>1</v>
      </c>
      <c r="R36" s="20" t="b">
        <v>0</v>
      </c>
      <c r="S36" s="322">
        <v>0</v>
      </c>
      <c r="T36" s="20" t="b">
        <v>0</v>
      </c>
      <c r="U36" s="322">
        <v>0</v>
      </c>
      <c r="V36" s="20">
        <v>1</v>
      </c>
      <c r="W36" s="20">
        <v>0</v>
      </c>
      <c r="X36" s="250">
        <v>0.25</v>
      </c>
      <c r="Y36" s="250">
        <v>0.25</v>
      </c>
      <c r="Z36" s="250">
        <v>0</v>
      </c>
      <c r="AA36" s="310">
        <v>0</v>
      </c>
      <c r="AB36" s="299" t="s">
        <v>779</v>
      </c>
      <c r="AC36" s="370" t="s">
        <v>917</v>
      </c>
      <c r="AD36" s="379" t="s">
        <v>947</v>
      </c>
      <c r="AE36" s="370" t="s">
        <v>959</v>
      </c>
      <c r="AF36" s="370" t="s">
        <v>974</v>
      </c>
    </row>
    <row r="37" spans="1:32" s="27" customFormat="1" x14ac:dyDescent="0.2">
      <c r="B37" s="320" t="s">
        <v>4</v>
      </c>
      <c r="C37" s="315" t="s">
        <v>1236</v>
      </c>
      <c r="D37" s="316" t="s">
        <v>413</v>
      </c>
      <c r="E37" s="309">
        <v>19</v>
      </c>
      <c r="F37" s="133">
        <v>1</v>
      </c>
      <c r="G37" s="133">
        <v>0</v>
      </c>
      <c r="H37" s="133">
        <v>10</v>
      </c>
      <c r="I37" s="133">
        <v>0</v>
      </c>
      <c r="J37" s="133">
        <v>1</v>
      </c>
      <c r="K37" s="336">
        <v>0.3</v>
      </c>
      <c r="L37" s="133">
        <v>0</v>
      </c>
      <c r="M37" s="20" t="b">
        <v>1</v>
      </c>
      <c r="N37" s="20">
        <v>1</v>
      </c>
      <c r="O37" s="20">
        <v>4</v>
      </c>
      <c r="P37" s="20" t="b">
        <v>1</v>
      </c>
      <c r="Q37" s="322">
        <f ca="1">entityDefinitions[[#This Row],['[edibleFromTier']]]</f>
        <v>1</v>
      </c>
      <c r="R37" s="20" t="b">
        <v>0</v>
      </c>
      <c r="S37" s="322">
        <v>0</v>
      </c>
      <c r="T37" s="20" t="b">
        <v>0</v>
      </c>
      <c r="U37" s="322">
        <v>0</v>
      </c>
      <c r="V37" s="20">
        <v>1</v>
      </c>
      <c r="W37" s="20">
        <v>0</v>
      </c>
      <c r="X37" s="250">
        <v>0.1</v>
      </c>
      <c r="Y37" s="250">
        <v>0.1</v>
      </c>
      <c r="Z37" s="250">
        <v>0</v>
      </c>
      <c r="AA37" s="310">
        <v>0</v>
      </c>
      <c r="AB37" s="299" t="s">
        <v>655</v>
      </c>
      <c r="AC37" s="370" t="s">
        <v>920</v>
      </c>
      <c r="AD37" s="379" t="s">
        <v>956</v>
      </c>
      <c r="AE37" s="370"/>
      <c r="AF37" s="300"/>
    </row>
    <row r="38" spans="1:32" s="27" customFormat="1" x14ac:dyDescent="0.2">
      <c r="B38" s="320" t="s">
        <v>4</v>
      </c>
      <c r="C38" s="315" t="s">
        <v>1237</v>
      </c>
      <c r="D38" s="316" t="s">
        <v>413</v>
      </c>
      <c r="E38" s="309">
        <v>19</v>
      </c>
      <c r="F38" s="133">
        <v>1</v>
      </c>
      <c r="G38" s="133">
        <v>0</v>
      </c>
      <c r="H38" s="133">
        <v>-10</v>
      </c>
      <c r="I38" s="133">
        <v>0</v>
      </c>
      <c r="J38" s="133">
        <v>1</v>
      </c>
      <c r="K38" s="336">
        <v>0.3</v>
      </c>
      <c r="L38" s="133">
        <v>0</v>
      </c>
      <c r="M38" s="20" t="b">
        <v>1</v>
      </c>
      <c r="N38" s="20">
        <v>0</v>
      </c>
      <c r="O38" s="20">
        <v>2</v>
      </c>
      <c r="P38" s="20" t="b">
        <v>1</v>
      </c>
      <c r="Q38" s="322">
        <f ca="1">entityDefinitions[[#This Row],['[edibleFromTier']]]</f>
        <v>0</v>
      </c>
      <c r="R38" s="20" t="b">
        <v>0</v>
      </c>
      <c r="S38" s="322">
        <f ca="1">entityDefinitions[[#This Row],['[edibleFromTier']]]</f>
        <v>0</v>
      </c>
      <c r="T38" s="20" t="b">
        <v>0</v>
      </c>
      <c r="U38" s="322">
        <v>0</v>
      </c>
      <c r="V38" s="20">
        <v>1</v>
      </c>
      <c r="W38" s="20">
        <v>0</v>
      </c>
      <c r="X38" s="250">
        <v>0.1</v>
      </c>
      <c r="Y38" s="250">
        <v>0.1</v>
      </c>
      <c r="Z38" s="250">
        <v>0</v>
      </c>
      <c r="AA38" s="310">
        <v>0</v>
      </c>
      <c r="AB38" s="299" t="s">
        <v>655</v>
      </c>
      <c r="AC38" s="370" t="s">
        <v>920</v>
      </c>
      <c r="AD38" s="379" t="s">
        <v>956</v>
      </c>
      <c r="AE38" s="370"/>
      <c r="AF38" s="300"/>
    </row>
    <row r="39" spans="1:32" x14ac:dyDescent="0.2">
      <c r="B39" s="320" t="s">
        <v>4</v>
      </c>
      <c r="C39" s="315" t="s">
        <v>704</v>
      </c>
      <c r="D39" s="316" t="s">
        <v>413</v>
      </c>
      <c r="E39" s="309">
        <v>3</v>
      </c>
      <c r="F39" s="133">
        <v>1</v>
      </c>
      <c r="G39" s="133">
        <v>0</v>
      </c>
      <c r="H39" s="133">
        <v>4</v>
      </c>
      <c r="I39" s="133">
        <v>0</v>
      </c>
      <c r="J39" s="133">
        <v>1</v>
      </c>
      <c r="K39" s="336">
        <v>0.1</v>
      </c>
      <c r="L39" s="133">
        <v>0</v>
      </c>
      <c r="M39" s="20" t="b">
        <v>1</v>
      </c>
      <c r="N39" s="20">
        <v>0</v>
      </c>
      <c r="O39" s="20">
        <v>1</v>
      </c>
      <c r="P39" s="20" t="b">
        <v>1</v>
      </c>
      <c r="Q39" s="322">
        <f ca="1">entityDefinitions[[#This Row],['[edibleFromTier']]]</f>
        <v>0</v>
      </c>
      <c r="R39" s="20" t="b">
        <v>0</v>
      </c>
      <c r="S39" s="322">
        <f ca="1">entityDefinitions[[#This Row],['[edibleFromTier']]]</f>
        <v>0</v>
      </c>
      <c r="T39" s="20" t="b">
        <v>0</v>
      </c>
      <c r="U39" s="322">
        <f ca="1">entityDefinitions[[#This Row],['[edibleFromTier']]]</f>
        <v>0</v>
      </c>
      <c r="V39" s="20">
        <v>1</v>
      </c>
      <c r="W39" s="20">
        <v>0</v>
      </c>
      <c r="X39" s="250">
        <v>0.2</v>
      </c>
      <c r="Y39" s="250">
        <v>0.05</v>
      </c>
      <c r="Z39" s="250">
        <v>0</v>
      </c>
      <c r="AA39" s="310">
        <v>0</v>
      </c>
      <c r="AB39" s="299" t="s">
        <v>738</v>
      </c>
      <c r="AC39" s="370" t="s">
        <v>911</v>
      </c>
      <c r="AD39" s="379" t="s">
        <v>941</v>
      </c>
      <c r="AE39" s="370"/>
      <c r="AF39" s="300"/>
    </row>
    <row r="40" spans="1:32" x14ac:dyDescent="0.2">
      <c r="A40" s="247"/>
      <c r="B40" s="320" t="s">
        <v>4</v>
      </c>
      <c r="C40" s="412" t="s">
        <v>336</v>
      </c>
      <c r="D40" s="413" t="s">
        <v>413</v>
      </c>
      <c r="E40" s="414">
        <v>48</v>
      </c>
      <c r="F40" s="415">
        <v>3</v>
      </c>
      <c r="G40" s="415">
        <v>0</v>
      </c>
      <c r="H40" s="415">
        <v>5</v>
      </c>
      <c r="I40" s="415">
        <v>0</v>
      </c>
      <c r="J40" s="415">
        <v>1</v>
      </c>
      <c r="K40" s="416">
        <v>0.53</v>
      </c>
      <c r="L40" s="415">
        <v>0</v>
      </c>
      <c r="M40" s="215" t="b">
        <v>1</v>
      </c>
      <c r="N40" s="215">
        <v>0</v>
      </c>
      <c r="O40" s="215">
        <v>2</v>
      </c>
      <c r="P40" s="215" t="b">
        <v>1</v>
      </c>
      <c r="Q40" s="322">
        <f ca="1">entityDefinitions[[#This Row],['[edibleFromTier']]]</f>
        <v>0</v>
      </c>
      <c r="R40" s="215" t="b">
        <v>0</v>
      </c>
      <c r="S40" s="322">
        <f ca="1">entityDefinitions[[#This Row],['[edibleFromTier']]]</f>
        <v>0</v>
      </c>
      <c r="T40" s="215" t="b">
        <v>0</v>
      </c>
      <c r="U40" s="322">
        <v>0</v>
      </c>
      <c r="V40" s="215">
        <v>1</v>
      </c>
      <c r="W40" s="215">
        <v>0</v>
      </c>
      <c r="X40" s="417">
        <v>0.25</v>
      </c>
      <c r="Y40" s="417">
        <v>0.25</v>
      </c>
      <c r="Z40" s="417">
        <v>0</v>
      </c>
      <c r="AA40" s="418">
        <v>0</v>
      </c>
      <c r="AB40" s="419" t="s">
        <v>748</v>
      </c>
      <c r="AC40" s="420" t="s">
        <v>914</v>
      </c>
      <c r="AD40" s="421" t="s">
        <v>942</v>
      </c>
      <c r="AE40" s="420"/>
      <c r="AF40" s="422"/>
    </row>
    <row r="41" spans="1:32" x14ac:dyDescent="0.2">
      <c r="B41" s="320" t="s">
        <v>4</v>
      </c>
      <c r="C41" s="315" t="s">
        <v>783</v>
      </c>
      <c r="D41" s="316" t="s">
        <v>413</v>
      </c>
      <c r="E41" s="309">
        <v>4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36">
        <v>0.1</v>
      </c>
      <c r="L41" s="133">
        <v>0</v>
      </c>
      <c r="M41" s="20" t="b">
        <v>1</v>
      </c>
      <c r="N41" s="20">
        <v>0</v>
      </c>
      <c r="O41" s="20">
        <v>1</v>
      </c>
      <c r="P41" s="20" t="b">
        <v>1</v>
      </c>
      <c r="Q41" s="322">
        <f ca="1">entityDefinitions[[#This Row],['[edibleFromTier']]]</f>
        <v>0</v>
      </c>
      <c r="R41" s="20" t="b">
        <v>0</v>
      </c>
      <c r="S41" s="322">
        <f ca="1">entityDefinitions[[#This Row],['[edibleFromTier']]]</f>
        <v>0</v>
      </c>
      <c r="T41" s="20" t="b">
        <v>0</v>
      </c>
      <c r="U41" s="322">
        <v>0</v>
      </c>
      <c r="V41" s="20">
        <v>1</v>
      </c>
      <c r="W41" s="20">
        <v>0</v>
      </c>
      <c r="X41" s="250">
        <v>0.05</v>
      </c>
      <c r="Y41" s="250">
        <v>0.05</v>
      </c>
      <c r="Z41" s="250">
        <v>0</v>
      </c>
      <c r="AA41" s="310">
        <v>0</v>
      </c>
      <c r="AB41" s="299" t="s">
        <v>775</v>
      </c>
      <c r="AC41" s="370" t="s">
        <v>912</v>
      </c>
      <c r="AD41" s="379" t="s">
        <v>992</v>
      </c>
      <c r="AE41" s="370"/>
      <c r="AF41" s="300"/>
    </row>
    <row r="42" spans="1:32" x14ac:dyDescent="0.2">
      <c r="B42" s="320" t="s">
        <v>4</v>
      </c>
      <c r="C42" s="315" t="s">
        <v>784</v>
      </c>
      <c r="D42" s="316" t="s">
        <v>413</v>
      </c>
      <c r="E42" s="309">
        <v>7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36">
        <v>0.1</v>
      </c>
      <c r="L42" s="133">
        <v>0</v>
      </c>
      <c r="M42" s="20" t="b">
        <v>1</v>
      </c>
      <c r="N42" s="20">
        <v>0</v>
      </c>
      <c r="O42" s="20">
        <v>1</v>
      </c>
      <c r="P42" s="20" t="b">
        <v>1</v>
      </c>
      <c r="Q42" s="322">
        <f ca="1">entityDefinitions[[#This Row],['[edibleFromTier']]]</f>
        <v>0</v>
      </c>
      <c r="R42" s="20" t="b">
        <v>0</v>
      </c>
      <c r="S42" s="322">
        <f ca="1">entityDefinitions[[#This Row],['[edibleFromTier']]]</f>
        <v>0</v>
      </c>
      <c r="T42" s="20" t="b">
        <v>0</v>
      </c>
      <c r="U42" s="322">
        <v>0</v>
      </c>
      <c r="V42" s="20">
        <v>1</v>
      </c>
      <c r="W42" s="20">
        <v>0</v>
      </c>
      <c r="X42" s="250">
        <v>0.05</v>
      </c>
      <c r="Y42" s="250">
        <v>0.05</v>
      </c>
      <c r="Z42" s="250">
        <v>0</v>
      </c>
      <c r="AA42" s="310">
        <v>0</v>
      </c>
      <c r="AB42" s="299" t="s">
        <v>776</v>
      </c>
      <c r="AC42" s="370" t="s">
        <v>926</v>
      </c>
      <c r="AD42" s="379" t="s">
        <v>993</v>
      </c>
      <c r="AE42" s="370"/>
      <c r="AF42" s="300"/>
    </row>
    <row r="43" spans="1:32" x14ac:dyDescent="0.2">
      <c r="B43" s="320" t="s">
        <v>4</v>
      </c>
      <c r="C43" s="315" t="s">
        <v>785</v>
      </c>
      <c r="D43" s="316" t="s">
        <v>413</v>
      </c>
      <c r="E43" s="309">
        <v>4</v>
      </c>
      <c r="F43" s="133">
        <v>1</v>
      </c>
      <c r="G43" s="133">
        <v>0</v>
      </c>
      <c r="H43" s="133">
        <v>4</v>
      </c>
      <c r="I43" s="133">
        <v>0</v>
      </c>
      <c r="J43" s="133">
        <v>1</v>
      </c>
      <c r="K43" s="336">
        <v>0.1</v>
      </c>
      <c r="L43" s="133">
        <v>0</v>
      </c>
      <c r="M43" s="20" t="b">
        <v>1</v>
      </c>
      <c r="N43" s="20">
        <v>0</v>
      </c>
      <c r="O43" s="20">
        <v>1</v>
      </c>
      <c r="P43" s="20" t="b">
        <v>1</v>
      </c>
      <c r="Q43" s="322">
        <f ca="1">entityDefinitions[[#This Row],['[edibleFromTier']]]</f>
        <v>0</v>
      </c>
      <c r="R43" s="20" t="b">
        <v>0</v>
      </c>
      <c r="S43" s="322">
        <f ca="1">entityDefinitions[[#This Row],['[edibleFromTier']]]</f>
        <v>0</v>
      </c>
      <c r="T43" s="20" t="b">
        <v>0</v>
      </c>
      <c r="U43" s="322">
        <v>0</v>
      </c>
      <c r="V43" s="20">
        <v>1</v>
      </c>
      <c r="W43" s="20">
        <v>0</v>
      </c>
      <c r="X43" s="250">
        <v>0.05</v>
      </c>
      <c r="Y43" s="250">
        <v>0.05</v>
      </c>
      <c r="Z43" s="250">
        <v>0</v>
      </c>
      <c r="AA43" s="310">
        <v>0</v>
      </c>
      <c r="AB43" s="299" t="s">
        <v>777</v>
      </c>
      <c r="AC43" s="370" t="s">
        <v>925</v>
      </c>
      <c r="AD43" s="379" t="s">
        <v>951</v>
      </c>
      <c r="AE43" s="370"/>
      <c r="AF43" s="300"/>
    </row>
    <row r="44" spans="1:32" s="27" customFormat="1" x14ac:dyDescent="0.2">
      <c r="B44" s="320" t="s">
        <v>4</v>
      </c>
      <c r="C44" s="315" t="s">
        <v>786</v>
      </c>
      <c r="D44" s="316" t="s">
        <v>413</v>
      </c>
      <c r="E44" s="309">
        <v>0</v>
      </c>
      <c r="F44" s="133">
        <v>0</v>
      </c>
      <c r="G44" s="133">
        <v>0</v>
      </c>
      <c r="H44" s="133">
        <v>4</v>
      </c>
      <c r="I44" s="133">
        <v>0</v>
      </c>
      <c r="J44" s="133">
        <v>1</v>
      </c>
      <c r="K44" s="336">
        <v>0.1</v>
      </c>
      <c r="L44" s="133">
        <v>0</v>
      </c>
      <c r="M44" s="20" t="b">
        <v>1</v>
      </c>
      <c r="N44" s="20">
        <v>0</v>
      </c>
      <c r="O44" s="20">
        <v>1</v>
      </c>
      <c r="P44" s="20" t="b">
        <v>1</v>
      </c>
      <c r="Q44" s="322">
        <f ca="1">entityDefinitions[[#This Row],['[edibleFromTier']]]</f>
        <v>0</v>
      </c>
      <c r="R44" s="20" t="b">
        <v>0</v>
      </c>
      <c r="S44" s="322">
        <f ca="1">entityDefinitions[[#This Row],['[edibleFromTier']]]</f>
        <v>0</v>
      </c>
      <c r="T44" s="20" t="b">
        <v>0</v>
      </c>
      <c r="U44" s="322">
        <v>0</v>
      </c>
      <c r="V44" s="20">
        <v>1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778</v>
      </c>
      <c r="AC44" s="370" t="s">
        <v>927</v>
      </c>
      <c r="AD44" s="379" t="s">
        <v>952</v>
      </c>
      <c r="AE44" s="370"/>
      <c r="AF44" s="300"/>
    </row>
    <row r="45" spans="1:32" s="27" customFormat="1" x14ac:dyDescent="0.2">
      <c r="A45" s="248"/>
      <c r="B45" s="320" t="s">
        <v>4</v>
      </c>
      <c r="C45" s="315" t="s">
        <v>709</v>
      </c>
      <c r="D45" s="316" t="s">
        <v>413</v>
      </c>
      <c r="E45" s="309">
        <v>48</v>
      </c>
      <c r="F45" s="133">
        <v>3</v>
      </c>
      <c r="G45" s="133">
        <v>0</v>
      </c>
      <c r="H45" s="133">
        <v>5</v>
      </c>
      <c r="I45" s="133">
        <v>0</v>
      </c>
      <c r="J45" s="133">
        <v>1</v>
      </c>
      <c r="K45" s="336">
        <v>0.1</v>
      </c>
      <c r="L45" s="133">
        <v>0</v>
      </c>
      <c r="M45" s="20" t="b">
        <v>1</v>
      </c>
      <c r="N45" s="20">
        <v>0</v>
      </c>
      <c r="O45" s="20">
        <v>1</v>
      </c>
      <c r="P45" s="20" t="b">
        <v>1</v>
      </c>
      <c r="Q45" s="322">
        <f ca="1">entityDefinitions[[#This Row],['[edibleFromTier']]]</f>
        <v>0</v>
      </c>
      <c r="R45" s="20" t="b">
        <v>0</v>
      </c>
      <c r="S45" s="322">
        <f ca="1">entityDefinitions[[#This Row],['[edibleFromTier']]]</f>
        <v>0</v>
      </c>
      <c r="T45" s="20" t="b">
        <v>0</v>
      </c>
      <c r="U45" s="322">
        <v>0</v>
      </c>
      <c r="V45" s="20">
        <v>1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752</v>
      </c>
      <c r="AC45" s="370" t="s">
        <v>921</v>
      </c>
      <c r="AD45" s="379" t="s">
        <v>999</v>
      </c>
      <c r="AE45" s="370"/>
      <c r="AF45" s="300"/>
    </row>
    <row r="46" spans="1:32" s="27" customFormat="1" x14ac:dyDescent="0.2">
      <c r="B46" s="320" t="s">
        <v>4</v>
      </c>
      <c r="C46" s="315" t="s">
        <v>1015</v>
      </c>
      <c r="D46" s="316" t="s">
        <v>413</v>
      </c>
      <c r="E46" s="309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2</v>
      </c>
      <c r="K46" s="336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22">
        <v>0</v>
      </c>
      <c r="R46" s="20" t="b">
        <v>0</v>
      </c>
      <c r="S46" s="322">
        <v>0</v>
      </c>
      <c r="T46" s="20" t="b">
        <v>0</v>
      </c>
      <c r="U46" s="322">
        <v>0</v>
      </c>
      <c r="V46" s="20">
        <v>1</v>
      </c>
      <c r="W46" s="20">
        <v>0</v>
      </c>
      <c r="X46" s="250">
        <v>0.25</v>
      </c>
      <c r="Y46" s="250">
        <v>0.25</v>
      </c>
      <c r="Z46" s="250">
        <v>0</v>
      </c>
      <c r="AA46" s="310">
        <v>0</v>
      </c>
      <c r="AB46" s="301" t="s">
        <v>741</v>
      </c>
      <c r="AC46" s="370" t="s">
        <v>929</v>
      </c>
      <c r="AD46" s="379" t="s">
        <v>949</v>
      </c>
      <c r="AE46" s="370"/>
      <c r="AF46" s="300"/>
    </row>
    <row r="47" spans="1:32" s="27" customFormat="1" x14ac:dyDescent="0.2">
      <c r="B47" s="320" t="s">
        <v>4</v>
      </c>
      <c r="C47" s="315" t="s">
        <v>1016</v>
      </c>
      <c r="D47" s="316" t="s">
        <v>413</v>
      </c>
      <c r="E47" s="309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1</v>
      </c>
      <c r="K47" s="336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22">
        <f ca="1">entityDefinitions[[#This Row],['[edibleFromTier']]]</f>
        <v>0</v>
      </c>
      <c r="R47" s="20" t="b">
        <v>0</v>
      </c>
      <c r="S47" s="322">
        <f ca="1">entityDefinitions[[#This Row],['[edibleFromTier']]]</f>
        <v>0</v>
      </c>
      <c r="T47" s="20" t="b">
        <v>0</v>
      </c>
      <c r="U47" s="322">
        <v>0</v>
      </c>
      <c r="V47" s="20">
        <v>1</v>
      </c>
      <c r="W47" s="20">
        <v>0</v>
      </c>
      <c r="X47" s="250">
        <v>0.25</v>
      </c>
      <c r="Y47" s="250">
        <v>0.25</v>
      </c>
      <c r="Z47" s="250">
        <v>0</v>
      </c>
      <c r="AA47" s="310">
        <v>0</v>
      </c>
      <c r="AB47" s="301" t="s">
        <v>741</v>
      </c>
      <c r="AC47" s="370" t="s">
        <v>929</v>
      </c>
      <c r="AD47" s="379" t="s">
        <v>949</v>
      </c>
      <c r="AE47" s="370"/>
      <c r="AF47" s="300"/>
    </row>
    <row r="48" spans="1:32" s="27" customFormat="1" x14ac:dyDescent="0.2">
      <c r="B48" s="320" t="s">
        <v>4</v>
      </c>
      <c r="C48" s="315" t="s">
        <v>700</v>
      </c>
      <c r="D48" s="316" t="s">
        <v>413</v>
      </c>
      <c r="E48" s="309">
        <v>48</v>
      </c>
      <c r="F48" s="133">
        <v>3</v>
      </c>
      <c r="G48" s="133">
        <v>0</v>
      </c>
      <c r="H48" s="133">
        <v>8</v>
      </c>
      <c r="I48" s="133">
        <v>0</v>
      </c>
      <c r="J48" s="133">
        <v>1</v>
      </c>
      <c r="K48" s="336">
        <v>0.3</v>
      </c>
      <c r="L48" s="133">
        <v>0</v>
      </c>
      <c r="M48" s="20" t="b">
        <v>1</v>
      </c>
      <c r="N48" s="20">
        <v>0</v>
      </c>
      <c r="O48" s="20">
        <v>3</v>
      </c>
      <c r="P48" s="20" t="b">
        <v>1</v>
      </c>
      <c r="Q48" s="322">
        <f ca="1">entityDefinitions[[#This Row],['[edibleFromTier']]]</f>
        <v>0</v>
      </c>
      <c r="R48" s="20" t="b">
        <v>0</v>
      </c>
      <c r="S48" s="322">
        <f ca="1">entityDefinitions[[#This Row],['[edibleFromTier']]]</f>
        <v>0</v>
      </c>
      <c r="T48" s="20" t="b">
        <v>0</v>
      </c>
      <c r="U48" s="322">
        <v>0</v>
      </c>
      <c r="V48" s="20">
        <v>1</v>
      </c>
      <c r="W48" s="20">
        <v>0</v>
      </c>
      <c r="X48" s="250">
        <v>0</v>
      </c>
      <c r="Y48" s="250">
        <v>0</v>
      </c>
      <c r="Z48" s="250">
        <v>0</v>
      </c>
      <c r="AA48" s="310">
        <v>0</v>
      </c>
      <c r="AB48" s="299" t="s">
        <v>742</v>
      </c>
      <c r="AC48" s="370" t="s">
        <v>939</v>
      </c>
      <c r="AD48" s="379" t="s">
        <v>955</v>
      </c>
      <c r="AE48" s="370"/>
      <c r="AF48" s="300"/>
    </row>
    <row r="49" spans="1:32" s="27" customFormat="1" x14ac:dyDescent="0.2">
      <c r="B49" s="320" t="s">
        <v>4</v>
      </c>
      <c r="C49" s="315" t="s">
        <v>703</v>
      </c>
      <c r="D49" s="316" t="s">
        <v>413</v>
      </c>
      <c r="E49" s="309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2</v>
      </c>
      <c r="K49" s="336">
        <v>0.3</v>
      </c>
      <c r="L49" s="133">
        <v>0</v>
      </c>
      <c r="M49" s="20" t="b">
        <v>1</v>
      </c>
      <c r="N49" s="20">
        <v>1</v>
      </c>
      <c r="O49" s="20">
        <v>4</v>
      </c>
      <c r="P49" s="20" t="b">
        <v>1</v>
      </c>
      <c r="Q49" s="322">
        <f ca="1">entityDefinitions[[#This Row],['[edibleFromTier']]]</f>
        <v>1</v>
      </c>
      <c r="R49" s="20" t="b">
        <v>0</v>
      </c>
      <c r="S49" s="322">
        <v>0</v>
      </c>
      <c r="T49" s="20" t="b">
        <v>0</v>
      </c>
      <c r="U49" s="322">
        <v>0</v>
      </c>
      <c r="V49" s="20">
        <v>1</v>
      </c>
      <c r="W49" s="20">
        <v>0</v>
      </c>
      <c r="X49" s="250">
        <v>0</v>
      </c>
      <c r="Y49" s="250">
        <v>0</v>
      </c>
      <c r="Z49" s="250">
        <v>1</v>
      </c>
      <c r="AA49" s="310">
        <v>0</v>
      </c>
      <c r="AB49" s="299" t="s">
        <v>743</v>
      </c>
      <c r="AC49" s="370" t="s">
        <v>923</v>
      </c>
      <c r="AD49" s="379" t="s">
        <v>997</v>
      </c>
      <c r="AE49" s="370" t="s">
        <v>984</v>
      </c>
      <c r="AF49" s="370" t="s">
        <v>962</v>
      </c>
    </row>
    <row r="50" spans="1:32" s="27" customFormat="1" x14ac:dyDescent="0.2">
      <c r="B50" s="320" t="s">
        <v>4</v>
      </c>
      <c r="C50" s="315" t="s">
        <v>702</v>
      </c>
      <c r="D50" s="316" t="s">
        <v>413</v>
      </c>
      <c r="E50" s="309">
        <v>48</v>
      </c>
      <c r="F50" s="133">
        <v>3</v>
      </c>
      <c r="G50" s="133">
        <v>0</v>
      </c>
      <c r="H50" s="133">
        <v>10</v>
      </c>
      <c r="I50" s="133">
        <v>0</v>
      </c>
      <c r="J50" s="133">
        <v>2</v>
      </c>
      <c r="K50" s="336">
        <v>0.3</v>
      </c>
      <c r="L50" s="133">
        <v>0</v>
      </c>
      <c r="M50" s="20" t="b">
        <v>1</v>
      </c>
      <c r="N50" s="20">
        <v>1</v>
      </c>
      <c r="O50" s="20">
        <v>4</v>
      </c>
      <c r="P50" s="20" t="b">
        <v>1</v>
      </c>
      <c r="Q50" s="322">
        <f ca="1">entityDefinitions[[#This Row],['[edibleFromTier']]]</f>
        <v>1</v>
      </c>
      <c r="R50" s="20" t="b">
        <v>0</v>
      </c>
      <c r="S50" s="322">
        <v>0</v>
      </c>
      <c r="T50" s="20" t="b">
        <v>0</v>
      </c>
      <c r="U50" s="322">
        <v>0</v>
      </c>
      <c r="V50" s="20">
        <v>1</v>
      </c>
      <c r="W50" s="20">
        <v>0</v>
      </c>
      <c r="X50" s="250">
        <v>0</v>
      </c>
      <c r="Y50" s="250">
        <v>0</v>
      </c>
      <c r="Z50" s="250">
        <v>1</v>
      </c>
      <c r="AA50" s="310">
        <v>0</v>
      </c>
      <c r="AB50" s="299" t="s">
        <v>744</v>
      </c>
      <c r="AC50" s="370" t="s">
        <v>922</v>
      </c>
      <c r="AD50" s="379" t="s">
        <v>998</v>
      </c>
      <c r="AE50" s="370" t="s">
        <v>984</v>
      </c>
      <c r="AF50" s="370" t="s">
        <v>961</v>
      </c>
    </row>
    <row r="51" spans="1:32" x14ac:dyDescent="0.2">
      <c r="B51" s="320" t="s">
        <v>4</v>
      </c>
      <c r="C51" s="315" t="s">
        <v>439</v>
      </c>
      <c r="D51" s="316" t="s">
        <v>413</v>
      </c>
      <c r="E51" s="309">
        <v>48</v>
      </c>
      <c r="F51" s="133">
        <v>3</v>
      </c>
      <c r="G51" s="133">
        <v>0</v>
      </c>
      <c r="H51" s="133">
        <v>30</v>
      </c>
      <c r="I51" s="133">
        <v>0</v>
      </c>
      <c r="J51" s="133">
        <v>2</v>
      </c>
      <c r="K51" s="336">
        <v>0.2</v>
      </c>
      <c r="L51" s="133">
        <v>0</v>
      </c>
      <c r="M51" s="20" t="b">
        <v>1</v>
      </c>
      <c r="N51" s="20">
        <v>2</v>
      </c>
      <c r="O51" s="20">
        <v>7</v>
      </c>
      <c r="P51" s="20" t="b">
        <v>1</v>
      </c>
      <c r="Q51" s="322">
        <v>1</v>
      </c>
      <c r="R51" s="20" t="b">
        <v>1</v>
      </c>
      <c r="S51" s="322">
        <v>1</v>
      </c>
      <c r="T51" s="20" t="b">
        <v>0</v>
      </c>
      <c r="U51" s="322">
        <v>0</v>
      </c>
      <c r="V51" s="20">
        <v>100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653</v>
      </c>
      <c r="AC51" s="370" t="s">
        <v>919</v>
      </c>
      <c r="AD51" s="379" t="s">
        <v>948</v>
      </c>
      <c r="AE51" s="370"/>
      <c r="AF51" s="300"/>
    </row>
    <row r="52" spans="1:32" x14ac:dyDescent="0.2">
      <c r="B52" s="320" t="s">
        <v>4</v>
      </c>
      <c r="C52" s="315" t="s">
        <v>459</v>
      </c>
      <c r="D52" s="316" t="s">
        <v>413</v>
      </c>
      <c r="E52" s="309">
        <v>10</v>
      </c>
      <c r="F52" s="133">
        <v>1</v>
      </c>
      <c r="G52" s="133">
        <v>0</v>
      </c>
      <c r="H52" s="133">
        <v>15</v>
      </c>
      <c r="I52" s="133">
        <v>0</v>
      </c>
      <c r="J52" s="133">
        <v>2</v>
      </c>
      <c r="K52" s="336">
        <v>0.18</v>
      </c>
      <c r="L52" s="133">
        <v>0</v>
      </c>
      <c r="M52" s="20" t="b">
        <v>1</v>
      </c>
      <c r="N52" s="20">
        <v>2</v>
      </c>
      <c r="O52" s="20">
        <v>6</v>
      </c>
      <c r="P52" s="20" t="b">
        <v>1</v>
      </c>
      <c r="Q52" s="322">
        <v>0</v>
      </c>
      <c r="R52" s="20" t="b">
        <v>1</v>
      </c>
      <c r="S52" s="322">
        <v>1</v>
      </c>
      <c r="T52" s="20" t="b">
        <v>1</v>
      </c>
      <c r="U52" s="322">
        <v>0</v>
      </c>
      <c r="V52" s="20">
        <v>95</v>
      </c>
      <c r="W52" s="20">
        <v>0</v>
      </c>
      <c r="X52" s="250">
        <v>0.25</v>
      </c>
      <c r="Y52" s="250">
        <v>0.25</v>
      </c>
      <c r="Z52" s="250">
        <v>0</v>
      </c>
      <c r="AA52" s="310">
        <v>0</v>
      </c>
      <c r="AB52" s="299" t="s">
        <v>654</v>
      </c>
      <c r="AC52" s="370" t="s">
        <v>913</v>
      </c>
      <c r="AD52" s="379" t="s">
        <v>953</v>
      </c>
      <c r="AE52" s="370"/>
      <c r="AF52" s="300"/>
    </row>
    <row r="53" spans="1:32" s="27" customFormat="1" x14ac:dyDescent="0.2">
      <c r="B53" s="320" t="s">
        <v>4</v>
      </c>
      <c r="C53" s="315" t="s">
        <v>337</v>
      </c>
      <c r="D53" s="316" t="s">
        <v>413</v>
      </c>
      <c r="E53" s="309">
        <v>19</v>
      </c>
      <c r="F53" s="133">
        <v>1</v>
      </c>
      <c r="G53" s="133">
        <v>0</v>
      </c>
      <c r="H53" s="133">
        <v>10</v>
      </c>
      <c r="I53" s="133">
        <v>0</v>
      </c>
      <c r="J53" s="133">
        <v>1</v>
      </c>
      <c r="K53" s="336">
        <v>0.3</v>
      </c>
      <c r="L53" s="133">
        <v>0</v>
      </c>
      <c r="M53" s="20" t="b">
        <v>1</v>
      </c>
      <c r="N53" s="20">
        <v>0</v>
      </c>
      <c r="O53" s="20">
        <v>5</v>
      </c>
      <c r="P53" s="20" t="b">
        <v>1</v>
      </c>
      <c r="Q53" s="322">
        <f ca="1">entityDefinitions[[#This Row],['[edibleFromTier']]]</f>
        <v>0</v>
      </c>
      <c r="R53" s="20" t="b">
        <v>0</v>
      </c>
      <c r="S53" s="322">
        <f ca="1">entityDefinitions[[#This Row],['[edibleFromTier']]]</f>
        <v>0</v>
      </c>
      <c r="T53" s="20" t="b">
        <v>0</v>
      </c>
      <c r="U53" s="322">
        <v>0</v>
      </c>
      <c r="V53" s="20">
        <v>1</v>
      </c>
      <c r="W53" s="20">
        <v>0</v>
      </c>
      <c r="X53" s="250">
        <v>0.1</v>
      </c>
      <c r="Y53" s="250">
        <v>0.1</v>
      </c>
      <c r="Z53" s="250">
        <v>0</v>
      </c>
      <c r="AA53" s="310">
        <v>0</v>
      </c>
      <c r="AB53" s="299" t="s">
        <v>655</v>
      </c>
      <c r="AC53" s="370" t="s">
        <v>920</v>
      </c>
      <c r="AD53" s="379" t="s">
        <v>956</v>
      </c>
      <c r="AE53" s="370"/>
      <c r="AF53" s="300"/>
    </row>
    <row r="54" spans="1:32" s="27" customFormat="1" x14ac:dyDescent="0.2">
      <c r="B54" s="320" t="s">
        <v>4</v>
      </c>
      <c r="C54" s="315" t="s">
        <v>1235</v>
      </c>
      <c r="D54" s="316" t="s">
        <v>413</v>
      </c>
      <c r="E54" s="309">
        <v>19</v>
      </c>
      <c r="F54" s="133">
        <v>1</v>
      </c>
      <c r="G54" s="133">
        <v>0</v>
      </c>
      <c r="H54" s="133">
        <v>10</v>
      </c>
      <c r="I54" s="133">
        <v>0</v>
      </c>
      <c r="J54" s="133">
        <v>1</v>
      </c>
      <c r="K54" s="336">
        <v>0.3</v>
      </c>
      <c r="L54" s="133">
        <v>0</v>
      </c>
      <c r="M54" s="20" t="b">
        <v>1</v>
      </c>
      <c r="N54" s="20">
        <v>0</v>
      </c>
      <c r="O54" s="20">
        <v>2</v>
      </c>
      <c r="P54" s="20" t="b">
        <v>1</v>
      </c>
      <c r="Q54" s="322">
        <f ca="1">entityDefinitions[[#This Row],['[edibleFromTier']]]</f>
        <v>0</v>
      </c>
      <c r="R54" s="20" t="b">
        <v>0</v>
      </c>
      <c r="S54" s="322">
        <f ca="1">entityDefinitions[[#This Row],['[edibleFromTier']]]</f>
        <v>0</v>
      </c>
      <c r="T54" s="20" t="b">
        <v>0</v>
      </c>
      <c r="U54" s="322">
        <v>0</v>
      </c>
      <c r="V54" s="20">
        <v>1</v>
      </c>
      <c r="W54" s="20">
        <v>0</v>
      </c>
      <c r="X54" s="250">
        <v>0.1</v>
      </c>
      <c r="Y54" s="250">
        <v>0.1</v>
      </c>
      <c r="Z54" s="250">
        <v>0</v>
      </c>
      <c r="AA54" s="310">
        <v>0</v>
      </c>
      <c r="AB54" s="299" t="s">
        <v>655</v>
      </c>
      <c r="AC54" s="370" t="s">
        <v>920</v>
      </c>
      <c r="AD54" s="379" t="s">
        <v>956</v>
      </c>
      <c r="AE54" s="370"/>
      <c r="AF54" s="300"/>
    </row>
    <row r="55" spans="1:32" s="27" customFormat="1" x14ac:dyDescent="0.2">
      <c r="B55" s="320" t="s">
        <v>4</v>
      </c>
      <c r="C55" s="315" t="s">
        <v>737</v>
      </c>
      <c r="D55" s="316" t="s">
        <v>413</v>
      </c>
      <c r="E55" s="309">
        <v>6</v>
      </c>
      <c r="F55" s="133">
        <v>1</v>
      </c>
      <c r="G55" s="133">
        <v>0</v>
      </c>
      <c r="H55" s="133">
        <v>5</v>
      </c>
      <c r="I55" s="133">
        <v>0</v>
      </c>
      <c r="J55" s="133">
        <v>2</v>
      </c>
      <c r="K55" s="336">
        <v>0.1</v>
      </c>
      <c r="L55" s="133">
        <v>0</v>
      </c>
      <c r="M55" s="20" t="b">
        <v>1</v>
      </c>
      <c r="N55" s="20">
        <v>1</v>
      </c>
      <c r="O55" s="20">
        <v>1</v>
      </c>
      <c r="P55" s="20" t="b">
        <v>1</v>
      </c>
      <c r="Q55" s="322">
        <v>0</v>
      </c>
      <c r="R55" s="20" t="b">
        <v>0</v>
      </c>
      <c r="S55" s="322">
        <v>0</v>
      </c>
      <c r="T55" s="20" t="b">
        <v>0</v>
      </c>
      <c r="U55" s="322">
        <v>0</v>
      </c>
      <c r="V55" s="20">
        <v>1</v>
      </c>
      <c r="W55" s="20">
        <v>0</v>
      </c>
      <c r="X55" s="250">
        <v>0.05</v>
      </c>
      <c r="Y55" s="250">
        <v>0.05</v>
      </c>
      <c r="Z55" s="250">
        <v>1</v>
      </c>
      <c r="AA55" s="310">
        <v>0</v>
      </c>
      <c r="AB55" s="299" t="s">
        <v>740</v>
      </c>
      <c r="AC55" s="370" t="s">
        <v>930</v>
      </c>
      <c r="AD55" s="379" t="s">
        <v>954</v>
      </c>
      <c r="AE55" s="370" t="s">
        <v>981</v>
      </c>
      <c r="AF55" s="370" t="s">
        <v>980</v>
      </c>
    </row>
    <row r="56" spans="1:32" s="27" customFormat="1" x14ac:dyDescent="0.2">
      <c r="B56" s="320" t="s">
        <v>4</v>
      </c>
      <c r="C56" s="315" t="s">
        <v>1242</v>
      </c>
      <c r="D56" s="316" t="s">
        <v>413</v>
      </c>
      <c r="E56" s="309">
        <v>6</v>
      </c>
      <c r="F56" s="133">
        <v>1</v>
      </c>
      <c r="G56" s="133">
        <v>0</v>
      </c>
      <c r="H56" s="133">
        <v>5</v>
      </c>
      <c r="I56" s="133">
        <v>0</v>
      </c>
      <c r="J56" s="133">
        <v>2</v>
      </c>
      <c r="K56" s="336">
        <v>0.1</v>
      </c>
      <c r="L56" s="133">
        <v>0</v>
      </c>
      <c r="M56" s="20" t="b">
        <v>1</v>
      </c>
      <c r="N56" s="20">
        <v>2</v>
      </c>
      <c r="O56" s="20">
        <v>1</v>
      </c>
      <c r="P56" s="20" t="b">
        <v>1</v>
      </c>
      <c r="Q56" s="322">
        <v>0</v>
      </c>
      <c r="R56" s="20" t="b">
        <v>0</v>
      </c>
      <c r="S56" s="322">
        <v>0</v>
      </c>
      <c r="T56" s="20" t="b">
        <v>1</v>
      </c>
      <c r="U56" s="322">
        <v>1</v>
      </c>
      <c r="V56" s="20">
        <v>100</v>
      </c>
      <c r="W56" s="20">
        <v>0</v>
      </c>
      <c r="X56" s="250">
        <v>0.05</v>
      </c>
      <c r="Y56" s="250">
        <v>0.05</v>
      </c>
      <c r="Z56" s="250">
        <v>1</v>
      </c>
      <c r="AA56" s="310">
        <v>0</v>
      </c>
      <c r="AB56" s="299" t="s">
        <v>740</v>
      </c>
      <c r="AC56" s="370" t="s">
        <v>930</v>
      </c>
      <c r="AD56" s="379" t="s">
        <v>954</v>
      </c>
      <c r="AE56" s="370" t="s">
        <v>981</v>
      </c>
      <c r="AF56" s="370" t="s">
        <v>980</v>
      </c>
    </row>
    <row r="57" spans="1:32" s="27" customFormat="1" x14ac:dyDescent="0.2">
      <c r="B57" s="320" t="s">
        <v>4</v>
      </c>
      <c r="C57" s="315" t="s">
        <v>1243</v>
      </c>
      <c r="D57" s="316" t="s">
        <v>413</v>
      </c>
      <c r="E57" s="309">
        <v>6</v>
      </c>
      <c r="F57" s="133">
        <v>1</v>
      </c>
      <c r="G57" s="133">
        <v>0</v>
      </c>
      <c r="H57" s="133">
        <v>5</v>
      </c>
      <c r="I57" s="133">
        <v>0</v>
      </c>
      <c r="J57" s="133">
        <v>2</v>
      </c>
      <c r="K57" s="336">
        <v>0.1</v>
      </c>
      <c r="L57" s="133">
        <v>0</v>
      </c>
      <c r="M57" s="20" t="b">
        <v>1</v>
      </c>
      <c r="N57" s="20">
        <v>1</v>
      </c>
      <c r="O57" s="20">
        <v>1</v>
      </c>
      <c r="P57" s="20" t="b">
        <v>1</v>
      </c>
      <c r="Q57" s="322">
        <v>0</v>
      </c>
      <c r="R57" s="20" t="b">
        <v>0</v>
      </c>
      <c r="S57" s="322">
        <v>0</v>
      </c>
      <c r="T57" s="20" t="b">
        <v>0</v>
      </c>
      <c r="U57" s="322">
        <v>0</v>
      </c>
      <c r="V57" s="20">
        <v>1</v>
      </c>
      <c r="W57" s="20">
        <v>0</v>
      </c>
      <c r="X57" s="250">
        <v>0.05</v>
      </c>
      <c r="Y57" s="250">
        <v>0.05</v>
      </c>
      <c r="Z57" s="250">
        <v>1</v>
      </c>
      <c r="AA57" s="310">
        <v>0</v>
      </c>
      <c r="AB57" s="299" t="s">
        <v>740</v>
      </c>
      <c r="AC57" s="370" t="s">
        <v>930</v>
      </c>
      <c r="AD57" s="379" t="s">
        <v>954</v>
      </c>
      <c r="AE57" s="370" t="s">
        <v>981</v>
      </c>
      <c r="AF57" s="370" t="s">
        <v>980</v>
      </c>
    </row>
    <row r="58" spans="1:32" x14ac:dyDescent="0.2">
      <c r="A58" s="247"/>
      <c r="B58" s="320" t="s">
        <v>4</v>
      </c>
      <c r="C58" s="315" t="s">
        <v>707</v>
      </c>
      <c r="D58" s="316" t="s">
        <v>413</v>
      </c>
      <c r="E58" s="309">
        <v>5</v>
      </c>
      <c r="F58" s="133">
        <v>1</v>
      </c>
      <c r="G58" s="133">
        <v>0</v>
      </c>
      <c r="H58" s="133">
        <v>4</v>
      </c>
      <c r="I58" s="133">
        <v>0</v>
      </c>
      <c r="J58" s="133">
        <v>1</v>
      </c>
      <c r="K58" s="336">
        <v>0.1</v>
      </c>
      <c r="L58" s="133">
        <v>0</v>
      </c>
      <c r="M58" s="20" t="b">
        <v>1</v>
      </c>
      <c r="N58" s="20">
        <v>0</v>
      </c>
      <c r="O58" s="20">
        <v>0.5</v>
      </c>
      <c r="P58" s="20" t="b">
        <v>1</v>
      </c>
      <c r="Q58" s="322">
        <f ca="1">entityDefinitions[[#This Row],['[edibleFromTier']]]</f>
        <v>0</v>
      </c>
      <c r="R58" s="20" t="b">
        <v>0</v>
      </c>
      <c r="S58" s="322">
        <f ca="1">entityDefinitions[[#This Row],['[edibleFromTier']]]</f>
        <v>0</v>
      </c>
      <c r="T58" s="20" t="b">
        <v>0</v>
      </c>
      <c r="U58" s="322">
        <v>0</v>
      </c>
      <c r="V58" s="20">
        <v>1</v>
      </c>
      <c r="W58" s="20">
        <v>0</v>
      </c>
      <c r="X58" s="250">
        <v>0.05</v>
      </c>
      <c r="Y58" s="250">
        <v>0.05</v>
      </c>
      <c r="Z58" s="250">
        <v>0</v>
      </c>
      <c r="AA58" s="310">
        <v>0</v>
      </c>
      <c r="AB58" s="299" t="s">
        <v>780</v>
      </c>
      <c r="AC58" s="370" t="s">
        <v>924</v>
      </c>
      <c r="AD58" s="379" t="s">
        <v>945</v>
      </c>
      <c r="AE58" s="370"/>
      <c r="AF58" s="300"/>
    </row>
    <row r="59" spans="1:32" x14ac:dyDescent="0.2">
      <c r="B59" s="320" t="s">
        <v>4</v>
      </c>
      <c r="C59" s="315" t="s">
        <v>735</v>
      </c>
      <c r="D59" s="316" t="s">
        <v>413</v>
      </c>
      <c r="E59" s="309">
        <v>7</v>
      </c>
      <c r="F59" s="133">
        <v>1</v>
      </c>
      <c r="G59" s="133">
        <v>0</v>
      </c>
      <c r="H59" s="133">
        <v>4</v>
      </c>
      <c r="I59" s="133">
        <v>0</v>
      </c>
      <c r="J59" s="133">
        <v>1</v>
      </c>
      <c r="K59" s="336">
        <v>0.1</v>
      </c>
      <c r="L59" s="133">
        <v>0</v>
      </c>
      <c r="M59" s="20" t="b">
        <v>1</v>
      </c>
      <c r="N59" s="20">
        <v>0</v>
      </c>
      <c r="O59" s="20">
        <v>0.5</v>
      </c>
      <c r="P59" s="20" t="b">
        <v>1</v>
      </c>
      <c r="Q59" s="322">
        <f ca="1">entityDefinitions[[#This Row],['[edibleFromTier']]]</f>
        <v>0</v>
      </c>
      <c r="R59" s="20" t="b">
        <v>0</v>
      </c>
      <c r="S59" s="322">
        <v>0</v>
      </c>
      <c r="T59" s="20" t="b">
        <v>0</v>
      </c>
      <c r="U59" s="322">
        <v>0</v>
      </c>
      <c r="V59" s="20">
        <v>1</v>
      </c>
      <c r="W59" s="20">
        <v>0</v>
      </c>
      <c r="X59" s="250">
        <v>0.05</v>
      </c>
      <c r="Y59" s="250">
        <v>0.05</v>
      </c>
      <c r="Z59" s="250">
        <v>0</v>
      </c>
      <c r="AA59" s="310">
        <v>0</v>
      </c>
      <c r="AB59" s="299" t="s">
        <v>781</v>
      </c>
      <c r="AC59" s="370" t="s">
        <v>924</v>
      </c>
      <c r="AD59" s="379" t="s">
        <v>945</v>
      </c>
      <c r="AE59" s="370"/>
      <c r="AF59" s="300"/>
    </row>
    <row r="60" spans="1:32" x14ac:dyDescent="0.2">
      <c r="B60" s="320" t="s">
        <v>4</v>
      </c>
      <c r="C60" s="315" t="s">
        <v>736</v>
      </c>
      <c r="D60" s="316" t="s">
        <v>413</v>
      </c>
      <c r="E60" s="309">
        <v>4</v>
      </c>
      <c r="F60" s="133">
        <v>1</v>
      </c>
      <c r="G60" s="133">
        <v>0</v>
      </c>
      <c r="H60" s="133">
        <v>4</v>
      </c>
      <c r="I60" s="133">
        <v>0</v>
      </c>
      <c r="J60" s="133">
        <v>1</v>
      </c>
      <c r="K60" s="336">
        <v>0.1</v>
      </c>
      <c r="L60" s="133">
        <v>0</v>
      </c>
      <c r="M60" s="20" t="b">
        <v>1</v>
      </c>
      <c r="N60" s="20">
        <v>0</v>
      </c>
      <c r="O60" s="20">
        <v>0.5</v>
      </c>
      <c r="P60" s="20" t="b">
        <v>1</v>
      </c>
      <c r="Q60" s="322">
        <v>0</v>
      </c>
      <c r="R60" s="20" t="b">
        <v>0</v>
      </c>
      <c r="S60" s="322">
        <v>0</v>
      </c>
      <c r="T60" s="20" t="b">
        <v>0</v>
      </c>
      <c r="U60" s="322">
        <v>0</v>
      </c>
      <c r="V60" s="20">
        <v>1</v>
      </c>
      <c r="W60" s="20">
        <v>0</v>
      </c>
      <c r="X60" s="250">
        <v>0.05</v>
      </c>
      <c r="Y60" s="250">
        <v>0.05</v>
      </c>
      <c r="Z60" s="250">
        <v>0</v>
      </c>
      <c r="AA60" s="310">
        <v>0</v>
      </c>
      <c r="AB60" s="299" t="s">
        <v>782</v>
      </c>
      <c r="AC60" s="370" t="s">
        <v>924</v>
      </c>
      <c r="AD60" s="379" t="s">
        <v>945</v>
      </c>
      <c r="AE60" s="370"/>
      <c r="AF60" s="300"/>
    </row>
    <row r="61" spans="1:32" s="27" customFormat="1" x14ac:dyDescent="0.2">
      <c r="B61" s="321" t="s">
        <v>4</v>
      </c>
      <c r="C61" s="317" t="s">
        <v>1012</v>
      </c>
      <c r="D61" s="318" t="s">
        <v>1011</v>
      </c>
      <c r="E61" s="311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3</v>
      </c>
      <c r="K61" s="335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23">
        <f ca="1">entityDefinitions[[#This Row],['[edibleFromTier']]]</f>
        <v>0</v>
      </c>
      <c r="R61" s="199" t="b">
        <v>0</v>
      </c>
      <c r="S61" s="323">
        <v>0</v>
      </c>
      <c r="T61" s="199" t="b">
        <v>0</v>
      </c>
      <c r="U61" s="323">
        <v>0</v>
      </c>
      <c r="V61" s="199">
        <v>1</v>
      </c>
      <c r="W61" s="199">
        <v>0</v>
      </c>
      <c r="X61" s="251">
        <v>0.25</v>
      </c>
      <c r="Y61" s="251">
        <v>0.25</v>
      </c>
      <c r="Z61" s="251">
        <v>0.8</v>
      </c>
      <c r="AA61" s="312">
        <v>0</v>
      </c>
      <c r="AB61" s="302" t="s">
        <v>751</v>
      </c>
      <c r="AC61" s="371" t="s">
        <v>933</v>
      </c>
      <c r="AD61" s="378" t="s">
        <v>994</v>
      </c>
      <c r="AE61" s="371" t="s">
        <v>969</v>
      </c>
      <c r="AF61" s="371" t="s">
        <v>971</v>
      </c>
    </row>
    <row r="62" spans="1:32" s="27" customFormat="1" x14ac:dyDescent="0.2">
      <c r="B62" s="321" t="s">
        <v>4</v>
      </c>
      <c r="C62" s="317" t="s">
        <v>1162</v>
      </c>
      <c r="D62" s="318" t="s">
        <v>1011</v>
      </c>
      <c r="E62" s="311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3</v>
      </c>
      <c r="K62" s="335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23">
        <f ca="1">entityDefinitions[[#This Row],['[edibleFromTier']]]</f>
        <v>0</v>
      </c>
      <c r="R62" s="199" t="b">
        <v>0</v>
      </c>
      <c r="S62" s="323">
        <v>0</v>
      </c>
      <c r="T62" s="199" t="b">
        <v>0</v>
      </c>
      <c r="U62" s="323">
        <v>0</v>
      </c>
      <c r="V62" s="199">
        <v>1</v>
      </c>
      <c r="W62" s="199">
        <v>0</v>
      </c>
      <c r="X62" s="251">
        <v>0.25</v>
      </c>
      <c r="Y62" s="251">
        <v>0.25</v>
      </c>
      <c r="Z62" s="251">
        <v>0.8</v>
      </c>
      <c r="AA62" s="312">
        <v>0</v>
      </c>
      <c r="AB62" s="302" t="s">
        <v>751</v>
      </c>
      <c r="AC62" s="371" t="s">
        <v>933</v>
      </c>
      <c r="AD62" s="378" t="s">
        <v>994</v>
      </c>
      <c r="AE62" s="371" t="s">
        <v>969</v>
      </c>
      <c r="AF62" s="371" t="s">
        <v>971</v>
      </c>
    </row>
    <row r="63" spans="1:32" s="27" customFormat="1" x14ac:dyDescent="0.2">
      <c r="B63" s="321" t="s">
        <v>4</v>
      </c>
      <c r="C63" s="317" t="s">
        <v>1017</v>
      </c>
      <c r="D63" s="318" t="s">
        <v>1011</v>
      </c>
      <c r="E63" s="311">
        <v>30</v>
      </c>
      <c r="F63" s="206">
        <v>2</v>
      </c>
      <c r="G63" s="206">
        <v>0</v>
      </c>
      <c r="H63" s="206">
        <v>20</v>
      </c>
      <c r="I63" s="206">
        <v>0</v>
      </c>
      <c r="J63" s="206">
        <v>2</v>
      </c>
      <c r="K63" s="335">
        <v>0.2</v>
      </c>
      <c r="L63" s="206">
        <v>0</v>
      </c>
      <c r="M63" s="199" t="b">
        <v>1</v>
      </c>
      <c r="N63" s="199">
        <v>1</v>
      </c>
      <c r="O63" s="199">
        <v>4</v>
      </c>
      <c r="P63" s="199" t="b">
        <v>1</v>
      </c>
      <c r="Q63" s="323">
        <v>0</v>
      </c>
      <c r="R63" s="199" t="b">
        <v>1</v>
      </c>
      <c r="S63" s="323">
        <v>0</v>
      </c>
      <c r="T63" s="199" t="b">
        <v>0</v>
      </c>
      <c r="U63" s="323">
        <v>0</v>
      </c>
      <c r="V63" s="199">
        <v>1</v>
      </c>
      <c r="W63" s="199">
        <v>0</v>
      </c>
      <c r="X63" s="251">
        <v>0.25</v>
      </c>
      <c r="Y63" s="251">
        <v>0.25</v>
      </c>
      <c r="Z63" s="251">
        <v>0.8</v>
      </c>
      <c r="AA63" s="312">
        <v>0</v>
      </c>
      <c r="AB63" s="302" t="s">
        <v>751</v>
      </c>
      <c r="AC63" s="371" t="s">
        <v>933</v>
      </c>
      <c r="AD63" s="378" t="s">
        <v>994</v>
      </c>
      <c r="AE63" s="371" t="s">
        <v>969</v>
      </c>
      <c r="AF63" s="371" t="s">
        <v>971</v>
      </c>
    </row>
    <row r="64" spans="1:32" s="27" customFormat="1" x14ac:dyDescent="0.2">
      <c r="B64" s="321" t="s">
        <v>4</v>
      </c>
      <c r="C64" s="317" t="s">
        <v>1018</v>
      </c>
      <c r="D64" s="318" t="s">
        <v>1011</v>
      </c>
      <c r="E64" s="311">
        <v>30</v>
      </c>
      <c r="F64" s="206">
        <v>2</v>
      </c>
      <c r="G64" s="206">
        <v>0</v>
      </c>
      <c r="H64" s="206">
        <v>20</v>
      </c>
      <c r="I64" s="206">
        <v>0</v>
      </c>
      <c r="J64" s="206">
        <v>3</v>
      </c>
      <c r="K64" s="335">
        <v>0.2</v>
      </c>
      <c r="L64" s="206">
        <v>0</v>
      </c>
      <c r="M64" s="199" t="b">
        <v>1</v>
      </c>
      <c r="N64" s="199">
        <v>1</v>
      </c>
      <c r="O64" s="199">
        <v>6</v>
      </c>
      <c r="P64" s="199" t="b">
        <v>1</v>
      </c>
      <c r="Q64" s="323">
        <v>0</v>
      </c>
      <c r="R64" s="199" t="b">
        <v>0</v>
      </c>
      <c r="S64" s="323">
        <v>0</v>
      </c>
      <c r="T64" s="199" t="b">
        <v>1</v>
      </c>
      <c r="U64" s="323">
        <v>0</v>
      </c>
      <c r="V64" s="199">
        <v>50</v>
      </c>
      <c r="W64" s="199">
        <v>0</v>
      </c>
      <c r="X64" s="251">
        <v>0.25</v>
      </c>
      <c r="Y64" s="251">
        <v>0.25</v>
      </c>
      <c r="Z64" s="251">
        <v>0.8</v>
      </c>
      <c r="AA64" s="312">
        <v>0</v>
      </c>
      <c r="AB64" s="302" t="s">
        <v>751</v>
      </c>
      <c r="AC64" s="371" t="s">
        <v>933</v>
      </c>
      <c r="AD64" s="378" t="s">
        <v>994</v>
      </c>
      <c r="AE64" s="371" t="s">
        <v>969</v>
      </c>
      <c r="AF64" s="371" t="s">
        <v>971</v>
      </c>
    </row>
    <row r="65" spans="2:32" x14ac:dyDescent="0.2">
      <c r="B65" s="320" t="s">
        <v>4</v>
      </c>
      <c r="C65" s="315" t="s">
        <v>498</v>
      </c>
      <c r="D65" s="316" t="s">
        <v>1033</v>
      </c>
      <c r="E65" s="309">
        <v>48</v>
      </c>
      <c r="F65" s="133">
        <v>3</v>
      </c>
      <c r="G65" s="133">
        <v>0</v>
      </c>
      <c r="H65" s="133">
        <v>20</v>
      </c>
      <c r="I65" s="133">
        <v>0</v>
      </c>
      <c r="J65" s="133">
        <v>3</v>
      </c>
      <c r="K65" s="336">
        <v>0</v>
      </c>
      <c r="L65" s="133">
        <v>0</v>
      </c>
      <c r="M65" s="20" t="b">
        <v>1</v>
      </c>
      <c r="N65" s="20">
        <v>3</v>
      </c>
      <c r="O65" s="20">
        <v>1</v>
      </c>
      <c r="P65" s="20" t="b">
        <v>1</v>
      </c>
      <c r="Q65" s="322">
        <f ca="1">entityDefinitions[[#This Row],['[edibleFromTier']]]</f>
        <v>3</v>
      </c>
      <c r="R65" s="20" t="b">
        <v>0</v>
      </c>
      <c r="S65" s="322">
        <v>0</v>
      </c>
      <c r="T65" s="20" t="b">
        <v>0</v>
      </c>
      <c r="U65" s="322">
        <v>0</v>
      </c>
      <c r="V65" s="20">
        <v>1</v>
      </c>
      <c r="W65" s="20">
        <v>0</v>
      </c>
      <c r="X65" s="250">
        <v>0.25</v>
      </c>
      <c r="Y65" s="250">
        <v>0.25</v>
      </c>
      <c r="Z65" s="250">
        <v>0</v>
      </c>
      <c r="AA65" s="310">
        <v>0</v>
      </c>
      <c r="AB65" s="299" t="s">
        <v>779</v>
      </c>
      <c r="AC65" s="370" t="s">
        <v>917</v>
      </c>
      <c r="AD65" s="379" t="s">
        <v>947</v>
      </c>
      <c r="AE65" s="370" t="s">
        <v>959</v>
      </c>
      <c r="AF65" s="370" t="s">
        <v>974</v>
      </c>
    </row>
    <row r="66" spans="2:32" x14ac:dyDescent="0.2">
      <c r="B66" s="320" t="s">
        <v>4</v>
      </c>
      <c r="C66" s="315" t="s">
        <v>1182</v>
      </c>
      <c r="D66" s="316" t="s">
        <v>1033</v>
      </c>
      <c r="E66" s="309">
        <v>58</v>
      </c>
      <c r="F66" s="133">
        <v>5</v>
      </c>
      <c r="G66" s="133">
        <v>0</v>
      </c>
      <c r="H66" s="133">
        <v>30</v>
      </c>
      <c r="I66" s="133">
        <v>0</v>
      </c>
      <c r="J66" s="133">
        <v>5</v>
      </c>
      <c r="K66" s="336">
        <v>0</v>
      </c>
      <c r="L66" s="133">
        <v>0</v>
      </c>
      <c r="M66" s="20" t="b">
        <v>1</v>
      </c>
      <c r="N66" s="20">
        <v>4</v>
      </c>
      <c r="O66" s="20">
        <v>1</v>
      </c>
      <c r="P66" s="20" t="b">
        <v>1</v>
      </c>
      <c r="Q66" s="322">
        <f ca="1">entityDefinitions[[#This Row],['[edibleFromTier']]]</f>
        <v>4</v>
      </c>
      <c r="R66" s="20" t="b">
        <v>0</v>
      </c>
      <c r="S66" s="322">
        <v>0</v>
      </c>
      <c r="T66" s="20" t="b">
        <v>0</v>
      </c>
      <c r="U66" s="322">
        <v>0</v>
      </c>
      <c r="V66" s="20">
        <v>1</v>
      </c>
      <c r="W66" s="20">
        <v>0</v>
      </c>
      <c r="X66" s="250">
        <v>0.25</v>
      </c>
      <c r="Y66" s="250">
        <v>0.25</v>
      </c>
      <c r="Z66" s="250">
        <v>0</v>
      </c>
      <c r="AA66" s="310">
        <v>0</v>
      </c>
      <c r="AB66" s="299" t="s">
        <v>779</v>
      </c>
      <c r="AC66" s="370" t="s">
        <v>917</v>
      </c>
      <c r="AD66" s="379" t="s">
        <v>947</v>
      </c>
      <c r="AE66" s="370" t="s">
        <v>959</v>
      </c>
      <c r="AF66" s="370" t="s">
        <v>974</v>
      </c>
    </row>
    <row r="67" spans="2:32" x14ac:dyDescent="0.2">
      <c r="B67" s="320" t="s">
        <v>4</v>
      </c>
      <c r="C67" s="315" t="s">
        <v>1183</v>
      </c>
      <c r="D67" s="316" t="s">
        <v>1033</v>
      </c>
      <c r="E67" s="309">
        <v>68</v>
      </c>
      <c r="F67" s="133">
        <v>7</v>
      </c>
      <c r="G67" s="133">
        <v>0</v>
      </c>
      <c r="H67" s="133">
        <v>40</v>
      </c>
      <c r="I67" s="133">
        <v>0</v>
      </c>
      <c r="J67" s="133">
        <v>7</v>
      </c>
      <c r="K67" s="336">
        <v>0</v>
      </c>
      <c r="L67" s="133">
        <v>0</v>
      </c>
      <c r="M67" s="20" t="b">
        <v>0</v>
      </c>
      <c r="N67" s="20">
        <v>0</v>
      </c>
      <c r="O67" s="20">
        <v>1</v>
      </c>
      <c r="P67" s="20" t="b">
        <v>0</v>
      </c>
      <c r="Q67" s="322">
        <f ca="1">entityDefinitions[[#This Row],['[edibleFromTier']]]</f>
        <v>0</v>
      </c>
      <c r="R67" s="20" t="b">
        <v>0</v>
      </c>
      <c r="S67" s="322">
        <v>0</v>
      </c>
      <c r="T67" s="20" t="b">
        <v>0</v>
      </c>
      <c r="U67" s="322">
        <v>0</v>
      </c>
      <c r="V67" s="20">
        <v>1</v>
      </c>
      <c r="W67" s="20">
        <v>0</v>
      </c>
      <c r="X67" s="250">
        <v>0.25</v>
      </c>
      <c r="Y67" s="250">
        <v>0.25</v>
      </c>
      <c r="Z67" s="250">
        <v>0</v>
      </c>
      <c r="AA67" s="310">
        <v>0</v>
      </c>
      <c r="AB67" s="299" t="s">
        <v>779</v>
      </c>
      <c r="AC67" s="370" t="s">
        <v>917</v>
      </c>
      <c r="AD67" s="379" t="s">
        <v>947</v>
      </c>
      <c r="AE67" s="370" t="s">
        <v>959</v>
      </c>
      <c r="AF67" s="370" t="s">
        <v>974</v>
      </c>
    </row>
    <row r="68" spans="2:32" x14ac:dyDescent="0.2">
      <c r="B68" s="320" t="s">
        <v>4</v>
      </c>
      <c r="C68" s="315" t="s">
        <v>584</v>
      </c>
      <c r="D68" s="316" t="s">
        <v>1033</v>
      </c>
      <c r="E68" s="309">
        <v>48</v>
      </c>
      <c r="F68" s="133">
        <v>3</v>
      </c>
      <c r="G68" s="133">
        <v>0</v>
      </c>
      <c r="H68" s="133">
        <v>20</v>
      </c>
      <c r="I68" s="133">
        <v>0</v>
      </c>
      <c r="J68" s="133">
        <v>4</v>
      </c>
      <c r="K68" s="336">
        <v>0.3</v>
      </c>
      <c r="L68" s="133">
        <v>0</v>
      </c>
      <c r="M68" s="20" t="b">
        <v>1</v>
      </c>
      <c r="N68" s="20">
        <v>1</v>
      </c>
      <c r="O68" s="20">
        <v>6</v>
      </c>
      <c r="P68" s="20" t="b">
        <v>1</v>
      </c>
      <c r="Q68" s="322">
        <v>0</v>
      </c>
      <c r="R68" s="20" t="b">
        <v>0</v>
      </c>
      <c r="S68" s="322">
        <v>0</v>
      </c>
      <c r="T68" s="20" t="b">
        <v>0</v>
      </c>
      <c r="U68" s="322">
        <v>0</v>
      </c>
      <c r="V68" s="20">
        <v>1</v>
      </c>
      <c r="W68" s="20">
        <v>0</v>
      </c>
      <c r="X68" s="250">
        <v>0</v>
      </c>
      <c r="Y68" s="250">
        <v>0</v>
      </c>
      <c r="Z68" s="250">
        <v>0.6</v>
      </c>
      <c r="AA68" s="310">
        <v>0</v>
      </c>
      <c r="AB68" s="299" t="s">
        <v>660</v>
      </c>
      <c r="AC68" s="370" t="s">
        <v>938</v>
      </c>
      <c r="AD68" s="379" t="s">
        <v>1005</v>
      </c>
      <c r="AE68" s="370" t="s">
        <v>985</v>
      </c>
      <c r="AF68" s="370" t="s">
        <v>986</v>
      </c>
    </row>
    <row r="69" spans="2:32" x14ac:dyDescent="0.2">
      <c r="B69" s="320" t="s">
        <v>4</v>
      </c>
      <c r="C69" s="315" t="s">
        <v>1032</v>
      </c>
      <c r="D69" s="316" t="s">
        <v>1033</v>
      </c>
      <c r="E69" s="309">
        <v>13</v>
      </c>
      <c r="F69" s="133">
        <v>1</v>
      </c>
      <c r="G69" s="133">
        <v>0</v>
      </c>
      <c r="H69" s="133">
        <v>8</v>
      </c>
      <c r="I69" s="133">
        <v>0</v>
      </c>
      <c r="J69" s="133">
        <v>4</v>
      </c>
      <c r="K69" s="336">
        <v>0.1</v>
      </c>
      <c r="L69" s="133">
        <v>0</v>
      </c>
      <c r="M69" s="20" t="b">
        <v>1</v>
      </c>
      <c r="N69" s="20">
        <v>1</v>
      </c>
      <c r="O69" s="20">
        <v>4</v>
      </c>
      <c r="P69" s="20" t="b">
        <v>1</v>
      </c>
      <c r="Q69" s="322">
        <v>0</v>
      </c>
      <c r="R69" s="20" t="b">
        <v>0</v>
      </c>
      <c r="S69" s="322">
        <v>0</v>
      </c>
      <c r="T69" s="20" t="b">
        <v>0</v>
      </c>
      <c r="U69" s="322">
        <v>0</v>
      </c>
      <c r="V69" s="20">
        <v>1</v>
      </c>
      <c r="W69" s="20">
        <v>0</v>
      </c>
      <c r="X69" s="250">
        <v>0.1</v>
      </c>
      <c r="Y69" s="250">
        <v>0.1</v>
      </c>
      <c r="Z69" s="250">
        <v>1</v>
      </c>
      <c r="AA69" s="310">
        <v>0</v>
      </c>
      <c r="AB69" s="299" t="s">
        <v>739</v>
      </c>
      <c r="AC69" s="370" t="s">
        <v>910</v>
      </c>
      <c r="AD69" s="379" t="s">
        <v>940</v>
      </c>
      <c r="AE69" s="370" t="s">
        <v>958</v>
      </c>
      <c r="AF69" s="370" t="s">
        <v>972</v>
      </c>
    </row>
    <row r="70" spans="2:32" x14ac:dyDescent="0.2">
      <c r="B70" s="320" t="s">
        <v>4</v>
      </c>
      <c r="C70" s="315" t="s">
        <v>1035</v>
      </c>
      <c r="D70" s="316" t="s">
        <v>1033</v>
      </c>
      <c r="E70" s="309">
        <v>13</v>
      </c>
      <c r="F70" s="133">
        <v>1</v>
      </c>
      <c r="G70" s="133">
        <v>0</v>
      </c>
      <c r="H70" s="133">
        <v>8</v>
      </c>
      <c r="I70" s="133">
        <v>0</v>
      </c>
      <c r="J70" s="133">
        <v>10</v>
      </c>
      <c r="K70" s="336">
        <v>0.1</v>
      </c>
      <c r="L70" s="133">
        <v>0</v>
      </c>
      <c r="M70" s="20" t="b">
        <v>1</v>
      </c>
      <c r="N70" s="20">
        <v>1</v>
      </c>
      <c r="O70" s="20">
        <v>0</v>
      </c>
      <c r="P70" s="20" t="b">
        <v>1</v>
      </c>
      <c r="Q70" s="322">
        <v>0</v>
      </c>
      <c r="R70" s="20" t="b">
        <v>0</v>
      </c>
      <c r="S70" s="322">
        <v>0</v>
      </c>
      <c r="T70" s="20" t="b">
        <v>0</v>
      </c>
      <c r="U70" s="322">
        <v>0</v>
      </c>
      <c r="V70" s="20">
        <v>1</v>
      </c>
      <c r="W70" s="20">
        <v>0</v>
      </c>
      <c r="X70" s="250">
        <v>0.1</v>
      </c>
      <c r="Y70" s="250">
        <v>0.1</v>
      </c>
      <c r="Z70" s="250">
        <v>1</v>
      </c>
      <c r="AA70" s="310">
        <v>0</v>
      </c>
      <c r="AB70" s="299" t="s">
        <v>739</v>
      </c>
      <c r="AC70" s="370" t="s">
        <v>910</v>
      </c>
      <c r="AD70" s="379" t="s">
        <v>940</v>
      </c>
      <c r="AE70" s="370" t="s">
        <v>958</v>
      </c>
      <c r="AF70" s="370" t="s">
        <v>972</v>
      </c>
    </row>
    <row r="71" spans="2:32" s="27" customFormat="1" x14ac:dyDescent="0.2">
      <c r="B71" s="423" t="s">
        <v>4</v>
      </c>
      <c r="C71" s="424" t="s">
        <v>711</v>
      </c>
      <c r="D71" s="425" t="s">
        <v>206</v>
      </c>
      <c r="E71" s="426">
        <v>5</v>
      </c>
      <c r="F71" s="427">
        <v>1</v>
      </c>
      <c r="G71" s="427">
        <v>1</v>
      </c>
      <c r="H71" s="427">
        <v>70</v>
      </c>
      <c r="I71" s="427">
        <v>0</v>
      </c>
      <c r="J71" s="427">
        <v>1</v>
      </c>
      <c r="K71" s="428">
        <v>0.18</v>
      </c>
      <c r="L71" s="427">
        <v>0</v>
      </c>
      <c r="M71" s="429" t="b">
        <v>1</v>
      </c>
      <c r="N71" s="429">
        <v>2</v>
      </c>
      <c r="O71" s="429">
        <v>3</v>
      </c>
      <c r="P71" s="429" t="b">
        <v>1</v>
      </c>
      <c r="Q71" s="430">
        <v>1</v>
      </c>
      <c r="R71" s="429" t="b">
        <v>0</v>
      </c>
      <c r="S71" s="430">
        <v>0</v>
      </c>
      <c r="T71" s="429" t="b">
        <v>1</v>
      </c>
      <c r="U71" s="430">
        <v>1</v>
      </c>
      <c r="V71" s="429">
        <v>200</v>
      </c>
      <c r="W71" s="429">
        <v>0</v>
      </c>
      <c r="X71" s="431">
        <v>0.5</v>
      </c>
      <c r="Y71" s="431">
        <v>0.5</v>
      </c>
      <c r="Z71" s="431">
        <v>1</v>
      </c>
      <c r="AA71" s="312">
        <v>0</v>
      </c>
      <c r="AB71" s="432" t="s">
        <v>460</v>
      </c>
      <c r="AC71" s="433" t="s">
        <v>915</v>
      </c>
      <c r="AD71" s="434" t="s">
        <v>944</v>
      </c>
      <c r="AE71" s="433" t="s">
        <v>1006</v>
      </c>
      <c r="AF71" s="433" t="s">
        <v>973</v>
      </c>
    </row>
    <row r="72" spans="2:32" s="27" customFormat="1" x14ac:dyDescent="0.2">
      <c r="B72" s="321" t="s">
        <v>4</v>
      </c>
      <c r="C72" s="317" t="s">
        <v>1178</v>
      </c>
      <c r="D72" s="318" t="s">
        <v>206</v>
      </c>
      <c r="E72" s="311">
        <v>2</v>
      </c>
      <c r="F72" s="206">
        <v>1</v>
      </c>
      <c r="G72" s="206">
        <v>1</v>
      </c>
      <c r="H72" s="206">
        <v>20</v>
      </c>
      <c r="I72" s="206">
        <v>0</v>
      </c>
      <c r="J72" s="206">
        <v>4</v>
      </c>
      <c r="K72" s="335">
        <v>0.18</v>
      </c>
      <c r="L72" s="206">
        <v>0</v>
      </c>
      <c r="M72" s="199" t="b">
        <v>1</v>
      </c>
      <c r="N72" s="199">
        <v>1</v>
      </c>
      <c r="O72" s="199">
        <v>5</v>
      </c>
      <c r="P72" s="199" t="b">
        <v>1</v>
      </c>
      <c r="Q72" s="323">
        <v>0</v>
      </c>
      <c r="R72" s="199" t="b">
        <v>0</v>
      </c>
      <c r="S72" s="323">
        <v>0</v>
      </c>
      <c r="T72" s="199" t="b">
        <v>1</v>
      </c>
      <c r="U72" s="323">
        <v>0</v>
      </c>
      <c r="V72" s="199">
        <v>80</v>
      </c>
      <c r="W72" s="199">
        <v>0</v>
      </c>
      <c r="X72" s="251">
        <v>0.5</v>
      </c>
      <c r="Y72" s="251">
        <v>0.5</v>
      </c>
      <c r="Z72" s="251">
        <v>1</v>
      </c>
      <c r="AA72" s="312">
        <v>0</v>
      </c>
      <c r="AB72" s="302" t="s">
        <v>460</v>
      </c>
      <c r="AC72" s="371" t="s">
        <v>915</v>
      </c>
      <c r="AD72" s="378" t="s">
        <v>944</v>
      </c>
      <c r="AE72" s="371" t="s">
        <v>1006</v>
      </c>
      <c r="AF72" s="371" t="s">
        <v>973</v>
      </c>
    </row>
    <row r="73" spans="2:32" s="27" customFormat="1" x14ac:dyDescent="0.2">
      <c r="B73" s="321" t="s">
        <v>4</v>
      </c>
      <c r="C73" s="317" t="s">
        <v>1179</v>
      </c>
      <c r="D73" s="318" t="s">
        <v>206</v>
      </c>
      <c r="E73" s="311">
        <v>3</v>
      </c>
      <c r="F73" s="206">
        <v>10</v>
      </c>
      <c r="G73" s="206">
        <v>1</v>
      </c>
      <c r="H73" s="206">
        <v>50</v>
      </c>
      <c r="I73" s="206">
        <v>0</v>
      </c>
      <c r="J73" s="206">
        <v>6</v>
      </c>
      <c r="K73" s="335">
        <v>0.18</v>
      </c>
      <c r="L73" s="206">
        <v>0</v>
      </c>
      <c r="M73" s="199" t="b">
        <v>1</v>
      </c>
      <c r="N73" s="199">
        <v>2</v>
      </c>
      <c r="O73" s="199">
        <v>7</v>
      </c>
      <c r="P73" s="199" t="b">
        <v>1</v>
      </c>
      <c r="Q73" s="323">
        <v>1</v>
      </c>
      <c r="R73" s="199" t="b">
        <v>0</v>
      </c>
      <c r="S73" s="323">
        <v>0</v>
      </c>
      <c r="T73" s="199" t="b">
        <v>1</v>
      </c>
      <c r="U73" s="323">
        <v>1</v>
      </c>
      <c r="V73" s="199">
        <v>125</v>
      </c>
      <c r="W73" s="199">
        <v>0</v>
      </c>
      <c r="X73" s="251">
        <v>0.5</v>
      </c>
      <c r="Y73" s="251">
        <v>0.5</v>
      </c>
      <c r="Z73" s="251">
        <v>1</v>
      </c>
      <c r="AA73" s="312">
        <v>0</v>
      </c>
      <c r="AB73" s="302" t="s">
        <v>460</v>
      </c>
      <c r="AC73" s="371" t="s">
        <v>915</v>
      </c>
      <c r="AD73" s="378" t="s">
        <v>944</v>
      </c>
      <c r="AE73" s="371" t="s">
        <v>1006</v>
      </c>
      <c r="AF73" s="371" t="s">
        <v>973</v>
      </c>
    </row>
    <row r="74" spans="2:32" s="27" customFormat="1" x14ac:dyDescent="0.2">
      <c r="B74" s="321" t="s">
        <v>4</v>
      </c>
      <c r="C74" s="317" t="s">
        <v>1034</v>
      </c>
      <c r="D74" s="318" t="s">
        <v>206</v>
      </c>
      <c r="E74" s="311">
        <v>5</v>
      </c>
      <c r="F74" s="206">
        <v>20</v>
      </c>
      <c r="G74" s="206">
        <v>1</v>
      </c>
      <c r="H74" s="206">
        <v>70</v>
      </c>
      <c r="I74" s="206">
        <v>0</v>
      </c>
      <c r="J74" s="206">
        <v>8</v>
      </c>
      <c r="K74" s="335">
        <v>0.18</v>
      </c>
      <c r="L74" s="206">
        <v>0</v>
      </c>
      <c r="M74" s="199" t="b">
        <v>1</v>
      </c>
      <c r="N74" s="199">
        <v>3</v>
      </c>
      <c r="O74" s="199">
        <v>9</v>
      </c>
      <c r="P74" s="199" t="b">
        <v>1</v>
      </c>
      <c r="Q74" s="323">
        <v>2</v>
      </c>
      <c r="R74" s="199" t="b">
        <v>0</v>
      </c>
      <c r="S74" s="323">
        <v>0</v>
      </c>
      <c r="T74" s="199" t="b">
        <v>1</v>
      </c>
      <c r="U74" s="323">
        <v>2</v>
      </c>
      <c r="V74" s="199">
        <v>225</v>
      </c>
      <c r="W74" s="199">
        <v>0</v>
      </c>
      <c r="X74" s="251">
        <v>0.5</v>
      </c>
      <c r="Y74" s="251">
        <v>0.5</v>
      </c>
      <c r="Z74" s="251">
        <v>1</v>
      </c>
      <c r="AA74" s="312">
        <v>0</v>
      </c>
      <c r="AB74" s="302" t="s">
        <v>460</v>
      </c>
      <c r="AC74" s="371" t="s">
        <v>915</v>
      </c>
      <c r="AD74" s="378" t="s">
        <v>944</v>
      </c>
      <c r="AE74" s="371" t="s">
        <v>1006</v>
      </c>
      <c r="AF74" s="371" t="s">
        <v>973</v>
      </c>
    </row>
    <row r="75" spans="2:32" s="27" customFormat="1" x14ac:dyDescent="0.2">
      <c r="B75" s="321" t="s">
        <v>4</v>
      </c>
      <c r="C75" s="317" t="s">
        <v>1180</v>
      </c>
      <c r="D75" s="318" t="s">
        <v>206</v>
      </c>
      <c r="E75" s="311">
        <v>7</v>
      </c>
      <c r="F75" s="206">
        <v>40</v>
      </c>
      <c r="G75" s="206">
        <v>1</v>
      </c>
      <c r="H75" s="206">
        <v>90</v>
      </c>
      <c r="I75" s="206">
        <v>0</v>
      </c>
      <c r="J75" s="206">
        <v>10</v>
      </c>
      <c r="K75" s="335">
        <v>0.18</v>
      </c>
      <c r="L75" s="206">
        <v>0</v>
      </c>
      <c r="M75" s="199" t="b">
        <v>1</v>
      </c>
      <c r="N75" s="199">
        <v>4</v>
      </c>
      <c r="O75" s="199">
        <v>11</v>
      </c>
      <c r="P75" s="199" t="b">
        <v>1</v>
      </c>
      <c r="Q75" s="323">
        <v>3</v>
      </c>
      <c r="R75" s="199" t="b">
        <v>0</v>
      </c>
      <c r="S75" s="323">
        <v>0</v>
      </c>
      <c r="T75" s="199" t="b">
        <v>1</v>
      </c>
      <c r="U75" s="323">
        <v>3</v>
      </c>
      <c r="V75" s="199">
        <v>250</v>
      </c>
      <c r="W75" s="199">
        <v>0</v>
      </c>
      <c r="X75" s="251">
        <v>0.5</v>
      </c>
      <c r="Y75" s="251">
        <v>0.5</v>
      </c>
      <c r="Z75" s="251">
        <v>1</v>
      </c>
      <c r="AA75" s="312">
        <v>0</v>
      </c>
      <c r="AB75" s="302" t="s">
        <v>460</v>
      </c>
      <c r="AC75" s="371" t="s">
        <v>915</v>
      </c>
      <c r="AD75" s="378" t="s">
        <v>944</v>
      </c>
      <c r="AE75" s="371" t="s">
        <v>1006</v>
      </c>
      <c r="AF75" s="371" t="s">
        <v>973</v>
      </c>
    </row>
    <row r="76" spans="2:32" s="27" customFormat="1" x14ac:dyDescent="0.2">
      <c r="B76" s="321" t="s">
        <v>4</v>
      </c>
      <c r="C76" s="317" t="s">
        <v>1181</v>
      </c>
      <c r="D76" s="318" t="s">
        <v>206</v>
      </c>
      <c r="E76" s="311">
        <v>9</v>
      </c>
      <c r="F76" s="206">
        <v>80</v>
      </c>
      <c r="G76" s="206">
        <v>1</v>
      </c>
      <c r="H76" s="206">
        <v>110</v>
      </c>
      <c r="I76" s="206">
        <v>0</v>
      </c>
      <c r="J76" s="206">
        <v>12</v>
      </c>
      <c r="K76" s="335">
        <v>0.18</v>
      </c>
      <c r="L76" s="206">
        <v>0</v>
      </c>
      <c r="M76" s="199" t="b">
        <v>0</v>
      </c>
      <c r="N76" s="199">
        <v>0</v>
      </c>
      <c r="O76" s="199">
        <v>13</v>
      </c>
      <c r="P76" s="199" t="b">
        <v>1</v>
      </c>
      <c r="Q76" s="323">
        <v>4</v>
      </c>
      <c r="R76" s="199" t="b">
        <v>0</v>
      </c>
      <c r="S76" s="323">
        <v>0</v>
      </c>
      <c r="T76" s="199" t="b">
        <v>1</v>
      </c>
      <c r="U76" s="323">
        <v>4</v>
      </c>
      <c r="V76" s="199">
        <v>275</v>
      </c>
      <c r="W76" s="199">
        <v>0</v>
      </c>
      <c r="X76" s="251">
        <v>0.5</v>
      </c>
      <c r="Y76" s="251">
        <v>0.5</v>
      </c>
      <c r="Z76" s="251">
        <v>1</v>
      </c>
      <c r="AA76" s="312">
        <v>0</v>
      </c>
      <c r="AB76" s="302" t="s">
        <v>460</v>
      </c>
      <c r="AC76" s="371" t="s">
        <v>915</v>
      </c>
      <c r="AD76" s="378" t="s">
        <v>944</v>
      </c>
      <c r="AE76" s="371" t="s">
        <v>1006</v>
      </c>
      <c r="AF76" s="371" t="s">
        <v>973</v>
      </c>
    </row>
    <row r="77" spans="2:32" x14ac:dyDescent="0.2">
      <c r="B77" s="320" t="s">
        <v>4</v>
      </c>
      <c r="C77" s="315" t="s">
        <v>714</v>
      </c>
      <c r="D77" s="316" t="s">
        <v>415</v>
      </c>
      <c r="E77" s="309">
        <v>48</v>
      </c>
      <c r="F77" s="133">
        <v>3</v>
      </c>
      <c r="G77" s="133">
        <v>0</v>
      </c>
      <c r="H77" s="133">
        <v>25</v>
      </c>
      <c r="I77" s="133">
        <v>0</v>
      </c>
      <c r="J77" s="133">
        <v>3</v>
      </c>
      <c r="K77" s="336">
        <v>0.3</v>
      </c>
      <c r="L77" s="133">
        <v>0</v>
      </c>
      <c r="M77" s="20" t="b">
        <v>1</v>
      </c>
      <c r="N77" s="20">
        <v>4</v>
      </c>
      <c r="O77" s="20">
        <v>1</v>
      </c>
      <c r="P77" s="20" t="b">
        <v>1</v>
      </c>
      <c r="Q77" s="322">
        <v>4</v>
      </c>
      <c r="R77" s="20" t="b">
        <v>0</v>
      </c>
      <c r="S77" s="322">
        <v>0</v>
      </c>
      <c r="T77" s="20" t="b">
        <v>0</v>
      </c>
      <c r="U77" s="322">
        <v>0</v>
      </c>
      <c r="V77" s="20">
        <v>1</v>
      </c>
      <c r="W77" s="20">
        <v>0</v>
      </c>
      <c r="X77" s="250">
        <v>0.25</v>
      </c>
      <c r="Y77" s="250">
        <v>0.25</v>
      </c>
      <c r="Z77" s="250">
        <v>1</v>
      </c>
      <c r="AA77" s="310">
        <v>0</v>
      </c>
      <c r="AB77" s="299" t="s">
        <v>746</v>
      </c>
      <c r="AC77" s="242" t="s">
        <v>957</v>
      </c>
      <c r="AD77" s="380" t="s">
        <v>1001</v>
      </c>
      <c r="AE77" s="370" t="s">
        <v>960</v>
      </c>
      <c r="AF77" s="382" t="s">
        <v>977</v>
      </c>
    </row>
    <row r="78" spans="2:32" x14ac:dyDescent="0.2">
      <c r="B78" s="320" t="s">
        <v>4</v>
      </c>
      <c r="C78" s="315" t="s">
        <v>1184</v>
      </c>
      <c r="D78" s="316" t="s">
        <v>415</v>
      </c>
      <c r="E78" s="309">
        <v>58</v>
      </c>
      <c r="F78" s="133">
        <v>5</v>
      </c>
      <c r="G78" s="133">
        <v>0</v>
      </c>
      <c r="H78" s="133">
        <v>40</v>
      </c>
      <c r="I78" s="133">
        <v>0</v>
      </c>
      <c r="J78" s="133">
        <v>3</v>
      </c>
      <c r="K78" s="336">
        <v>0</v>
      </c>
      <c r="L78" s="133">
        <v>0</v>
      </c>
      <c r="M78" s="20" t="b">
        <v>0</v>
      </c>
      <c r="N78" s="20">
        <v>0</v>
      </c>
      <c r="O78" s="20">
        <v>1</v>
      </c>
      <c r="P78" s="20" t="b">
        <v>0</v>
      </c>
      <c r="Q78" s="322">
        <v>0</v>
      </c>
      <c r="R78" s="20" t="b">
        <v>0</v>
      </c>
      <c r="S78" s="322">
        <v>0</v>
      </c>
      <c r="T78" s="20" t="b">
        <v>0</v>
      </c>
      <c r="U78" s="322">
        <v>0</v>
      </c>
      <c r="V78" s="20">
        <v>1</v>
      </c>
      <c r="W78" s="20">
        <v>0</v>
      </c>
      <c r="X78" s="250">
        <v>0.25</v>
      </c>
      <c r="Y78" s="250">
        <v>0.25</v>
      </c>
      <c r="Z78" s="250">
        <v>1</v>
      </c>
      <c r="AA78" s="310">
        <v>0.25</v>
      </c>
      <c r="AB78" s="299" t="s">
        <v>747</v>
      </c>
      <c r="AC78" s="242" t="s">
        <v>957</v>
      </c>
      <c r="AD78" s="380" t="s">
        <v>1002</v>
      </c>
      <c r="AE78" s="370" t="s">
        <v>979</v>
      </c>
      <c r="AF78" s="382" t="s">
        <v>978</v>
      </c>
    </row>
    <row r="79" spans="2:32" x14ac:dyDescent="0.2">
      <c r="B79" s="320" t="s">
        <v>4</v>
      </c>
      <c r="C79" s="315" t="s">
        <v>724</v>
      </c>
      <c r="D79" s="316" t="s">
        <v>415</v>
      </c>
      <c r="E79" s="309">
        <v>68</v>
      </c>
      <c r="F79" s="133">
        <v>7</v>
      </c>
      <c r="G79" s="133">
        <v>0</v>
      </c>
      <c r="H79" s="133">
        <v>50</v>
      </c>
      <c r="I79" s="133">
        <v>0</v>
      </c>
      <c r="J79" s="133">
        <v>3</v>
      </c>
      <c r="K79" s="336">
        <v>0</v>
      </c>
      <c r="L79" s="133">
        <v>0</v>
      </c>
      <c r="M79" s="20" t="b">
        <v>0</v>
      </c>
      <c r="N79" s="20">
        <v>0</v>
      </c>
      <c r="O79" s="20">
        <v>1</v>
      </c>
      <c r="P79" s="20" t="b">
        <v>0</v>
      </c>
      <c r="Q79" s="322">
        <f ca="1">entityDefinitions[[#This Row],['[edibleFromTier']]]</f>
        <v>0</v>
      </c>
      <c r="R79" s="20" t="b">
        <v>0</v>
      </c>
      <c r="S79" s="322">
        <v>0</v>
      </c>
      <c r="T79" s="20" t="b">
        <v>0</v>
      </c>
      <c r="U79" s="322">
        <v>0</v>
      </c>
      <c r="V79" s="20">
        <v>1</v>
      </c>
      <c r="W79" s="20">
        <v>0</v>
      </c>
      <c r="X79" s="250">
        <v>0.25</v>
      </c>
      <c r="Y79" s="250">
        <v>0.25</v>
      </c>
      <c r="Z79" s="250">
        <v>1</v>
      </c>
      <c r="AA79" s="310">
        <v>0.25</v>
      </c>
      <c r="AB79" s="299" t="s">
        <v>747</v>
      </c>
      <c r="AC79" s="242" t="s">
        <v>957</v>
      </c>
      <c r="AD79" s="380" t="s">
        <v>1002</v>
      </c>
      <c r="AE79" s="370" t="s">
        <v>979</v>
      </c>
      <c r="AF79" s="382" t="s">
        <v>978</v>
      </c>
    </row>
    <row r="80" spans="2:32" x14ac:dyDescent="0.2">
      <c r="B80" s="321" t="s">
        <v>4</v>
      </c>
      <c r="C80" s="317" t="s">
        <v>710</v>
      </c>
      <c r="D80" s="318" t="s">
        <v>594</v>
      </c>
      <c r="E80" s="311">
        <v>48</v>
      </c>
      <c r="F80" s="206">
        <v>0</v>
      </c>
      <c r="G80" s="206">
        <v>1</v>
      </c>
      <c r="H80" s="206">
        <v>70</v>
      </c>
      <c r="I80" s="206">
        <v>0</v>
      </c>
      <c r="J80" s="206">
        <v>1</v>
      </c>
      <c r="K80" s="335">
        <v>0</v>
      </c>
      <c r="L80" s="206">
        <v>1</v>
      </c>
      <c r="M80" s="199" t="b">
        <v>1</v>
      </c>
      <c r="N80" s="199">
        <v>0</v>
      </c>
      <c r="O80" s="199">
        <v>4</v>
      </c>
      <c r="P80" s="199" t="b">
        <v>1</v>
      </c>
      <c r="Q80" s="323">
        <f ca="1">entityDefinitions[[#This Row],['[edibleFromTier']]]</f>
        <v>0</v>
      </c>
      <c r="R80" s="199" t="b">
        <v>0</v>
      </c>
      <c r="S80" s="323">
        <f ca="1">entityDefinitions[[#This Row],['[edibleFromTier']]]</f>
        <v>0</v>
      </c>
      <c r="T80" s="199" t="b">
        <v>0</v>
      </c>
      <c r="U80" s="323">
        <v>0</v>
      </c>
      <c r="V80" s="199">
        <v>1</v>
      </c>
      <c r="W80" s="199">
        <v>0</v>
      </c>
      <c r="X80" s="251">
        <v>0</v>
      </c>
      <c r="Y80" s="251">
        <v>0</v>
      </c>
      <c r="Z80" s="251">
        <v>0</v>
      </c>
      <c r="AA80" s="312">
        <v>0</v>
      </c>
      <c r="AB80" s="302" t="s">
        <v>656</v>
      </c>
      <c r="AC80" s="371" t="s">
        <v>916</v>
      </c>
      <c r="AD80" s="378" t="s">
        <v>946</v>
      </c>
      <c r="AE80" s="371"/>
      <c r="AF80" s="303"/>
    </row>
    <row r="81" spans="1:32" x14ac:dyDescent="0.2">
      <c r="B81" s="321" t="s">
        <v>4</v>
      </c>
      <c r="C81" s="317" t="s">
        <v>706</v>
      </c>
      <c r="D81" s="318" t="s">
        <v>594</v>
      </c>
      <c r="E81" s="311">
        <v>48</v>
      </c>
      <c r="F81" s="206">
        <v>3</v>
      </c>
      <c r="G81" s="206">
        <v>0</v>
      </c>
      <c r="H81" s="206">
        <v>0</v>
      </c>
      <c r="I81" s="206">
        <v>0</v>
      </c>
      <c r="J81" s="206">
        <v>0</v>
      </c>
      <c r="K81" s="335">
        <v>0</v>
      </c>
      <c r="L81" s="206">
        <v>0</v>
      </c>
      <c r="M81" s="199" t="b">
        <v>1</v>
      </c>
      <c r="N81" s="199"/>
      <c r="O81" s="199"/>
      <c r="P81" s="199" t="b">
        <v>1</v>
      </c>
      <c r="Q81" s="323">
        <f ca="1">entityDefinitions[[#This Row],['[edibleFromTier']]]</f>
        <v>0</v>
      </c>
      <c r="R81" s="199" t="b">
        <v>0</v>
      </c>
      <c r="S81" s="323">
        <f ca="1">entityDefinitions[[#This Row],['[edibleFromTier']]]</f>
        <v>0</v>
      </c>
      <c r="T81" s="199" t="b">
        <v>0</v>
      </c>
      <c r="U81" s="323">
        <v>0</v>
      </c>
      <c r="V81" s="199">
        <v>1</v>
      </c>
      <c r="W81" s="199">
        <v>0</v>
      </c>
      <c r="X81" s="251">
        <v>0</v>
      </c>
      <c r="Y81" s="251">
        <v>0</v>
      </c>
      <c r="Z81" s="251">
        <v>0</v>
      </c>
      <c r="AA81" s="312">
        <v>0</v>
      </c>
      <c r="AB81" s="302" t="s">
        <v>657</v>
      </c>
      <c r="AC81" s="371" t="s">
        <v>918</v>
      </c>
      <c r="AD81" s="378" t="s">
        <v>1000</v>
      </c>
      <c r="AE81" s="371"/>
      <c r="AF81" s="303"/>
    </row>
    <row r="82" spans="1:32" x14ac:dyDescent="0.2">
      <c r="B82" s="320"/>
      <c r="C82" s="324"/>
      <c r="D82" s="316"/>
      <c r="E82" s="325">
        <v>48</v>
      </c>
      <c r="F82" s="133">
        <v>3</v>
      </c>
      <c r="G82" s="133"/>
      <c r="H82" s="133"/>
      <c r="I82" s="133"/>
      <c r="J82" s="133">
        <v>9</v>
      </c>
      <c r="K82" s="337">
        <v>0.53</v>
      </c>
      <c r="L82" s="133"/>
      <c r="M82" s="20"/>
      <c r="N82" s="183"/>
      <c r="O82" s="183"/>
      <c r="P82" s="326"/>
      <c r="Q82" s="327"/>
      <c r="R82" s="328"/>
      <c r="S82" s="329"/>
      <c r="T82" s="328"/>
      <c r="U82" s="329"/>
      <c r="V82" s="330"/>
      <c r="W82" s="330"/>
      <c r="X82" s="331"/>
      <c r="Y82" s="250"/>
      <c r="Z82" s="250"/>
      <c r="AA82" s="310"/>
      <c r="AB82" s="332"/>
      <c r="AC82" s="372"/>
      <c r="AD82" s="333"/>
      <c r="AE82" s="371"/>
      <c r="AF82" s="303"/>
    </row>
    <row r="83" spans="1:32" ht="16" thickBot="1" x14ac:dyDescent="0.25"/>
    <row r="84" spans="1:32" ht="24" x14ac:dyDescent="0.3">
      <c r="B84" s="12" t="s">
        <v>697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 x14ac:dyDescent="0.2">
      <c r="B85" s="238"/>
      <c r="C85" s="238"/>
      <c r="D85" s="240"/>
      <c r="E85" s="238"/>
      <c r="F85" s="238"/>
      <c r="G85" s="476"/>
      <c r="H85" s="476"/>
      <c r="I85" s="172" t="s">
        <v>432</v>
      </c>
      <c r="J85" s="172"/>
      <c r="K85" s="238"/>
      <c r="N85" s="5" t="s">
        <v>490</v>
      </c>
      <c r="AB85" s="172"/>
      <c r="AC85" s="172"/>
      <c r="AD85" s="172"/>
      <c r="AE85" s="172"/>
    </row>
    <row r="86" spans="1:32" ht="141" x14ac:dyDescent="0.2">
      <c r="B86" s="143" t="s">
        <v>723</v>
      </c>
      <c r="C86" s="143" t="s">
        <v>5</v>
      </c>
      <c r="D86" s="143" t="s">
        <v>419</v>
      </c>
      <c r="E86" s="154" t="s">
        <v>674</v>
      </c>
      <c r="F86" s="154" t="s">
        <v>699</v>
      </c>
      <c r="G86" s="154" t="s">
        <v>610</v>
      </c>
      <c r="H86" s="154" t="s">
        <v>698</v>
      </c>
      <c r="I86" s="154" t="s">
        <v>433</v>
      </c>
      <c r="J86" s="154" t="s">
        <v>436</v>
      </c>
      <c r="K86" s="149" t="s">
        <v>38</v>
      </c>
      <c r="L86" s="149" t="s">
        <v>487</v>
      </c>
      <c r="M86" s="149" t="s">
        <v>489</v>
      </c>
      <c r="N86" s="154" t="s">
        <v>867</v>
      </c>
      <c r="O86" s="154" t="s">
        <v>866</v>
      </c>
    </row>
    <row r="87" spans="1:32" s="27" customFormat="1" x14ac:dyDescent="0.2">
      <c r="B87" s="13" t="s">
        <v>4</v>
      </c>
      <c r="C87" s="13" t="s">
        <v>504</v>
      </c>
      <c r="D87" s="13" t="s">
        <v>417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440</v>
      </c>
      <c r="L87" s="242" t="s">
        <v>963</v>
      </c>
      <c r="M87" s="242" t="s">
        <v>931</v>
      </c>
      <c r="N87" s="245">
        <v>10</v>
      </c>
      <c r="O87" s="245">
        <v>10</v>
      </c>
    </row>
    <row r="88" spans="1:32" s="27" customFormat="1" x14ac:dyDescent="0.2">
      <c r="B88" s="13" t="s">
        <v>4</v>
      </c>
      <c r="C88" s="13" t="s">
        <v>725</v>
      </c>
      <c r="D88" s="13" t="s">
        <v>417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506</v>
      </c>
      <c r="L88" s="242" t="s">
        <v>963</v>
      </c>
      <c r="M88" s="242" t="s">
        <v>931</v>
      </c>
      <c r="N88" s="245">
        <v>10</v>
      </c>
      <c r="O88" s="245">
        <v>10</v>
      </c>
    </row>
    <row r="89" spans="1:32" s="27" customFormat="1" x14ac:dyDescent="0.2">
      <c r="B89" s="13" t="s">
        <v>4</v>
      </c>
      <c r="C89" s="13" t="s">
        <v>726</v>
      </c>
      <c r="D89" s="13" t="s">
        <v>417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506</v>
      </c>
      <c r="L89" s="242" t="s">
        <v>963</v>
      </c>
      <c r="M89" s="242" t="s">
        <v>931</v>
      </c>
      <c r="N89" s="245">
        <v>10</v>
      </c>
      <c r="O89" s="245">
        <v>10</v>
      </c>
    </row>
    <row r="90" spans="1:32" s="27" customFormat="1" x14ac:dyDescent="0.2">
      <c r="A90" s="248"/>
      <c r="B90" s="13" t="s">
        <v>4</v>
      </c>
      <c r="C90" s="13" t="s">
        <v>733</v>
      </c>
      <c r="D90" s="13" t="s">
        <v>417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506</v>
      </c>
      <c r="L90" s="242" t="s">
        <v>963</v>
      </c>
      <c r="M90" s="242" t="s">
        <v>931</v>
      </c>
      <c r="N90" s="245">
        <v>10</v>
      </c>
      <c r="O90" s="245">
        <v>10</v>
      </c>
    </row>
    <row r="91" spans="1:32" x14ac:dyDescent="0.2">
      <c r="B91" s="13" t="s">
        <v>4</v>
      </c>
      <c r="C91" s="13" t="s">
        <v>731</v>
      </c>
      <c r="D91" s="13" t="s">
        <v>417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449</v>
      </c>
      <c r="L91" s="242" t="s">
        <v>963</v>
      </c>
      <c r="M91" s="242" t="s">
        <v>931</v>
      </c>
      <c r="N91" s="245">
        <v>10</v>
      </c>
      <c r="O91" s="245">
        <v>10</v>
      </c>
    </row>
    <row r="92" spans="1:32" x14ac:dyDescent="0.2">
      <c r="B92" s="198" t="s">
        <v>4</v>
      </c>
      <c r="C92" s="198" t="s">
        <v>452</v>
      </c>
      <c r="D92" s="198" t="s">
        <v>412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454</v>
      </c>
      <c r="L92" s="241" t="s">
        <v>963</v>
      </c>
      <c r="M92" s="241" t="s">
        <v>931</v>
      </c>
      <c r="N92" s="253">
        <v>10</v>
      </c>
      <c r="O92" s="253">
        <v>10</v>
      </c>
    </row>
    <row r="93" spans="1:32" x14ac:dyDescent="0.2">
      <c r="B93" s="198" t="s">
        <v>4</v>
      </c>
      <c r="C93" s="198" t="s">
        <v>716</v>
      </c>
      <c r="D93" s="198" t="s">
        <v>412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502</v>
      </c>
      <c r="L93" s="241" t="s">
        <v>963</v>
      </c>
      <c r="M93" s="241" t="s">
        <v>931</v>
      </c>
      <c r="N93" s="253">
        <v>1</v>
      </c>
      <c r="O93" s="253">
        <v>1</v>
      </c>
    </row>
    <row r="94" spans="1:32" x14ac:dyDescent="0.2">
      <c r="B94" s="198" t="s">
        <v>4</v>
      </c>
      <c r="C94" s="198" t="s">
        <v>713</v>
      </c>
      <c r="D94" s="198" t="s">
        <v>412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455</v>
      </c>
      <c r="L94" s="241" t="s">
        <v>963</v>
      </c>
      <c r="M94" s="241" t="s">
        <v>931</v>
      </c>
      <c r="N94" s="253">
        <v>10</v>
      </c>
      <c r="O94" s="253">
        <v>10</v>
      </c>
    </row>
    <row r="95" spans="1:32" x14ac:dyDescent="0.2">
      <c r="B95" s="198" t="s">
        <v>4</v>
      </c>
      <c r="C95" s="198" t="s">
        <v>453</v>
      </c>
      <c r="D95" s="198" t="s">
        <v>412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456</v>
      </c>
      <c r="L95" s="241" t="s">
        <v>963</v>
      </c>
      <c r="M95" s="241" t="s">
        <v>931</v>
      </c>
      <c r="N95" s="253">
        <v>10</v>
      </c>
      <c r="O95" s="253">
        <v>10</v>
      </c>
    </row>
    <row r="96" spans="1:32" x14ac:dyDescent="0.2">
      <c r="B96" s="198" t="s">
        <v>4</v>
      </c>
      <c r="C96" s="198" t="s">
        <v>501</v>
      </c>
      <c r="D96" s="198" t="s">
        <v>412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503</v>
      </c>
      <c r="L96" s="241" t="s">
        <v>963</v>
      </c>
      <c r="M96" s="241" t="s">
        <v>931</v>
      </c>
      <c r="N96" s="253">
        <v>10</v>
      </c>
      <c r="O96" s="253">
        <v>10</v>
      </c>
    </row>
    <row r="97" spans="2:15" x14ac:dyDescent="0.2">
      <c r="B97" s="198" t="s">
        <v>4</v>
      </c>
      <c r="C97" s="198" t="s">
        <v>727</v>
      </c>
      <c r="D97" s="198" t="s">
        <v>412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438</v>
      </c>
      <c r="L97" s="241" t="s">
        <v>963</v>
      </c>
      <c r="M97" s="241" t="s">
        <v>931</v>
      </c>
      <c r="N97" s="253">
        <v>10</v>
      </c>
      <c r="O97" s="253">
        <v>10</v>
      </c>
    </row>
    <row r="98" spans="2:15" x14ac:dyDescent="0.2">
      <c r="B98" s="198" t="s">
        <v>4</v>
      </c>
      <c r="C98" s="198" t="s">
        <v>728</v>
      </c>
      <c r="D98" s="198" t="s">
        <v>412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438</v>
      </c>
      <c r="L98" s="241" t="s">
        <v>963</v>
      </c>
      <c r="M98" s="241" t="s">
        <v>931</v>
      </c>
      <c r="N98" s="253">
        <v>10</v>
      </c>
      <c r="O98" s="253">
        <v>10</v>
      </c>
    </row>
    <row r="99" spans="2:15" x14ac:dyDescent="0.2">
      <c r="B99" s="198" t="s">
        <v>4</v>
      </c>
      <c r="C99" s="198" t="s">
        <v>717</v>
      </c>
      <c r="D99" s="198" t="s">
        <v>412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451</v>
      </c>
      <c r="L99" s="241" t="s">
        <v>963</v>
      </c>
      <c r="M99" s="241" t="s">
        <v>931</v>
      </c>
      <c r="N99" s="253">
        <v>10</v>
      </c>
      <c r="O99" s="253">
        <v>10</v>
      </c>
    </row>
    <row r="100" spans="2:15" x14ac:dyDescent="0.2">
      <c r="B100" s="198" t="s">
        <v>4</v>
      </c>
      <c r="C100" s="198" t="s">
        <v>450</v>
      </c>
      <c r="D100" s="198" t="s">
        <v>412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451</v>
      </c>
      <c r="L100" s="241" t="s">
        <v>963</v>
      </c>
      <c r="M100" s="241" t="s">
        <v>931</v>
      </c>
      <c r="N100" s="253">
        <v>10</v>
      </c>
      <c r="O100" s="253">
        <v>10</v>
      </c>
    </row>
    <row r="101" spans="2:15" x14ac:dyDescent="0.2">
      <c r="B101" s="198" t="s">
        <v>4</v>
      </c>
      <c r="C101" s="198" t="s">
        <v>718</v>
      </c>
      <c r="D101" s="198" t="s">
        <v>412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451</v>
      </c>
      <c r="L101" s="241" t="s">
        <v>963</v>
      </c>
      <c r="M101" s="241" t="s">
        <v>931</v>
      </c>
      <c r="N101" s="253">
        <v>10</v>
      </c>
      <c r="O101" s="253">
        <v>10</v>
      </c>
    </row>
    <row r="102" spans="2:15" x14ac:dyDescent="0.2">
      <c r="B102" s="198" t="s">
        <v>4</v>
      </c>
      <c r="C102" s="198" t="s">
        <v>719</v>
      </c>
      <c r="D102" s="198" t="s">
        <v>412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451</v>
      </c>
      <c r="L102" s="241" t="s">
        <v>963</v>
      </c>
      <c r="M102" s="241" t="s">
        <v>931</v>
      </c>
      <c r="N102" s="253">
        <v>10</v>
      </c>
      <c r="O102" s="253">
        <v>10</v>
      </c>
    </row>
    <row r="103" spans="2:15" x14ac:dyDescent="0.2">
      <c r="B103" s="198" t="s">
        <v>4</v>
      </c>
      <c r="C103" s="198" t="s">
        <v>720</v>
      </c>
      <c r="D103" s="198" t="s">
        <v>412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451</v>
      </c>
      <c r="L103" s="241" t="s">
        <v>963</v>
      </c>
      <c r="M103" s="241" t="s">
        <v>931</v>
      </c>
      <c r="N103" s="253">
        <v>10</v>
      </c>
      <c r="O103" s="253">
        <v>10</v>
      </c>
    </row>
    <row r="104" spans="2:15" x14ac:dyDescent="0.2">
      <c r="B104" s="198" t="s">
        <v>4</v>
      </c>
      <c r="C104" s="198" t="s">
        <v>721</v>
      </c>
      <c r="D104" s="198" t="s">
        <v>412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458</v>
      </c>
      <c r="L104" s="241" t="s">
        <v>963</v>
      </c>
      <c r="M104" s="241" t="s">
        <v>931</v>
      </c>
      <c r="N104" s="253">
        <v>10</v>
      </c>
      <c r="O104" s="253">
        <v>10</v>
      </c>
    </row>
    <row r="105" spans="2:15" s="27" customFormat="1" x14ac:dyDescent="0.2">
      <c r="B105" s="198" t="s">
        <v>4</v>
      </c>
      <c r="C105" s="198" t="s">
        <v>729</v>
      </c>
      <c r="D105" s="198" t="s">
        <v>412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505</v>
      </c>
      <c r="L105" s="241" t="s">
        <v>963</v>
      </c>
      <c r="M105" s="241" t="s">
        <v>931</v>
      </c>
      <c r="N105" s="253">
        <v>10</v>
      </c>
      <c r="O105" s="253">
        <v>10</v>
      </c>
    </row>
    <row r="106" spans="2:15" x14ac:dyDescent="0.2">
      <c r="B106" s="198" t="s">
        <v>4</v>
      </c>
      <c r="C106" s="198" t="s">
        <v>730</v>
      </c>
      <c r="D106" s="198" t="s">
        <v>412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457</v>
      </c>
      <c r="L106" s="241" t="s">
        <v>963</v>
      </c>
      <c r="M106" s="241" t="s">
        <v>931</v>
      </c>
      <c r="N106" s="253">
        <v>10</v>
      </c>
      <c r="O106" s="253">
        <v>10</v>
      </c>
    </row>
    <row r="107" spans="2:15" x14ac:dyDescent="0.2">
      <c r="B107" s="13" t="s">
        <v>4</v>
      </c>
      <c r="C107" s="13" t="s">
        <v>732</v>
      </c>
      <c r="D107" s="13" t="s">
        <v>415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70" t="s">
        <v>745</v>
      </c>
      <c r="L107" s="370" t="s">
        <v>964</v>
      </c>
      <c r="M107" s="370" t="s">
        <v>967</v>
      </c>
      <c r="N107" s="245">
        <v>10</v>
      </c>
      <c r="O107" s="245">
        <v>10</v>
      </c>
    </row>
    <row r="108" spans="2:15" x14ac:dyDescent="0.2">
      <c r="B108" s="198" t="s">
        <v>4</v>
      </c>
      <c r="C108" s="198" t="s">
        <v>441</v>
      </c>
      <c r="D108" s="198" t="s">
        <v>418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447</v>
      </c>
      <c r="L108" s="241" t="s">
        <v>963</v>
      </c>
      <c r="M108" s="241" t="s">
        <v>931</v>
      </c>
      <c r="N108" s="253">
        <v>10</v>
      </c>
      <c r="O108" s="253">
        <v>10</v>
      </c>
    </row>
    <row r="109" spans="2:15" x14ac:dyDescent="0.2">
      <c r="B109" s="198" t="s">
        <v>4</v>
      </c>
      <c r="C109" s="198" t="s">
        <v>442</v>
      </c>
      <c r="D109" s="198" t="s">
        <v>418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447</v>
      </c>
      <c r="L109" s="241" t="s">
        <v>963</v>
      </c>
      <c r="M109" s="241" t="s">
        <v>931</v>
      </c>
      <c r="N109" s="253">
        <v>10</v>
      </c>
      <c r="O109" s="253">
        <v>10</v>
      </c>
    </row>
    <row r="110" spans="2:15" x14ac:dyDescent="0.2">
      <c r="B110" s="198" t="s">
        <v>4</v>
      </c>
      <c r="C110" s="198" t="s">
        <v>443</v>
      </c>
      <c r="D110" s="198" t="s">
        <v>418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447</v>
      </c>
      <c r="L110" s="241" t="s">
        <v>963</v>
      </c>
      <c r="M110" s="241" t="s">
        <v>931</v>
      </c>
      <c r="N110" s="253">
        <v>10</v>
      </c>
      <c r="O110" s="253">
        <v>10</v>
      </c>
    </row>
    <row r="111" spans="2:15" x14ac:dyDescent="0.2">
      <c r="B111" s="198" t="s">
        <v>4</v>
      </c>
      <c r="C111" s="198" t="s">
        <v>444</v>
      </c>
      <c r="D111" s="198" t="s">
        <v>418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447</v>
      </c>
      <c r="L111" s="241" t="s">
        <v>963</v>
      </c>
      <c r="M111" s="241" t="s">
        <v>931</v>
      </c>
      <c r="N111" s="253">
        <v>10</v>
      </c>
      <c r="O111" s="253">
        <v>10</v>
      </c>
    </row>
    <row r="112" spans="2:15" s="27" customFormat="1" x14ac:dyDescent="0.2">
      <c r="B112" s="198" t="s">
        <v>4</v>
      </c>
      <c r="C112" s="198" t="s">
        <v>445</v>
      </c>
      <c r="D112" s="198" t="s">
        <v>418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447</v>
      </c>
      <c r="L112" s="241" t="s">
        <v>963</v>
      </c>
      <c r="M112" s="241" t="s">
        <v>931</v>
      </c>
      <c r="N112" s="253">
        <v>10</v>
      </c>
      <c r="O112" s="253">
        <v>10</v>
      </c>
    </row>
    <row r="113" spans="2:15" x14ac:dyDescent="0.2">
      <c r="B113" s="198" t="s">
        <v>4</v>
      </c>
      <c r="C113" s="198" t="s">
        <v>446</v>
      </c>
      <c r="D113" s="198" t="s">
        <v>418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447</v>
      </c>
      <c r="L113" s="241" t="s">
        <v>963</v>
      </c>
      <c r="M113" s="241" t="s">
        <v>931</v>
      </c>
      <c r="N113" s="253">
        <v>10</v>
      </c>
      <c r="O113" s="253">
        <v>10</v>
      </c>
    </row>
    <row r="114" spans="2:15" x14ac:dyDescent="0.2">
      <c r="B114" s="200" t="s">
        <v>4</v>
      </c>
      <c r="C114" s="200" t="s">
        <v>448</v>
      </c>
      <c r="D114" s="200" t="s">
        <v>418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449</v>
      </c>
      <c r="L114" s="381" t="s">
        <v>965</v>
      </c>
      <c r="M114" s="371" t="s">
        <v>966</v>
      </c>
      <c r="N114" s="253">
        <v>10</v>
      </c>
      <c r="O114" s="253">
        <v>10</v>
      </c>
    </row>
    <row r="115" spans="2:15" x14ac:dyDescent="0.2">
      <c r="B115" s="373" t="s">
        <v>4</v>
      </c>
      <c r="C115" s="193" t="s">
        <v>845</v>
      </c>
      <c r="D115" s="193" t="s">
        <v>412</v>
      </c>
      <c r="E115" s="374" t="b">
        <v>1</v>
      </c>
      <c r="F115" s="375">
        <v>0</v>
      </c>
      <c r="G115" s="376">
        <v>1</v>
      </c>
      <c r="H115" s="376">
        <v>2</v>
      </c>
      <c r="I115" s="376">
        <v>0</v>
      </c>
      <c r="J115" s="376">
        <v>0</v>
      </c>
      <c r="K115" s="246" t="s">
        <v>846</v>
      </c>
      <c r="L115" s="246" t="s">
        <v>963</v>
      </c>
      <c r="M115" s="241" t="s">
        <v>931</v>
      </c>
      <c r="N115" s="377">
        <v>10</v>
      </c>
      <c r="O115" s="377">
        <v>10</v>
      </c>
    </row>
    <row r="116" spans="2:15" x14ac:dyDescent="0.2">
      <c r="B116" s="341"/>
      <c r="C116" s="341"/>
      <c r="D116" s="341"/>
      <c r="E116" s="342"/>
      <c r="F116" s="343"/>
      <c r="G116" s="343"/>
      <c r="H116" s="343"/>
      <c r="I116" s="343"/>
      <c r="J116" s="343"/>
      <c r="K116" s="344"/>
      <c r="L116" s="344"/>
      <c r="M116" s="344"/>
      <c r="N116" s="343"/>
    </row>
    <row r="117" spans="2:15" s="239" customFormat="1" x14ac:dyDescent="0.2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6" thickBot="1" x14ac:dyDescent="0.25"/>
    <row r="119" spans="2:15" ht="24" x14ac:dyDescent="0.3">
      <c r="B119" s="12" t="s">
        <v>544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4" x14ac:dyDescent="0.2">
      <c r="B121" s="143" t="s">
        <v>545</v>
      </c>
      <c r="C121" s="144" t="s">
        <v>5</v>
      </c>
      <c r="D121" s="144" t="s">
        <v>190</v>
      </c>
      <c r="E121" s="147" t="s">
        <v>25</v>
      </c>
      <c r="F121" s="147" t="s">
        <v>221</v>
      </c>
      <c r="G121" s="147" t="s">
        <v>393</v>
      </c>
      <c r="H121" s="147" t="s">
        <v>483</v>
      </c>
      <c r="I121" s="147" t="s">
        <v>550</v>
      </c>
    </row>
    <row r="122" spans="2:15" x14ac:dyDescent="0.2">
      <c r="B122" s="244" t="s">
        <v>4</v>
      </c>
      <c r="C122" s="198" t="s">
        <v>546</v>
      </c>
      <c r="D122" s="198" t="s">
        <v>187</v>
      </c>
      <c r="E122" s="210">
        <v>30</v>
      </c>
      <c r="F122" s="210">
        <v>8</v>
      </c>
      <c r="G122" s="210">
        <v>1.8</v>
      </c>
      <c r="H122" s="210">
        <v>2</v>
      </c>
      <c r="I122" s="210">
        <v>0.25</v>
      </c>
    </row>
    <row r="123" spans="2:15" x14ac:dyDescent="0.2">
      <c r="B123" s="244" t="s">
        <v>4</v>
      </c>
      <c r="C123" s="198" t="s">
        <v>547</v>
      </c>
      <c r="D123" s="198" t="s">
        <v>188</v>
      </c>
      <c r="E123" s="210">
        <v>63</v>
      </c>
      <c r="F123" s="210">
        <v>10</v>
      </c>
      <c r="G123" s="210">
        <v>1.6</v>
      </c>
      <c r="H123" s="210">
        <v>2</v>
      </c>
      <c r="I123" s="210">
        <v>0.3</v>
      </c>
    </row>
    <row r="124" spans="2:15" x14ac:dyDescent="0.2">
      <c r="B124" s="244" t="s">
        <v>4</v>
      </c>
      <c r="C124" s="198" t="s">
        <v>548</v>
      </c>
      <c r="D124" s="198" t="s">
        <v>189</v>
      </c>
      <c r="E124" s="210">
        <v>150</v>
      </c>
      <c r="F124" s="210">
        <v>12</v>
      </c>
      <c r="G124" s="210">
        <v>1.4</v>
      </c>
      <c r="H124" s="210">
        <v>2</v>
      </c>
      <c r="I124" s="210">
        <v>0.32500000000000001</v>
      </c>
    </row>
    <row r="125" spans="2:15" x14ac:dyDescent="0.2">
      <c r="B125" s="244" t="s">
        <v>4</v>
      </c>
      <c r="C125" s="198" t="s">
        <v>549</v>
      </c>
      <c r="D125" s="198" t="s">
        <v>210</v>
      </c>
      <c r="E125" s="210">
        <v>400</v>
      </c>
      <c r="F125" s="210">
        <v>14</v>
      </c>
      <c r="G125" s="210">
        <v>1.2</v>
      </c>
      <c r="H125" s="210">
        <v>2</v>
      </c>
      <c r="I125" s="210">
        <v>0.35</v>
      </c>
    </row>
    <row r="126" spans="2:15" x14ac:dyDescent="0.2">
      <c r="B126" s="244" t="s">
        <v>4</v>
      </c>
      <c r="C126" s="198" t="s">
        <v>581</v>
      </c>
      <c r="D126" s="198" t="s">
        <v>211</v>
      </c>
      <c r="E126" s="210">
        <v>520</v>
      </c>
      <c r="F126" s="210">
        <v>14</v>
      </c>
      <c r="G126" s="210">
        <v>1</v>
      </c>
      <c r="H126" s="210">
        <v>2</v>
      </c>
      <c r="I126" s="210">
        <v>0.35</v>
      </c>
    </row>
    <row r="129" spans="7:7" x14ac:dyDescent="0.2">
      <c r="G129" s="67">
        <f>E122*G122</f>
        <v>54</v>
      </c>
    </row>
    <row r="130" spans="7:7" x14ac:dyDescent="0.2">
      <c r="G130" s="67">
        <f t="shared" ref="G130:G133" si="0">E123*G123</f>
        <v>100.80000000000001</v>
      </c>
    </row>
    <row r="131" spans="7:7" x14ac:dyDescent="0.2">
      <c r="G131" s="67">
        <f t="shared" si="0"/>
        <v>210</v>
      </c>
    </row>
    <row r="132" spans="7:7" x14ac:dyDescent="0.2">
      <c r="G132" s="67">
        <f t="shared" si="0"/>
        <v>480</v>
      </c>
    </row>
    <row r="133" spans="7:7" x14ac:dyDescent="0.2">
      <c r="G133" s="67">
        <f t="shared" si="0"/>
        <v>520</v>
      </c>
    </row>
  </sheetData>
  <mergeCells count="3">
    <mergeCell ref="F20:G20"/>
    <mergeCell ref="F3:G3"/>
    <mergeCell ref="G85:H85"/>
  </mergeCells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O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N22:N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P18"/>
  <sheetViews>
    <sheetView workbookViewId="0">
      <selection activeCell="J15" sqref="J15"/>
    </sheetView>
  </sheetViews>
  <sheetFormatPr baseColWidth="10" defaultColWidth="11.5" defaultRowHeight="15" x14ac:dyDescent="0.2"/>
  <cols>
    <col min="1" max="1" width="3.6640625" customWidth="1"/>
    <col min="2" max="2" width="12" customWidth="1"/>
    <col min="3" max="3" width="15.83203125" customWidth="1"/>
    <col min="4" max="4" width="8.33203125" bestFit="1" customWidth="1"/>
    <col min="5" max="5" width="7.33203125" customWidth="1"/>
    <col min="6" max="6" width="14.83203125" style="67" customWidth="1"/>
    <col min="7" max="8" width="24" customWidth="1"/>
    <col min="9" max="9" width="89.83203125" customWidth="1"/>
    <col min="10" max="10" width="23" bestFit="1" customWidth="1"/>
    <col min="11" max="11" width="19" bestFit="1" customWidth="1"/>
    <col min="12" max="12" width="8.6640625" customWidth="1"/>
    <col min="13" max="13" width="9.6640625" customWidth="1"/>
    <col min="14" max="14" width="8.1640625" customWidth="1"/>
  </cols>
  <sheetData>
    <row r="1" spans="2:16" ht="16" thickBot="1" x14ac:dyDescent="0.25"/>
    <row r="2" spans="2:16" ht="24" x14ac:dyDescent="0.3">
      <c r="B2" s="12" t="s">
        <v>240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16" x14ac:dyDescent="0.2">
      <c r="B3" s="173" t="s">
        <v>248</v>
      </c>
      <c r="C3" s="10"/>
      <c r="D3" s="10"/>
      <c r="E3" s="10"/>
      <c r="F3" s="345"/>
      <c r="G3" s="10"/>
      <c r="H3" s="10"/>
      <c r="I3" s="67"/>
      <c r="L3" s="67"/>
      <c r="M3" s="67"/>
    </row>
    <row r="4" spans="2:16" ht="88" x14ac:dyDescent="0.2">
      <c r="B4" s="143" t="s">
        <v>239</v>
      </c>
      <c r="C4" s="143" t="s">
        <v>5</v>
      </c>
      <c r="D4" s="346" t="s">
        <v>854</v>
      </c>
      <c r="E4" s="347" t="s">
        <v>855</v>
      </c>
      <c r="F4" s="148" t="s">
        <v>859</v>
      </c>
      <c r="G4" s="148" t="s">
        <v>245</v>
      </c>
      <c r="H4" s="148" t="s">
        <v>246</v>
      </c>
      <c r="I4" s="148" t="s">
        <v>247</v>
      </c>
      <c r="J4" s="148" t="s">
        <v>620</v>
      </c>
      <c r="K4" s="148" t="s">
        <v>628</v>
      </c>
      <c r="L4" s="349" t="s">
        <v>856</v>
      </c>
      <c r="M4" s="351" t="s">
        <v>857</v>
      </c>
      <c r="N4" s="352" t="s">
        <v>858</v>
      </c>
    </row>
    <row r="5" spans="2:16" x14ac:dyDescent="0.2">
      <c r="B5" s="134" t="s">
        <v>4</v>
      </c>
      <c r="C5" s="159" t="s">
        <v>241</v>
      </c>
      <c r="D5" s="249">
        <v>0</v>
      </c>
      <c r="E5" s="348">
        <v>0</v>
      </c>
      <c r="F5" s="15" t="s">
        <v>860</v>
      </c>
      <c r="G5" s="15" t="s">
        <v>645</v>
      </c>
      <c r="H5" s="15" t="s">
        <v>646</v>
      </c>
      <c r="I5" s="15" t="s">
        <v>1244</v>
      </c>
      <c r="J5" s="15" t="s">
        <v>905</v>
      </c>
      <c r="K5" s="15" t="s">
        <v>641</v>
      </c>
      <c r="L5" s="350" t="b">
        <v>0</v>
      </c>
      <c r="M5" s="353" t="s">
        <v>647</v>
      </c>
      <c r="N5" s="354" t="s">
        <v>582</v>
      </c>
    </row>
    <row r="6" spans="2:16" x14ac:dyDescent="0.2">
      <c r="B6" s="134" t="s">
        <v>4</v>
      </c>
      <c r="C6" s="159" t="s">
        <v>242</v>
      </c>
      <c r="D6" s="249">
        <v>1</v>
      </c>
      <c r="E6" s="348">
        <v>0</v>
      </c>
      <c r="F6" s="15" t="s">
        <v>861</v>
      </c>
      <c r="G6" s="15" t="s">
        <v>591</v>
      </c>
      <c r="H6" s="15" t="s">
        <v>592</v>
      </c>
      <c r="I6" s="15" t="s">
        <v>593</v>
      </c>
      <c r="J6" s="15" t="s">
        <v>593</v>
      </c>
      <c r="K6" s="15" t="s">
        <v>641</v>
      </c>
      <c r="L6" s="350" t="b">
        <v>0</v>
      </c>
      <c r="M6" s="353" t="s">
        <v>494</v>
      </c>
      <c r="N6" s="354" t="s">
        <v>244</v>
      </c>
    </row>
    <row r="7" spans="2:16" x14ac:dyDescent="0.2">
      <c r="B7" s="134" t="s">
        <v>4</v>
      </c>
      <c r="C7" s="159" t="s">
        <v>585</v>
      </c>
      <c r="D7" s="249">
        <v>2</v>
      </c>
      <c r="E7" s="348">
        <v>0</v>
      </c>
      <c r="F7" s="15" t="s">
        <v>862</v>
      </c>
      <c r="G7" s="15" t="s">
        <v>642</v>
      </c>
      <c r="H7" s="15" t="s">
        <v>643</v>
      </c>
      <c r="I7" s="15" t="s">
        <v>644</v>
      </c>
      <c r="J7" s="15" t="s">
        <v>644</v>
      </c>
      <c r="K7" s="15" t="s">
        <v>641</v>
      </c>
      <c r="L7" s="350" t="b">
        <v>0</v>
      </c>
      <c r="M7" s="353" t="s">
        <v>602</v>
      </c>
      <c r="N7" s="354" t="s">
        <v>582</v>
      </c>
    </row>
    <row r="8" spans="2:16" x14ac:dyDescent="0.2">
      <c r="B8" s="134" t="s">
        <v>4</v>
      </c>
      <c r="C8" s="159" t="s">
        <v>601</v>
      </c>
      <c r="D8" s="249">
        <v>3</v>
      </c>
      <c r="E8" s="348">
        <v>0</v>
      </c>
      <c r="F8" s="15" t="s">
        <v>863</v>
      </c>
      <c r="G8" s="15" t="s">
        <v>595</v>
      </c>
      <c r="H8" s="15" t="s">
        <v>607</v>
      </c>
      <c r="I8" s="15" t="s">
        <v>596</v>
      </c>
      <c r="J8" s="15" t="s">
        <v>596</v>
      </c>
      <c r="K8" s="15" t="s">
        <v>641</v>
      </c>
      <c r="L8" s="350" t="b">
        <v>0</v>
      </c>
      <c r="M8" s="353" t="s">
        <v>608</v>
      </c>
      <c r="N8" s="354" t="s">
        <v>582</v>
      </c>
      <c r="P8" s="67"/>
    </row>
    <row r="9" spans="2:16" x14ac:dyDescent="0.2">
      <c r="B9" s="134" t="s">
        <v>4</v>
      </c>
      <c r="C9" s="159" t="s">
        <v>629</v>
      </c>
      <c r="D9" s="249">
        <v>4</v>
      </c>
      <c r="E9" s="348">
        <v>0</v>
      </c>
      <c r="F9" s="15" t="s">
        <v>864</v>
      </c>
      <c r="G9" s="181" t="s">
        <v>630</v>
      </c>
      <c r="H9" s="15" t="s">
        <v>631</v>
      </c>
      <c r="I9" s="15" t="s">
        <v>596</v>
      </c>
      <c r="J9" s="181" t="s">
        <v>596</v>
      </c>
      <c r="K9" s="181" t="s">
        <v>641</v>
      </c>
      <c r="L9" s="350" t="b">
        <v>0</v>
      </c>
      <c r="M9" s="353" t="s">
        <v>632</v>
      </c>
      <c r="N9" s="354" t="s">
        <v>582</v>
      </c>
    </row>
    <row r="10" spans="2:16" s="67" customFormat="1" x14ac:dyDescent="0.2">
      <c r="B10" s="136" t="s">
        <v>4</v>
      </c>
      <c r="C10" s="136" t="s">
        <v>768</v>
      </c>
      <c r="D10" s="355">
        <v>5</v>
      </c>
      <c r="E10" s="356">
        <v>0</v>
      </c>
      <c r="F10" s="15" t="s">
        <v>865</v>
      </c>
      <c r="G10" s="357" t="s">
        <v>769</v>
      </c>
      <c r="H10" s="358" t="s">
        <v>770</v>
      </c>
      <c r="I10" s="358" t="s">
        <v>771</v>
      </c>
      <c r="J10" s="357" t="s">
        <v>771</v>
      </c>
      <c r="K10" s="357" t="s">
        <v>641</v>
      </c>
      <c r="L10" s="359" t="b">
        <v>0</v>
      </c>
      <c r="M10" s="360" t="s">
        <v>772</v>
      </c>
      <c r="N10" s="361" t="s">
        <v>772</v>
      </c>
    </row>
    <row r="12" spans="2:16" ht="16" thickBot="1" x14ac:dyDescent="0.25"/>
    <row r="13" spans="2:16" ht="24" x14ac:dyDescent="0.3">
      <c r="B13" s="12" t="s">
        <v>1246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2:16" x14ac:dyDescent="0.2">
      <c r="B14" s="173"/>
      <c r="C14" s="442"/>
      <c r="D14" s="442"/>
      <c r="E14" s="442"/>
      <c r="F14" s="442"/>
      <c r="G14" s="67"/>
      <c r="H14" s="67"/>
    </row>
    <row r="15" spans="2:16" ht="126" x14ac:dyDescent="0.2">
      <c r="B15" s="143" t="s">
        <v>1247</v>
      </c>
      <c r="C15" s="143" t="s">
        <v>5</v>
      </c>
      <c r="D15" s="145" t="s">
        <v>186</v>
      </c>
      <c r="E15" s="146" t="s">
        <v>1251</v>
      </c>
      <c r="F15" s="161" t="s">
        <v>1252</v>
      </c>
      <c r="G15" s="148" t="s">
        <v>23</v>
      </c>
      <c r="H15" s="230" t="s">
        <v>177</v>
      </c>
    </row>
    <row r="16" spans="2:16" x14ac:dyDescent="0.2">
      <c r="B16" s="134" t="s">
        <v>4</v>
      </c>
      <c r="C16" s="159" t="s">
        <v>1248</v>
      </c>
      <c r="D16" s="435">
        <v>0</v>
      </c>
      <c r="E16" s="436">
        <v>500</v>
      </c>
      <c r="F16" s="437">
        <v>0</v>
      </c>
      <c r="G16" s="15" t="s">
        <v>1253</v>
      </c>
      <c r="H16" s="443" t="s">
        <v>1254</v>
      </c>
    </row>
    <row r="17" spans="2:8" x14ac:dyDescent="0.2">
      <c r="B17" s="134" t="s">
        <v>4</v>
      </c>
      <c r="C17" s="159" t="s">
        <v>1249</v>
      </c>
      <c r="D17" s="435">
        <v>1</v>
      </c>
      <c r="E17" s="436">
        <v>0</v>
      </c>
      <c r="F17" s="437">
        <v>75</v>
      </c>
      <c r="G17" s="15" t="s">
        <v>1255</v>
      </c>
      <c r="H17" s="443" t="s">
        <v>1256</v>
      </c>
    </row>
    <row r="18" spans="2:8" x14ac:dyDescent="0.2">
      <c r="B18" s="136" t="s">
        <v>4</v>
      </c>
      <c r="C18" s="438" t="s">
        <v>1250</v>
      </c>
      <c r="D18" s="439">
        <v>2</v>
      </c>
      <c r="E18" s="440">
        <v>0</v>
      </c>
      <c r="F18" s="441">
        <v>0</v>
      </c>
      <c r="G18" s="15" t="s">
        <v>1255</v>
      </c>
      <c r="H18" s="443" t="s">
        <v>1256</v>
      </c>
    </row>
  </sheetData>
  <conditionalFormatting sqref="C5:C6">
    <cfRule type="duplicateValues" dxfId="19" priority="22"/>
  </conditionalFormatting>
  <conditionalFormatting sqref="C7">
    <cfRule type="duplicateValues" dxfId="18" priority="12"/>
  </conditionalFormatting>
  <conditionalFormatting sqref="C8:C9">
    <cfRule type="duplicateValues" dxfId="17" priority="11"/>
  </conditionalFormatting>
  <conditionalFormatting sqref="C10">
    <cfRule type="duplicateValues" dxfId="16" priority="10"/>
  </conditionalFormatting>
  <conditionalFormatting sqref="C16:C18">
    <cfRule type="duplicateValues" dxfId="15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7"/>
  <sheetViews>
    <sheetView workbookViewId="0"/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4" width="44.5" style="67" bestFit="1" customWidth="1"/>
    <col min="5" max="5" width="38.83203125" style="67" bestFit="1" customWidth="1"/>
    <col min="6" max="6" width="41" style="67" bestFit="1" customWidth="1"/>
    <col min="7" max="7" width="40.5" style="67" bestFit="1" customWidth="1"/>
    <col min="8" max="8" width="20.5" style="67" customWidth="1"/>
    <col min="9" max="9" width="37.33203125" style="67" customWidth="1"/>
    <col min="10" max="10" width="24.1640625" style="67" customWidth="1"/>
    <col min="11" max="11" width="25" style="67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45" x14ac:dyDescent="0.2">
      <c r="B3" s="173"/>
      <c r="C3" s="10"/>
      <c r="D3" s="10" t="s">
        <v>312</v>
      </c>
      <c r="E3" s="10" t="s">
        <v>362</v>
      </c>
      <c r="G3" s="10" t="s">
        <v>361</v>
      </c>
      <c r="J3" s="476" t="s">
        <v>360</v>
      </c>
      <c r="K3" s="476"/>
      <c r="M3" s="476"/>
      <c r="N3" s="476"/>
      <c r="O3" s="476"/>
      <c r="P3" s="476"/>
    </row>
    <row r="4" spans="2:16" ht="100" x14ac:dyDescent="0.2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 x14ac:dyDescent="0.2">
      <c r="B5" s="134" t="s">
        <v>4</v>
      </c>
      <c r="C5" s="159" t="s">
        <v>812</v>
      </c>
      <c r="D5" s="14">
        <v>0</v>
      </c>
      <c r="E5" s="14" t="s">
        <v>315</v>
      </c>
      <c r="F5" s="338">
        <v>8</v>
      </c>
      <c r="G5" s="245" t="s">
        <v>707</v>
      </c>
      <c r="H5" s="20" t="b">
        <v>1</v>
      </c>
      <c r="I5" s="221" t="s">
        <v>841</v>
      </c>
      <c r="J5" s="21" t="s">
        <v>340</v>
      </c>
      <c r="K5" s="135"/>
    </row>
    <row r="6" spans="2:16" x14ac:dyDescent="0.2">
      <c r="B6" s="134" t="s">
        <v>4</v>
      </c>
      <c r="C6" s="159" t="s">
        <v>815</v>
      </c>
      <c r="D6" s="14">
        <v>0</v>
      </c>
      <c r="E6" s="14" t="s">
        <v>469</v>
      </c>
      <c r="F6" s="338">
        <v>30</v>
      </c>
      <c r="G6" s="245"/>
      <c r="H6" s="20" t="b">
        <v>1</v>
      </c>
      <c r="I6" s="221" t="s">
        <v>839</v>
      </c>
      <c r="J6" s="21" t="s">
        <v>342</v>
      </c>
      <c r="K6" s="135"/>
    </row>
    <row r="7" spans="2:16" x14ac:dyDescent="0.2">
      <c r="B7" s="136" t="s">
        <v>4</v>
      </c>
      <c r="C7" s="159" t="s">
        <v>813</v>
      </c>
      <c r="D7" s="14">
        <v>0</v>
      </c>
      <c r="E7" s="14" t="s">
        <v>814</v>
      </c>
      <c r="F7" s="338">
        <v>1</v>
      </c>
      <c r="G7" s="245"/>
      <c r="H7" s="20" t="b">
        <v>1</v>
      </c>
      <c r="I7" s="221" t="s">
        <v>838</v>
      </c>
      <c r="J7" s="21" t="s">
        <v>341</v>
      </c>
      <c r="K7" s="135"/>
    </row>
    <row r="8" spans="2:16" x14ac:dyDescent="0.2">
      <c r="B8" s="136" t="s">
        <v>4</v>
      </c>
      <c r="C8" s="159" t="s">
        <v>316</v>
      </c>
      <c r="D8" s="14">
        <v>0</v>
      </c>
      <c r="E8" s="14" t="s">
        <v>313</v>
      </c>
      <c r="F8" s="338">
        <v>2500</v>
      </c>
      <c r="G8" s="245"/>
      <c r="H8" s="20" t="b">
        <v>1</v>
      </c>
      <c r="I8" s="221" t="s">
        <v>633</v>
      </c>
      <c r="J8" s="21" t="s">
        <v>338</v>
      </c>
      <c r="K8" s="135"/>
    </row>
    <row r="9" spans="2:16" x14ac:dyDescent="0.2">
      <c r="B9" s="136" t="s">
        <v>4</v>
      </c>
      <c r="C9" s="159" t="s">
        <v>816</v>
      </c>
      <c r="D9" s="14">
        <v>0</v>
      </c>
      <c r="E9" s="14" t="s">
        <v>817</v>
      </c>
      <c r="F9" s="338">
        <v>5</v>
      </c>
      <c r="G9" s="245" t="s">
        <v>818</v>
      </c>
      <c r="H9" s="20" t="b">
        <v>1</v>
      </c>
      <c r="I9" s="221" t="s">
        <v>636</v>
      </c>
      <c r="J9" s="21" t="s">
        <v>343</v>
      </c>
      <c r="K9" s="135" t="s">
        <v>569</v>
      </c>
    </row>
    <row r="10" spans="2:16" x14ac:dyDescent="0.2">
      <c r="B10" s="136" t="s">
        <v>4</v>
      </c>
      <c r="C10" s="159" t="s">
        <v>811</v>
      </c>
      <c r="D10" s="14">
        <v>0</v>
      </c>
      <c r="E10" s="14" t="s">
        <v>314</v>
      </c>
      <c r="F10" s="338">
        <v>90</v>
      </c>
      <c r="G10" s="245"/>
      <c r="H10" s="20" t="b">
        <v>1</v>
      </c>
      <c r="I10" s="221" t="s">
        <v>635</v>
      </c>
      <c r="J10" s="21" t="s">
        <v>339</v>
      </c>
      <c r="K10" s="135"/>
    </row>
    <row r="11" spans="2:16" x14ac:dyDescent="0.2">
      <c r="B11" s="136" t="s">
        <v>4</v>
      </c>
      <c r="C11" s="159" t="s">
        <v>820</v>
      </c>
      <c r="D11" s="14">
        <v>1</v>
      </c>
      <c r="E11" s="14" t="s">
        <v>314</v>
      </c>
      <c r="F11" s="338">
        <v>180</v>
      </c>
      <c r="G11" s="245"/>
      <c r="H11" s="20" t="b">
        <v>1</v>
      </c>
      <c r="I11" s="221" t="s">
        <v>635</v>
      </c>
      <c r="J11" s="21" t="s">
        <v>345</v>
      </c>
      <c r="K11" s="135"/>
    </row>
    <row r="12" spans="2:16" x14ac:dyDescent="0.2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839</v>
      </c>
      <c r="J12" s="21" t="s">
        <v>348</v>
      </c>
      <c r="K12" s="21"/>
    </row>
    <row r="13" spans="2:16" x14ac:dyDescent="0.2">
      <c r="B13" s="136" t="s">
        <v>4</v>
      </c>
      <c r="C13" s="159" t="s">
        <v>318</v>
      </c>
      <c r="D13" s="14">
        <v>1</v>
      </c>
      <c r="E13" s="14" t="s">
        <v>814</v>
      </c>
      <c r="F13" s="245">
        <v>2</v>
      </c>
      <c r="G13" s="245"/>
      <c r="H13" s="20" t="b">
        <v>1</v>
      </c>
      <c r="I13" s="221" t="s">
        <v>838</v>
      </c>
      <c r="J13" s="21" t="s">
        <v>347</v>
      </c>
      <c r="K13" s="135"/>
    </row>
    <row r="14" spans="2:16" x14ac:dyDescent="0.2">
      <c r="B14" s="136" t="s">
        <v>4</v>
      </c>
      <c r="C14" s="159" t="s">
        <v>317</v>
      </c>
      <c r="D14" s="14">
        <v>1</v>
      </c>
      <c r="E14" s="14" t="s">
        <v>315</v>
      </c>
      <c r="F14" s="338">
        <v>7</v>
      </c>
      <c r="G14" s="245" t="s">
        <v>715</v>
      </c>
      <c r="H14" s="20" t="b">
        <v>1</v>
      </c>
      <c r="I14" s="221" t="s">
        <v>840</v>
      </c>
      <c r="J14" s="21" t="s">
        <v>346</v>
      </c>
      <c r="K14" s="135"/>
    </row>
    <row r="15" spans="2:16" x14ac:dyDescent="0.2">
      <c r="B15" s="136" t="s">
        <v>4</v>
      </c>
      <c r="C15" s="159" t="s">
        <v>320</v>
      </c>
      <c r="D15" s="14">
        <v>1</v>
      </c>
      <c r="E15" s="14" t="s">
        <v>817</v>
      </c>
      <c r="F15" s="338">
        <v>3</v>
      </c>
      <c r="G15" s="245" t="s">
        <v>439</v>
      </c>
      <c r="H15" s="20" t="b">
        <v>0</v>
      </c>
      <c r="I15" s="221" t="s">
        <v>843</v>
      </c>
      <c r="J15" s="21" t="s">
        <v>349</v>
      </c>
      <c r="K15" s="135"/>
    </row>
    <row r="16" spans="2:16" x14ac:dyDescent="0.2">
      <c r="B16" s="136" t="s">
        <v>4</v>
      </c>
      <c r="C16" s="159" t="s">
        <v>819</v>
      </c>
      <c r="D16" s="139">
        <v>1</v>
      </c>
      <c r="E16" s="14" t="s">
        <v>313</v>
      </c>
      <c r="F16" s="339">
        <v>12000</v>
      </c>
      <c r="G16" s="340"/>
      <c r="H16" s="20" t="b">
        <v>1</v>
      </c>
      <c r="I16" s="221" t="s">
        <v>633</v>
      </c>
      <c r="J16" s="21" t="s">
        <v>344</v>
      </c>
      <c r="K16" s="142"/>
    </row>
    <row r="17" spans="2:11" x14ac:dyDescent="0.2">
      <c r="B17" s="136" t="s">
        <v>4</v>
      </c>
      <c r="C17" s="159" t="s">
        <v>321</v>
      </c>
      <c r="D17" s="14">
        <v>2</v>
      </c>
      <c r="E17" s="14" t="s">
        <v>313</v>
      </c>
      <c r="F17" s="338">
        <v>25000</v>
      </c>
      <c r="G17" s="245"/>
      <c r="H17" s="20" t="b">
        <v>0</v>
      </c>
      <c r="I17" s="221" t="s">
        <v>633</v>
      </c>
      <c r="J17" s="21" t="s">
        <v>350</v>
      </c>
      <c r="K17" s="135"/>
    </row>
    <row r="18" spans="2:11" x14ac:dyDescent="0.2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635</v>
      </c>
      <c r="J18" s="21" t="s">
        <v>351</v>
      </c>
      <c r="K18" s="135"/>
    </row>
    <row r="19" spans="2:11" x14ac:dyDescent="0.2">
      <c r="B19" s="136" t="s">
        <v>4</v>
      </c>
      <c r="C19" s="159" t="s">
        <v>324</v>
      </c>
      <c r="D19" s="14">
        <v>2</v>
      </c>
      <c r="E19" s="14" t="s">
        <v>814</v>
      </c>
      <c r="F19" s="338">
        <v>3</v>
      </c>
      <c r="G19" s="245"/>
      <c r="H19" s="20" t="b">
        <v>1</v>
      </c>
      <c r="I19" s="221" t="s">
        <v>838</v>
      </c>
      <c r="J19" s="21" t="s">
        <v>353</v>
      </c>
      <c r="K19" s="135"/>
    </row>
    <row r="20" spans="2:11" x14ac:dyDescent="0.2">
      <c r="B20" s="136" t="s">
        <v>4</v>
      </c>
      <c r="C20" s="159" t="s">
        <v>326</v>
      </c>
      <c r="D20" s="14">
        <v>2</v>
      </c>
      <c r="E20" s="14" t="s">
        <v>817</v>
      </c>
      <c r="F20" s="338">
        <v>3</v>
      </c>
      <c r="G20" s="245" t="s">
        <v>501</v>
      </c>
      <c r="H20" s="20" t="b">
        <v>1</v>
      </c>
      <c r="I20" s="221" t="s">
        <v>842</v>
      </c>
      <c r="J20" s="21" t="s">
        <v>355</v>
      </c>
      <c r="K20" s="135"/>
    </row>
    <row r="21" spans="2:11" x14ac:dyDescent="0.2">
      <c r="B21" s="136" t="s">
        <v>4</v>
      </c>
      <c r="C21" s="159" t="s">
        <v>325</v>
      </c>
      <c r="D21" s="14">
        <v>2</v>
      </c>
      <c r="E21" s="14" t="s">
        <v>469</v>
      </c>
      <c r="F21" s="338">
        <v>5000</v>
      </c>
      <c r="G21" s="245"/>
      <c r="H21" s="20" t="b">
        <v>0</v>
      </c>
      <c r="I21" s="221" t="s">
        <v>839</v>
      </c>
      <c r="J21" s="21" t="s">
        <v>354</v>
      </c>
      <c r="K21" s="135"/>
    </row>
    <row r="22" spans="2:11" x14ac:dyDescent="0.2">
      <c r="B22" s="136" t="s">
        <v>4</v>
      </c>
      <c r="C22" s="159" t="s">
        <v>323</v>
      </c>
      <c r="D22" s="14">
        <v>2</v>
      </c>
      <c r="E22" s="14" t="s">
        <v>315</v>
      </c>
      <c r="F22" s="338">
        <v>150</v>
      </c>
      <c r="G22" s="245" t="s">
        <v>783</v>
      </c>
      <c r="H22" s="20" t="b">
        <v>0</v>
      </c>
      <c r="I22" s="221" t="s">
        <v>634</v>
      </c>
      <c r="J22" s="21" t="s">
        <v>352</v>
      </c>
      <c r="K22" s="135"/>
    </row>
    <row r="23" spans="2:11" x14ac:dyDescent="0.2">
      <c r="B23"/>
    </row>
    <row r="24" spans="2:11" x14ac:dyDescent="0.2">
      <c r="B24" s="179"/>
    </row>
    <row r="26" spans="2:11" ht="16" thickBot="1" x14ac:dyDescent="0.25">
      <c r="B26"/>
    </row>
    <row r="27" spans="2:11" ht="24" x14ac:dyDescent="0.3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73"/>
      <c r="C28" s="173"/>
      <c r="D28" s="173"/>
      <c r="E28" s="173"/>
      <c r="F28" s="477" t="s">
        <v>363</v>
      </c>
      <c r="G28" s="477"/>
      <c r="H28" s="477"/>
      <c r="I28" s="173"/>
      <c r="J28" s="173"/>
    </row>
    <row r="29" spans="2:11" ht="119" x14ac:dyDescent="0.2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 x14ac:dyDescent="0.2">
      <c r="B30" s="156" t="s">
        <v>4</v>
      </c>
      <c r="C30" s="182" t="s">
        <v>570</v>
      </c>
      <c r="D30" s="221" t="s">
        <v>637</v>
      </c>
      <c r="E30" s="21"/>
      <c r="F30" s="21"/>
      <c r="G30" s="21"/>
      <c r="H30" s="188" t="s">
        <v>571</v>
      </c>
      <c r="I30" s="188"/>
      <c r="J30" s="188"/>
    </row>
    <row r="31" spans="2:11" x14ac:dyDescent="0.2">
      <c r="B31" s="156" t="s">
        <v>4</v>
      </c>
      <c r="C31" s="182" t="s">
        <v>313</v>
      </c>
      <c r="D31" s="221" t="s">
        <v>638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 x14ac:dyDescent="0.2">
      <c r="B32" s="156" t="s">
        <v>4</v>
      </c>
      <c r="C32" s="182" t="s">
        <v>314</v>
      </c>
      <c r="D32" s="221" t="s">
        <v>639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 x14ac:dyDescent="0.2">
      <c r="B33" s="156" t="s">
        <v>4</v>
      </c>
      <c r="C33" s="182" t="s">
        <v>315</v>
      </c>
      <c r="D33" s="221" t="s">
        <v>640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 x14ac:dyDescent="0.2">
      <c r="B34" s="156" t="s">
        <v>4</v>
      </c>
      <c r="C34" s="182" t="s">
        <v>469</v>
      </c>
      <c r="D34" s="221" t="s">
        <v>822</v>
      </c>
      <c r="E34" s="21" t="s">
        <v>826</v>
      </c>
      <c r="F34" s="21" t="s">
        <v>827</v>
      </c>
      <c r="G34" s="21" t="s">
        <v>828</v>
      </c>
      <c r="H34" s="188" t="s">
        <v>847</v>
      </c>
      <c r="I34" s="188"/>
      <c r="J34" s="188"/>
    </row>
    <row r="35" spans="2:11" x14ac:dyDescent="0.2">
      <c r="B35" s="156" t="s">
        <v>4</v>
      </c>
      <c r="C35" s="182" t="s">
        <v>849</v>
      </c>
      <c r="D35" s="221" t="s">
        <v>848</v>
      </c>
      <c r="E35" s="21" t="s">
        <v>850</v>
      </c>
      <c r="F35" s="21" t="s">
        <v>851</v>
      </c>
      <c r="G35" s="21" t="s">
        <v>852</v>
      </c>
      <c r="H35" s="188" t="s">
        <v>853</v>
      </c>
      <c r="I35" s="188"/>
      <c r="J35" s="188"/>
    </row>
    <row r="36" spans="2:11" x14ac:dyDescent="0.2">
      <c r="B36" s="156" t="s">
        <v>4</v>
      </c>
      <c r="C36" s="182" t="s">
        <v>821</v>
      </c>
      <c r="D36" s="221" t="s">
        <v>823</v>
      </c>
      <c r="E36" s="21" t="s">
        <v>829</v>
      </c>
      <c r="F36" s="21" t="s">
        <v>830</v>
      </c>
      <c r="G36" s="21" t="s">
        <v>831</v>
      </c>
      <c r="H36" s="188"/>
      <c r="I36" s="188"/>
      <c r="J36" s="188"/>
    </row>
    <row r="37" spans="2:11" x14ac:dyDescent="0.2">
      <c r="B37" s="156" t="s">
        <v>4</v>
      </c>
      <c r="C37" s="182" t="s">
        <v>817</v>
      </c>
      <c r="D37" s="221" t="s">
        <v>824</v>
      </c>
      <c r="E37" s="21" t="s">
        <v>832</v>
      </c>
      <c r="F37" s="21" t="s">
        <v>833</v>
      </c>
      <c r="G37" s="21" t="s">
        <v>834</v>
      </c>
      <c r="H37" s="188"/>
      <c r="I37" s="188"/>
      <c r="J37" s="188"/>
    </row>
    <row r="38" spans="2:11" x14ac:dyDescent="0.2">
      <c r="B38" s="156" t="s">
        <v>4</v>
      </c>
      <c r="C38" s="182" t="s">
        <v>814</v>
      </c>
      <c r="D38" s="221" t="s">
        <v>825</v>
      </c>
      <c r="E38" s="21" t="s">
        <v>835</v>
      </c>
      <c r="F38" s="21" t="s">
        <v>836</v>
      </c>
      <c r="G38" s="21" t="s">
        <v>837</v>
      </c>
      <c r="H38" s="188"/>
      <c r="I38" s="188"/>
      <c r="J38" s="188"/>
    </row>
    <row r="41" spans="2:11" ht="16" thickBot="1" x14ac:dyDescent="0.25"/>
    <row r="42" spans="2:11" ht="24" x14ac:dyDescent="0.3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 x14ac:dyDescent="0.2">
      <c r="B43" s="173"/>
      <c r="C43" s="173"/>
      <c r="D43" s="173"/>
      <c r="E43" s="173"/>
      <c r="F43" s="190" t="s">
        <v>372</v>
      </c>
      <c r="G43" s="478" t="s">
        <v>370</v>
      </c>
      <c r="H43" s="478"/>
      <c r="I43" s="173"/>
    </row>
    <row r="44" spans="2:11" ht="137" x14ac:dyDescent="0.2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 x14ac:dyDescent="0.2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 x14ac:dyDescent="0.2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 x14ac:dyDescent="0.2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4" priority="6"/>
  </conditionalFormatting>
  <conditionalFormatting sqref="C45:D47">
    <cfRule type="duplicateValues" dxfId="13" priority="5"/>
  </conditionalFormatting>
  <conditionalFormatting sqref="C5:C22">
    <cfRule type="duplicateValues" dxfId="12" priority="12"/>
  </conditionalFormatting>
  <conditionalFormatting sqref="C30">
    <cfRule type="duplicateValues" dxfId="11" priority="4"/>
  </conditionalFormatting>
  <conditionalFormatting sqref="C34 C36:C37">
    <cfRule type="duplicateValues" dxfId="10" priority="3"/>
  </conditionalFormatting>
  <conditionalFormatting sqref="C38">
    <cfRule type="duplicateValues" dxfId="9" priority="2"/>
  </conditionalFormatting>
  <conditionalFormatting sqref="C35">
    <cfRule type="duplicateValues" dxfId="8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2017-02-21T16:17:17Z</dcterms:modified>
</cp:coreProperties>
</file>