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3" l="1"/>
  <c r="L12" i="13"/>
  <c r="K13" i="13"/>
  <c r="K12" i="13"/>
  <c r="J128" i="10" l="1"/>
  <c r="J120" i="10" a="1"/>
  <c r="J120" i="10" s="1"/>
  <c r="J102" i="10" a="1"/>
  <c r="J102" i="10" s="1"/>
  <c r="K120" i="10" l="1"/>
  <c r="J126" i="10" s="1"/>
  <c r="J110" i="10"/>
  <c r="K102" i="10"/>
  <c r="J106" i="10" s="1"/>
  <c r="J125" i="10" l="1"/>
  <c r="J124" i="10"/>
  <c r="J109" i="10"/>
  <c r="J111" i="10"/>
  <c r="J112" i="10"/>
  <c r="J107" i="10"/>
  <c r="J113" i="10"/>
  <c r="J114" i="10"/>
  <c r="J108" i="10"/>
  <c r="J105" i="10"/>
  <c r="J116" i="10" s="1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E11" i="18" s="1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AB7" i="18"/>
  <c r="T7" i="18"/>
  <c r="L7" i="18"/>
  <c r="H13" i="18"/>
  <c r="H14" i="18"/>
  <c r="H15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E11" i="17" s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AB7" i="17"/>
  <c r="T7" i="17"/>
  <c r="V12" i="17" s="1"/>
  <c r="L7" i="17"/>
  <c r="H15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5" i="15"/>
  <c r="H13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U12" i="13"/>
  <c r="S12" i="13"/>
  <c r="AB7" i="13"/>
  <c r="T7" i="13"/>
  <c r="L7" i="13"/>
  <c r="H15" i="13"/>
  <c r="H13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5" i="11"/>
  <c r="H13" i="11"/>
  <c r="H14" i="11"/>
  <c r="P9" i="12" l="1"/>
  <c r="O9" i="12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<sst xmlns="http://schemas.openxmlformats.org/spreadsheetml/2006/main" count="1513" uniqueCount="512">
  <si>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</si>
  <si>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</si>
  <si>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</si>
  <si>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</si>
  <si>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</si>
  <si>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</si>
  <si>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</si>
  <si>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</si>
  <si>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</si>
  <si>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</si>
  <si>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</si>
  <si>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</si>
  <si>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</si>
  <si>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</si>
  <si>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</si>
  <si>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</si>
  <si>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</si>
  <si>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</si>
  <si>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</si>
  <si>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</si>
  <si>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</si>
  <si>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</si>
  <si>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</si>
  <si>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</si>
  <si>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</si>
  <si>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</si>
  <si>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</si>
  <si>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</si>
  <si>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</si>
  <si>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</si>
  <si>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</si>
  <si>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</si>
  <si>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</si>
  <si>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</si>
  <si>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</si>
  <si>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</si>
  <si>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</si>
  <si>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</si>
  <si>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</si>
  <si>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</si>
  <si>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</si>
  <si>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</si>
  <si>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</si>
  <si>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</si>
  <si>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</si>
  <si>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</si>
  <si>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</si>
  <si>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</si>
  <si>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</si>
  <si>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</si>
  <si>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</si>
  <si>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</si>
  <si>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</si>
  <si>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</si>
  <si>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</si>
  <si>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</si>
  <si>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</si>
  <si>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</si>
  <si>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</si>
  <si>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</si>
  <si>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</si>
  <si>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</si>
  <si>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</si>
  <si>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</si>
  <si>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</si>
  <si>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</si>
  <si>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</si>
  <si>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</si>
  <si>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</si>
  <si>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</si>
  <si>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</si>
  <si>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</si>
  <si>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</si>
  <si>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</si>
  <si>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</si>
  <si>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</si>
  <si>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</si>
  <si>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</si>
  <si>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</si>
  <si>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</si>
  <si>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</si>
  <si>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</si>
  <si>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</si>
  <si>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</si>
  <si>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</si>
  <si>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</si>
  <si>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</si>
  <si>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</si>
  <si>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</si>
  <si>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</si>
  <si>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</si>
  <si>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</si>
  <si>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</si>
  <si>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</si>
  <si>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</si>
  <si>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</si>
  <si>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</si>
  <si>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</si>
  <si>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</si>
  <si>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</si>
  <si>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</si>
  <si>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</si>
  <si>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</si>
  <si>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</si>
  <si>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</si>
  <si>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</si>
  <si>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</si>
  <si>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</si>
  <si>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</si>
  <si>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</si>
  <si>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</si>
  <si>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</si>
  <si>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</si>
  <si>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</si>
  <si>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</si>
  <si>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</si>
  <si>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</si>
  <si>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</si>
  <si>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</si>
  <si>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</si>
  <si>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</si>
  <si>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</si>
  <si>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</si>
  <si>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</si>
  <si>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</si>
  <si>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</si>
  <si>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</si>
  <si>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</si>
  <si>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</si>
  <si>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</si>
  <si>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</si>
  <si>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</si>
  <si>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</si>
  <si>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</si>
  <si>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</si>
  <si>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</si>
  <si>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</si>
  <si>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</si>
  <si>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</si>
  <si>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</si>
  <si>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</si>
  <si>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</si>
  <si>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</si>
  <si>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</si>
  <si>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</si>
  <si>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</si>
  <si>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</si>
  <si>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</si>
  <si>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</si>
  <si>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</si>
  <si>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</si>
  <si>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</si>
  <si>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</si>
  <si>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</si>
  <si>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</si>
  <si>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</si>
  <si>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</si>
  <si>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</si>
  <si>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</si>
  <si>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</si>
  <si>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</si>
  <si>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</si>
  <si>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</si>
  <si>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</si>
  <si>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</si>
  <si>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</si>
  <si>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</si>
  <si>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</si>
  <si>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</si>
  <si>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</si>
  <si>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</si>
  <si>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</si>
  <si>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</si>
  <si>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</si>
  <si>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</si>
  <si>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</si>
  <si>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</si>
  <si>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</si>
  <si>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</si>
  <si>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</si>
  <si>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</si>
  <si>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</si>
  <si>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</si>
  <si>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</si>
  <si>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</si>
  <si>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</si>
  <si>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</si>
  <si>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</si>
  <si>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</si>
  <si>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</si>
  <si>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</si>
  <si>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</si>
  <si>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</si>
  <si>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</si>
  <si>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</si>
  <si>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</si>
  <si>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</si>
  <si>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</si>
  <si>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</si>
  <si>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</si>
  <si>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</si>
  <si>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</si>
  <si>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</si>
  <si>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</si>
  <si>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</si>
  <si>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</si>
  <si>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</si>
  <si>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</si>
  <si>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</si>
  <si>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</si>
  <si>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</si>
  <si>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</si>
  <si>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</si>
  <si>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</si>
  <si>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</si>
  <si>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</si>
  <si>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</si>
  <si>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</si>
  <si>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</si>
  <si>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</si>
  <si>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</si>
  <si>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</si>
  <si>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</si>
  <si>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</si>
  <si>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</si>
  <si>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</si>
  <si>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</si>
  <si>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</si>
  <si>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</si>
  <si>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</si>
  <si>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</si>
  <si>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</si>
  <si>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</si>
  <si>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</si>
  <si>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</si>
  <si>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</si>
  <si>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</si>
  <si>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</si>
  <si>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</si>
  <si>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</si>
  <si>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</si>
  <si>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</si>
  <si>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</si>
  <si>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</si>
  <si>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</si>
  <si>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</si>
  <si>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</si>
  <si>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</si>
  <si>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</si>
  <si>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</si>
  <si>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</si>
  <si>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</si>
  <si>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</si>
  <si>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</si>
  <si>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</si>
  <si>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</si>
  <si>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</si>
  <si>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</si>
  <si>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</si>
  <si>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</si>
  <si>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</si>
  <si>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</si>
  <si>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</si>
  <si>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</si>
  <si>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</si>
  <si>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</si>
  <si>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</si>
  <si>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</si>
  <si>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</si>
  <si>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</si>
  <si>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</si>
  <si>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</si>
  <si>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</si>
  <si>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</si>
  <si>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</si>
  <si>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</si>
  <si>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</si>
  <si>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</si>
  <si>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</si>
  <si>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</si>
  <si>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</si>
  <si>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</si>
  <si>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</si>
  <si>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</si>
  <si>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</si>
  <si>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</si>
  <si>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</si>
  <si>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</si>
  <si>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</si>
  <si>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</si>
  <si>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</si>
  <si>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</si>
  <si>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</si>
  <si>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</si>
  <si>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</si>
  <si>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</si>
  <si>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</si>
  <si>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</si>
  <si>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</si>
  <si>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</si>
  <si>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</si>
  <si>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</si>
  <si>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</si>
  <si>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</si>
  <si>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</si>
  <si>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</si>
  <si>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</si>
  <si>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</si>
  <si>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</si>
  <si>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</si>
  <si>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</si>
  <si>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</si>
  <si>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</si>
  <si>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</si>
  <si>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</si>
  <si>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</si>
  <si>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</si>
  <si>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</si>
  <si>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</si>
  <si>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</si>
  <si>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</si>
  <si>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</si>
  <si>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</si>
  <si>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</si>
  <si>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</si>
  <si>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</si>
  <si>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</si>
  <si>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</si>
  <si>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</si>
  <si>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</si>
  <si>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</si>
  <si>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</si>
  <si>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</si>
  <si>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</si>
  <si>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</si>
  <si>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</si>
  <si>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</si>
  <si>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</si>
  <si>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</si>
  <si>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</si>
  <si>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</si>
  <si>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</si>
  <si>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</si>
  <si>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</si>
  <si>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</si>
  <si>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</si>
  <si>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</si>
  <si>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</si>
  <si>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</si>
  <si>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</si>
  <si>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</si>
  <si>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</si>
  <si>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</si>
  <si>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</si>
  <si>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</si>
  <si>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</si>
  <si>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</si>
  <si>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</si>
  <si>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</si>
  <si>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</si>
  <si>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</si>
  <si>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</si>
  <si>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</si>
  <si>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</si>
  <si>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</si>
  <si>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</si>
  <si>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</si>
  <si>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</si>
  <si>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</si>
  <si>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</si>
  <si>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</si>
  <si>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</si>
  <si>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</si>
  <si>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</si>
  <si>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</si>
  <si>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</si>
  <si>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</si>
  <si>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</si>
  <si>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</si>
  <si>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</si>
  <si>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</si>
  <si>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</si>
  <si>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</si>
  <si>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</si>
  <si>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</si>
  <si>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</si>
  <si>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</si>
  <si>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</si>
  <si>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</si>
  <si>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</si>
  <si>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</si>
  <si>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</si>
  <si>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</si>
  <si>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</si>
  <si>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</si>
  <si>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</si>
  <si>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</si>
  <si>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</si>
  <si>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</si>
  <si>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</si>
  <si>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</si>
  <si>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</si>
  <si>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</si>
  <si>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</si>
  <si>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</si>
  <si>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</si>
  <si>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</si>
  <si>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</si>
  <si>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</si>
  <si>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</si>
  <si>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</si>
  <si>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</si>
  <si>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</si>
  <si>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</si>
  <si>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</si>
  <si>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</si>
  <si>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</si>
  <si>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</si>
  <si>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</si>
  <si>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</si>
  <si>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</si>
  <si>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</si>
  <si>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</si>
  <si>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</si>
  <si>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</si>
  <si>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</si>
  <si>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</si>
  <si>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</si>
  <si>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</si>
  <si>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</si>
  <si>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</si>
  <si>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</si>
  <si>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</si>
  <si>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</si>
  <si>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</si>
  <si>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</si>
  <si>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</si>
  <si>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</si>
  <si>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</si>
  <si>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</si>
  <si>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</si>
  <si>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</si>
  <si>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</si>
  <si>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</si>
  <si>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</si>
  <si>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</si>
  <si>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</si>
  <si>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</si>
  <si>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</si>
  <si>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</si>
  <si>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</si>
  <si>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</si>
  <si>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</si>
  <si>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</si>
  <si>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</si>
  <si>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</si>
  <si>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</si>
  <si>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</si>
  <si>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</si>
  <si>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</si>
  <si>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</si>
  <si>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tier_5</t>
  </si>
  <si>
    <t>sera: petsAvailable</t>
  </si>
  <si>
    <t>POWER UPS UPGRADES COSTS</t>
  </si>
  <si>
    <t>{specialDragonUpgradesDefinitions}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</si>
  <si>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</si>
  <si>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</si>
  <si>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</si>
  <si>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</si>
  <si>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</si>
  <si>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</si>
  <si>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</si>
  <si>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</si>
  <si>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</si>
  <si>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</si>
  <si>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</si>
  <si>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</si>
  <si>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</si>
  <si>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</si>
  <si>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upgrade_11</t>
  </si>
  <si>
    <t>upgrade_12</t>
  </si>
  <si>
    <t>upgrade_13</t>
  </si>
  <si>
    <t>upgrade_14</t>
  </si>
  <si>
    <t>upgrade_15</t>
  </si>
  <si>
    <t>upgrade_16</t>
  </si>
  <si>
    <t>upgrade_17</t>
  </si>
  <si>
    <t>upgrade_18</t>
  </si>
  <si>
    <t>upgrade_19</t>
  </si>
  <si>
    <t>upgrade_20</t>
  </si>
  <si>
    <t>upgrade_21</t>
  </si>
  <si>
    <t>upgrade_22</t>
  </si>
  <si>
    <t>upgrade_23</t>
  </si>
  <si>
    <t>upgrade_24</t>
  </si>
  <si>
    <t>upgrade_25</t>
  </si>
  <si>
    <t>upgrade_26</t>
  </si>
  <si>
    <t>upgrade_27</t>
  </si>
  <si>
    <t>upgrade_28</t>
  </si>
  <si>
    <t>upgrade_29</t>
  </si>
  <si>
    <t>upgrade_30</t>
  </si>
  <si>
    <t>upgrade_31</t>
  </si>
  <si>
    <t>upgrade_32</t>
  </si>
  <si>
    <t>upgrade_33</t>
  </si>
  <si>
    <t>UPGRADE</t>
  </si>
  <si>
    <t>COST COINS</t>
  </si>
  <si>
    <t>Coef A</t>
  </si>
  <si>
    <t>Coef B</t>
  </si>
  <si>
    <t>Este calculo es para los 10 upgrades de uno de los stats. El total es esto x3</t>
  </si>
  <si>
    <t>Coins</t>
  </si>
  <si>
    <t>STATS</t>
  </si>
  <si>
    <t>POWERUPS</t>
  </si>
  <si>
    <t>Gems</t>
  </si>
  <si>
    <t>COST GEMS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</si>
</sst>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7" fillId="8" borderId="9" xfId="0" applyNumberFormat="1" applyFont="1" applyFill="1" applyBorder="1" applyAlignment="1">
      <alignment horizontal="center" vertical="center"/>
    </xf>
    <xf numFmtId="0" fontId="7" fillId="8" borderId="6" xfId="0" applyNumberFormat="1" applyFont="1" applyFill="1" applyBorder="1" applyAlignment="1">
      <alignment horizontal="center" vertical="center"/>
    </xf>
    <xf numFmtId="0" fontId="7" fillId="11" borderId="9" xfId="0" applyNumberFormat="1" applyFont="1" applyFill="1" applyBorder="1" applyAlignment="1">
      <alignment horizontal="center" vertical="center"/>
    </xf>
    <xf numFmtId="0" fontId="7" fillId="11" borderId="6" xfId="0" applyNumberFormat="1" applyFont="1" applyFill="1" applyBorder="1" applyAlignment="1">
      <alignment horizontal="center" vertical="center"/>
    </xf>
    <xf numFmtId="0" fontId="7" fillId="10" borderId="9" xfId="0" applyNumberFormat="1" applyFont="1" applyFill="1" applyBorder="1" applyAlignment="1">
      <alignment horizontal="center" vertical="center"/>
    </xf>
    <xf numFmtId="0" fontId="7" fillId="10" borderId="7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textRotation="45"/>
    </xf>
    <xf numFmtId="0" fontId="16" fillId="9" borderId="9" xfId="0" applyNumberFormat="1" applyFont="1" applyFill="1" applyBorder="1" applyAlignment="1">
      <alignment horizontal="center" vertical="center"/>
    </xf>
    <xf numFmtId="0" fontId="16" fillId="9" borderId="10" xfId="0" applyNumberFormat="1" applyFont="1" applyFill="1" applyBorder="1" applyAlignment="1">
      <alignment horizontal="center" vertical="center"/>
    </xf>
    <xf numFmtId="0" fontId="16" fillId="9" borderId="7" xfId="0" applyNumberFormat="1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6" borderId="17" xfId="0" applyNumberFormat="1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3" borderId="23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7" fillId="11" borderId="44" xfId="0" applyFont="1" applyFill="1" applyBorder="1" applyAlignment="1">
      <alignment horizontal="center" vertical="center"/>
    </xf>
    <xf numFmtId="0" fontId="7" fillId="24" borderId="17" xfId="0" applyNumberFormat="1" applyFont="1" applyFill="1" applyBorder="1" applyAlignment="1">
      <alignment horizontal="center" vertical="center"/>
    </xf>
    <xf numFmtId="0" fontId="7" fillId="9" borderId="17" xfId="0" applyNumberFormat="1" applyFont="1" applyFill="1" applyBorder="1" applyAlignment="1">
      <alignment horizontal="center" vertical="center"/>
    </xf>
    <xf numFmtId="0" fontId="7" fillId="9" borderId="4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textRotation="45"/>
    </xf>
    <xf numFmtId="0" fontId="7" fillId="11" borderId="5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17" fillId="12" borderId="5" xfId="0" applyFont="1" applyFill="1" applyBorder="1" applyAlignment="1">
      <alignment horizontal="center" vertical="center" textRotation="45"/>
    </xf>
    <xf numFmtId="0" fontId="17" fillId="12" borderId="9" xfId="0" applyFont="1" applyFill="1" applyBorder="1" applyAlignment="1">
      <alignment horizontal="center" vertical="center" textRotation="45"/>
    </xf>
    <xf numFmtId="0" fontId="10" fillId="2" borderId="20" xfId="0" applyFont="1" applyFill="1" applyBorder="1" applyAlignment="1">
      <alignment horizontal="center" vertical="center" textRotation="45"/>
    </xf>
    <xf numFmtId="0" fontId="10" fillId="6" borderId="3" xfId="0" applyFont="1" applyFill="1" applyBorder="1" applyAlignment="1">
      <alignment horizontal="center" vertical="center" textRotation="45"/>
    </xf>
    <xf numFmtId="0" fontId="7" fillId="15" borderId="6" xfId="0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8" totalsRowBorderDxfId="167">
  <autoFilter ref="B13:BA33"/>
  <tableColumns count="52">
    <tableColumn id="1" name="{specialDragonTierDefinitions}" dataDxfId="166"/>
    <tableColumn id="2" name="[sku]" dataDxfId="165"/>
    <tableColumn id="3" name="[tier]" dataDxfId="164"/>
    <tableColumn id="4" name="[specialDragon]" dataDxfId="163"/>
    <tableColumn id="5" name="[petsSlotsAvailable]" dataDxfId="162"/>
    <tableColumn id="7" name="[upgradeLevelToUnlock]" dataDxfId="161"/>
    <tableColumn id="8" name="[defaultSize]" dataDxfId="160"/>
    <tableColumn id="9" name="[cameraFrameWidthModifier]" dataDxfId="159"/>
    <tableColumn id="10" name="[health]" dataDxfId="158"/>
    <tableColumn id="11" name="[healthDrain]" dataDxfId="157"/>
    <tableColumn id="12" name="[healthDrainSpacePlus]" dataDxfId="156"/>
    <tableColumn id="13" name="[healthDrainAmpPerSecond]" dataDxfId="155"/>
    <tableColumn id="14" name="[sessionStartHealthDrainTime]" dataDxfId="154"/>
    <tableColumn id="15" name="[sessionStartHealthDrainModifier]" dataDxfId="153"/>
    <tableColumn id="16" name="[scale]" dataDxfId="152"/>
    <tableColumn id="17" name="[boostMultiplier]" dataDxfId="151"/>
    <tableColumn id="18" name="[energyBase]" dataDxfId="150"/>
    <tableColumn id="19" name="[energyDrain]" dataDxfId="149"/>
    <tableColumn id="20" name="[energyRefillRate]" dataDxfId="148"/>
    <tableColumn id="21" name="[furyBaseLength]" dataDxfId="147"/>
    <tableColumn id="22" name="[furyScoreMultiplier]" dataDxfId="146"/>
    <tableColumn id="23" name="[furyBaseDuration]" dataDxfId="145"/>
    <tableColumn id="24" name="[furyMax]" dataDxfId="144"/>
    <tableColumn id="25" name="[scoreTextThresholdMultiplier]" dataDxfId="143"/>
    <tableColumn id="26" name="[eatSpeedFactor]" dataDxfId="142"/>
    <tableColumn id="27" name="[maxAlcohol]" dataDxfId="141"/>
    <tableColumn id="28" name="[alcoholDrain]" dataDxfId="140"/>
    <tableColumn id="29" name="[gamePrefab]" dataDxfId="139"/>
    <tableColumn id="30" name="[menuPrefab]" dataDxfId="138"/>
    <tableColumn id="31" name="[resultsPrefab]" dataDxfId="137"/>
    <tableColumn id="32" name="[shadowFromDragon]" dataDxfId="136"/>
    <tableColumn id="33" name="[revealFromDragon]" dataDxfId="135"/>
    <tableColumn id="34" name="[sizeUpMultiplier]" dataDxfId="134"/>
    <tableColumn id="35" name="[speedUpMultiplier]" dataDxfId="133"/>
    <tableColumn id="36" name="[biteUpMultiplier]" dataDxfId="132"/>
    <tableColumn id="37" name="[invincible]" dataDxfId="131"/>
    <tableColumn id="38" name="[infiniteBoost]" dataDxfId="130"/>
    <tableColumn id="39" name="[eatEverything]" dataDxfId="129"/>
    <tableColumn id="40" name="[modeDuration]" dataDxfId="128"/>
    <tableColumn id="41" name="[petScale]" dataDxfId="127"/>
    <tableColumn id="44" name="[statsBarRatio]" dataDxfId="126"/>
    <tableColumn id="45" name="[furyBarRatio]" dataDxfId="125"/>
    <tableColumn id="46" name="[force]" dataDxfId="124"/>
    <tableColumn id="47" name="[mass]" dataDxfId="123"/>
    <tableColumn id="48" name="[friction]" dataDxfId="122"/>
    <tableColumn id="49" name="[gravityModifier]" dataDxfId="121"/>
    <tableColumn id="50" name="[airGravityModifier]" dataDxfId="120"/>
    <tableColumn id="51" name="[waterGravityModifier]" dataDxfId="119"/>
    <tableColumn id="52" name="[damageAnimationThreshold]" dataDxfId="118"/>
    <tableColumn id="53" name="[dotAnimationThreshold]" dataDxfId="117"/>
    <tableColumn id="6" name="[scaleMenu]" dataDxfId="116"/>
    <tableColumn id="54" name="[trackingSku]" dataDxfId="1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D8" totalsRowShown="0" headerRowDxfId="114" dataDxfId="112" headerRowBorderDxfId="113" tableBorderDxfId="111">
  <autoFilter ref="B3:AD8"/>
  <tableColumns count="29">
    <tableColumn id="1" name="{specialDragonDefinitions}" dataDxfId="110"/>
    <tableColumn id="2" name="[sku]"/>
    <tableColumn id="3" name="[type]"/>
    <tableColumn id="5" name="[order]" dataDxfId="109"/>
    <tableColumn id="16" name="[unlockFromDragon]" dataDxfId="108"/>
    <tableColumn id="7" name="[unlockPriceCoins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128"/>
  <sheetViews>
    <sheetView tabSelected="1" workbookViewId="0">
      <selection activeCell="H34" sqref="B34:I34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F2" s="56"/>
      <c r="G2" s="56"/>
      <c r="J2" t="s">
        <v>138</v>
      </c>
      <c r="M2" t="s">
        <v>138</v>
      </c>
      <c r="P2" t="s">
        <v>138</v>
      </c>
    </row>
    <row r="3" spans="1:53" ht="130.5" x14ac:dyDescent="0.25">
      <c r="B3" s="6" t="s">
        <v>57</v>
      </c>
      <c r="C3" s="7" t="s">
        <v>0</v>
      </c>
      <c r="D3" s="7" t="s">
        <v>95</v>
      </c>
      <c r="E3" s="33" t="s">
        <v>4</v>
      </c>
      <c r="F3" s="260" t="s">
        <v>467</v>
      </c>
      <c r="G3" s="266" t="s">
        <v>466</v>
      </c>
      <c r="H3" s="34" t="s">
        <v>56</v>
      </c>
      <c r="I3" s="47" t="s">
        <v>65</v>
      </c>
      <c r="J3" s="47" t="s">
        <v>66</v>
      </c>
      <c r="K3" s="47" t="s">
        <v>67</v>
      </c>
      <c r="L3" s="45" t="s">
        <v>68</v>
      </c>
      <c r="M3" s="45" t="s">
        <v>69</v>
      </c>
      <c r="N3" s="45" t="s">
        <v>70</v>
      </c>
      <c r="O3" s="46" t="s">
        <v>71</v>
      </c>
      <c r="P3" s="46" t="s">
        <v>72</v>
      </c>
      <c r="Q3" s="46" t="s">
        <v>73</v>
      </c>
      <c r="R3" s="242" t="s">
        <v>74</v>
      </c>
      <c r="S3" s="242" t="s">
        <v>75</v>
      </c>
      <c r="T3" s="242" t="s">
        <v>76</v>
      </c>
      <c r="U3" s="147" t="s">
        <v>185</v>
      </c>
      <c r="V3" s="147" t="s">
        <v>186</v>
      </c>
      <c r="W3" s="147" t="s">
        <v>187</v>
      </c>
      <c r="X3" s="147" t="s">
        <v>188</v>
      </c>
      <c r="Y3" s="147" t="s">
        <v>223</v>
      </c>
      <c r="Z3" s="46" t="s">
        <v>5</v>
      </c>
      <c r="AA3" s="46" t="s">
        <v>3</v>
      </c>
      <c r="AB3" s="160" t="s">
        <v>224</v>
      </c>
      <c r="AC3" s="160" t="s">
        <v>225</v>
      </c>
      <c r="AD3" s="41" t="s">
        <v>1</v>
      </c>
    </row>
    <row r="4" spans="1:53" x14ac:dyDescent="0.25">
      <c r="B4" s="35" t="s">
        <v>2</v>
      </c>
      <c r="C4" s="36" t="s">
        <v>63</v>
      </c>
      <c r="D4" s="40" t="s">
        <v>96</v>
      </c>
      <c r="E4" s="37">
        <v>0</v>
      </c>
      <c r="F4" s="261" t="s">
        <v>468</v>
      </c>
      <c r="G4" s="258">
        <v>800000</v>
      </c>
      <c r="H4" s="38">
        <v>600</v>
      </c>
      <c r="I4" s="236">
        <v>10</v>
      </c>
      <c r="J4" s="44">
        <v>0</v>
      </c>
      <c r="K4" s="44">
        <v>100</v>
      </c>
      <c r="L4" s="238">
        <v>10</v>
      </c>
      <c r="M4" s="43">
        <v>0</v>
      </c>
      <c r="N4" s="43">
        <v>60</v>
      </c>
      <c r="O4" s="240">
        <v>10</v>
      </c>
      <c r="P4" s="48">
        <v>0</v>
      </c>
      <c r="Q4" s="48">
        <v>60</v>
      </c>
      <c r="R4" s="243">
        <v>25</v>
      </c>
      <c r="S4" s="243">
        <v>1</v>
      </c>
      <c r="T4" s="243">
        <v>0</v>
      </c>
      <c r="U4" s="42">
        <v>0.2</v>
      </c>
      <c r="V4" s="164">
        <v>1</v>
      </c>
      <c r="W4" s="42" t="s">
        <v>190</v>
      </c>
      <c r="X4" s="42"/>
      <c r="Y4" s="42">
        <v>0.6</v>
      </c>
      <c r="Z4" s="152" t="s">
        <v>206</v>
      </c>
      <c r="AA4" s="152" t="s">
        <v>205</v>
      </c>
      <c r="AB4" s="161">
        <v>0.4</v>
      </c>
      <c r="AC4" s="161">
        <v>25</v>
      </c>
      <c r="AD4" s="36" t="s">
        <v>63</v>
      </c>
    </row>
    <row r="5" spans="1:53" x14ac:dyDescent="0.25">
      <c r="B5" s="35" t="s">
        <v>2</v>
      </c>
      <c r="C5" s="36" t="s">
        <v>62</v>
      </c>
      <c r="D5" s="40" t="s">
        <v>96</v>
      </c>
      <c r="E5" s="37">
        <v>1</v>
      </c>
      <c r="F5" s="261" t="s">
        <v>468</v>
      </c>
      <c r="G5" s="258">
        <v>800000</v>
      </c>
      <c r="H5" s="38">
        <v>600</v>
      </c>
      <c r="I5" s="236">
        <v>10</v>
      </c>
      <c r="J5" s="44">
        <v>0</v>
      </c>
      <c r="K5" s="44">
        <v>100</v>
      </c>
      <c r="L5" s="238">
        <v>10</v>
      </c>
      <c r="M5" s="43">
        <v>0</v>
      </c>
      <c r="N5" s="43">
        <v>60</v>
      </c>
      <c r="O5" s="240">
        <v>10</v>
      </c>
      <c r="P5" s="48">
        <v>0</v>
      </c>
      <c r="Q5" s="48">
        <v>60</v>
      </c>
      <c r="R5" s="243">
        <v>25</v>
      </c>
      <c r="S5" s="243">
        <v>1</v>
      </c>
      <c r="T5" s="243">
        <v>0</v>
      </c>
      <c r="U5" s="42">
        <v>0.2</v>
      </c>
      <c r="V5" s="164">
        <v>1</v>
      </c>
      <c r="W5" s="42" t="s">
        <v>189</v>
      </c>
      <c r="X5" s="42"/>
      <c r="Y5" s="42">
        <v>0.3</v>
      </c>
      <c r="Z5" s="152" t="s">
        <v>204</v>
      </c>
      <c r="AA5" s="152" t="s">
        <v>203</v>
      </c>
      <c r="AB5" s="161">
        <v>0.4</v>
      </c>
      <c r="AC5" s="161">
        <v>25</v>
      </c>
      <c r="AD5" s="36" t="s">
        <v>62</v>
      </c>
    </row>
    <row r="6" spans="1:53" x14ac:dyDescent="0.25">
      <c r="B6" s="39" t="s">
        <v>2</v>
      </c>
      <c r="C6" s="40" t="s">
        <v>232</v>
      </c>
      <c r="D6" s="40" t="s">
        <v>96</v>
      </c>
      <c r="E6" s="37">
        <v>2</v>
      </c>
      <c r="F6" s="262" t="s">
        <v>468</v>
      </c>
      <c r="G6" s="259">
        <v>800000</v>
      </c>
      <c r="H6" s="38">
        <v>600</v>
      </c>
      <c r="I6" s="236">
        <v>10</v>
      </c>
      <c r="J6" s="44">
        <v>0</v>
      </c>
      <c r="K6" s="44">
        <v>100</v>
      </c>
      <c r="L6" s="238">
        <v>10</v>
      </c>
      <c r="M6" s="43">
        <v>0</v>
      </c>
      <c r="N6" s="43">
        <v>60</v>
      </c>
      <c r="O6" s="240">
        <v>10</v>
      </c>
      <c r="P6" s="48">
        <v>0</v>
      </c>
      <c r="Q6" s="48">
        <v>60</v>
      </c>
      <c r="R6" s="243">
        <v>25</v>
      </c>
      <c r="S6" s="243">
        <v>1</v>
      </c>
      <c r="T6" s="243">
        <v>0</v>
      </c>
      <c r="U6" s="148">
        <v>0.2</v>
      </c>
      <c r="V6" s="148">
        <v>1</v>
      </c>
      <c r="W6" s="42" t="s">
        <v>233</v>
      </c>
      <c r="X6" s="148"/>
      <c r="Y6" s="180">
        <v>0.6</v>
      </c>
      <c r="Z6" s="48" t="s">
        <v>234</v>
      </c>
      <c r="AA6" s="48" t="s">
        <v>235</v>
      </c>
      <c r="AB6" s="161">
        <v>0.4</v>
      </c>
      <c r="AC6" s="161">
        <v>25</v>
      </c>
      <c r="AD6" s="40" t="s">
        <v>232</v>
      </c>
    </row>
    <row r="7" spans="1:53" x14ac:dyDescent="0.25">
      <c r="B7" s="39" t="s">
        <v>2</v>
      </c>
      <c r="C7" s="40" t="s">
        <v>388</v>
      </c>
      <c r="D7" s="40" t="s">
        <v>96</v>
      </c>
      <c r="E7" s="181">
        <v>3</v>
      </c>
      <c r="F7" s="262" t="s">
        <v>468</v>
      </c>
      <c r="G7" s="259">
        <v>800000</v>
      </c>
      <c r="H7" s="182">
        <v>600</v>
      </c>
      <c r="I7" s="237">
        <v>10</v>
      </c>
      <c r="J7" s="183">
        <v>0</v>
      </c>
      <c r="K7" s="183">
        <v>100</v>
      </c>
      <c r="L7" s="239">
        <v>10</v>
      </c>
      <c r="M7" s="184">
        <v>0</v>
      </c>
      <c r="N7" s="184">
        <v>60</v>
      </c>
      <c r="O7" s="241">
        <v>10</v>
      </c>
      <c r="P7" s="185">
        <v>0</v>
      </c>
      <c r="Q7" s="185">
        <v>60</v>
      </c>
      <c r="R7" s="244">
        <v>25</v>
      </c>
      <c r="S7" s="245">
        <v>1</v>
      </c>
      <c r="T7" s="245">
        <v>0</v>
      </c>
      <c r="U7" s="148">
        <v>0.2</v>
      </c>
      <c r="V7" s="148">
        <v>1</v>
      </c>
      <c r="W7" s="148" t="s">
        <v>389</v>
      </c>
      <c r="X7" s="148"/>
      <c r="Y7" s="180">
        <v>0.6</v>
      </c>
      <c r="Z7" s="186" t="s">
        <v>390</v>
      </c>
      <c r="AA7" s="189" t="s">
        <v>391</v>
      </c>
      <c r="AB7" s="187">
        <v>0.4</v>
      </c>
      <c r="AC7" s="187">
        <v>25</v>
      </c>
      <c r="AD7" s="188" t="s">
        <v>388</v>
      </c>
    </row>
    <row r="8" spans="1:53" x14ac:dyDescent="0.25">
      <c r="B8" s="39" t="s">
        <v>2</v>
      </c>
      <c r="C8" s="40" t="s">
        <v>419</v>
      </c>
      <c r="D8" s="40" t="s">
        <v>96</v>
      </c>
      <c r="E8" s="181">
        <v>4</v>
      </c>
      <c r="F8" s="262" t="s">
        <v>468</v>
      </c>
      <c r="G8" s="259">
        <v>800000</v>
      </c>
      <c r="H8" s="182">
        <v>600</v>
      </c>
      <c r="I8" s="237">
        <v>10</v>
      </c>
      <c r="J8" s="183">
        <v>0</v>
      </c>
      <c r="K8" s="183">
        <v>100</v>
      </c>
      <c r="L8" s="239">
        <v>10</v>
      </c>
      <c r="M8" s="184">
        <v>0</v>
      </c>
      <c r="N8" s="184">
        <v>60</v>
      </c>
      <c r="O8" s="241">
        <v>10</v>
      </c>
      <c r="P8" s="185">
        <v>0</v>
      </c>
      <c r="Q8" s="185">
        <v>60</v>
      </c>
      <c r="R8" s="244">
        <v>25</v>
      </c>
      <c r="S8" s="245">
        <v>1</v>
      </c>
      <c r="T8" s="245">
        <v>0</v>
      </c>
      <c r="U8" s="148">
        <v>0.2</v>
      </c>
      <c r="V8" s="148">
        <v>1</v>
      </c>
      <c r="W8" s="180" t="s">
        <v>422</v>
      </c>
      <c r="X8" s="148"/>
      <c r="Y8" s="180">
        <v>0.6</v>
      </c>
      <c r="Z8" s="189" t="s">
        <v>420</v>
      </c>
      <c r="AA8" s="189" t="s">
        <v>421</v>
      </c>
      <c r="AB8" s="187">
        <v>0.4</v>
      </c>
      <c r="AC8" s="187">
        <v>25</v>
      </c>
      <c r="AD8" s="188" t="s">
        <v>419</v>
      </c>
    </row>
    <row r="10" spans="1:53" ht="15.75" thickBot="1" x14ac:dyDescent="0.3"/>
    <row r="11" spans="1:53" ht="23.25" x14ac:dyDescent="0.35">
      <c r="B11" s="1" t="s">
        <v>77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10"/>
    </row>
    <row r="12" spans="1:53" x14ac:dyDescent="0.25">
      <c r="A12" s="2"/>
      <c r="B12" s="2"/>
      <c r="C12" s="2"/>
      <c r="D12" s="2"/>
      <c r="E12" s="2"/>
      <c r="F12" s="56" t="s">
        <v>462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61</v>
      </c>
      <c r="C13" s="6" t="s">
        <v>0</v>
      </c>
      <c r="D13" s="7" t="s">
        <v>8</v>
      </c>
      <c r="E13" s="13" t="s">
        <v>85</v>
      </c>
      <c r="F13" s="265" t="s">
        <v>465</v>
      </c>
      <c r="G13" s="14" t="s">
        <v>93</v>
      </c>
      <c r="H13" s="15" t="s">
        <v>55</v>
      </c>
      <c r="I13" s="10" t="s">
        <v>54</v>
      </c>
      <c r="J13" s="8" t="s">
        <v>58</v>
      </c>
      <c r="K13" s="10" t="s">
        <v>53</v>
      </c>
      <c r="L13" s="16" t="s">
        <v>52</v>
      </c>
      <c r="M13" s="16" t="s">
        <v>51</v>
      </c>
      <c r="N13" s="16" t="s">
        <v>50</v>
      </c>
      <c r="O13" s="17" t="s">
        <v>49</v>
      </c>
      <c r="P13" s="15" t="s">
        <v>59</v>
      </c>
      <c r="Q13" s="8" t="s">
        <v>48</v>
      </c>
      <c r="R13" s="11" t="s">
        <v>47</v>
      </c>
      <c r="S13" s="11" t="s">
        <v>46</v>
      </c>
      <c r="T13" s="18" t="s">
        <v>45</v>
      </c>
      <c r="U13" s="9" t="s">
        <v>44</v>
      </c>
      <c r="V13" s="10" t="s">
        <v>43</v>
      </c>
      <c r="W13" s="10" t="s">
        <v>42</v>
      </c>
      <c r="X13" s="18" t="s">
        <v>41</v>
      </c>
      <c r="Y13" s="9" t="s">
        <v>40</v>
      </c>
      <c r="Z13" s="8" t="s">
        <v>39</v>
      </c>
      <c r="AA13" s="8" t="s">
        <v>38</v>
      </c>
      <c r="AB13" s="25" t="s">
        <v>37</v>
      </c>
      <c r="AC13" s="22" t="s">
        <v>6</v>
      </c>
      <c r="AD13" s="21" t="s">
        <v>7</v>
      </c>
      <c r="AE13" s="21" t="s">
        <v>36</v>
      </c>
      <c r="AF13" s="263" t="s">
        <v>35</v>
      </c>
      <c r="AG13" s="264" t="s">
        <v>34</v>
      </c>
      <c r="AH13" s="107" t="s">
        <v>33</v>
      </c>
      <c r="AI13" s="21" t="s">
        <v>32</v>
      </c>
      <c r="AJ13" s="21" t="s">
        <v>31</v>
      </c>
      <c r="AK13" s="21" t="s">
        <v>30</v>
      </c>
      <c r="AL13" s="21" t="s">
        <v>29</v>
      </c>
      <c r="AM13" s="21" t="s">
        <v>28</v>
      </c>
      <c r="AN13" s="109" t="s">
        <v>27</v>
      </c>
      <c r="AO13" s="108" t="s">
        <v>26</v>
      </c>
      <c r="AP13" s="26" t="s">
        <v>25</v>
      </c>
      <c r="AQ13" s="27" t="s">
        <v>24</v>
      </c>
      <c r="AR13" s="24" t="s">
        <v>23</v>
      </c>
      <c r="AS13" s="23" t="s">
        <v>22</v>
      </c>
      <c r="AT13" s="23" t="s">
        <v>21</v>
      </c>
      <c r="AU13" s="23" t="s">
        <v>20</v>
      </c>
      <c r="AV13" s="23" t="s">
        <v>19</v>
      </c>
      <c r="AW13" s="126" t="s">
        <v>18</v>
      </c>
      <c r="AX13" s="26" t="s">
        <v>17</v>
      </c>
      <c r="AY13" s="20" t="s">
        <v>16</v>
      </c>
      <c r="AZ13" s="20" t="s">
        <v>226</v>
      </c>
      <c r="BA13" s="23" t="s">
        <v>1</v>
      </c>
    </row>
    <row r="14" spans="1:53" x14ac:dyDescent="0.25">
      <c r="B14" s="28" t="s">
        <v>2</v>
      </c>
      <c r="C14" s="29" t="s">
        <v>86</v>
      </c>
      <c r="D14" s="246" t="s">
        <v>461</v>
      </c>
      <c r="E14" s="30" t="s">
        <v>63</v>
      </c>
      <c r="F14" s="251">
        <v>1</v>
      </c>
      <c r="G14" s="250">
        <v>0</v>
      </c>
      <c r="H14" s="117">
        <v>20</v>
      </c>
      <c r="I14" s="115">
        <v>0</v>
      </c>
      <c r="J14" s="113">
        <v>175</v>
      </c>
      <c r="K14" s="114">
        <v>7.5</v>
      </c>
      <c r="L14" s="114">
        <v>0</v>
      </c>
      <c r="M14" s="114">
        <v>1.9E-3</v>
      </c>
      <c r="N14" s="114">
        <v>20</v>
      </c>
      <c r="O14" s="114">
        <v>0.5</v>
      </c>
      <c r="P14" s="102">
        <v>1.25</v>
      </c>
      <c r="Q14" s="115">
        <v>1.5</v>
      </c>
      <c r="R14" s="114">
        <v>100</v>
      </c>
      <c r="S14" s="114">
        <v>40</v>
      </c>
      <c r="T14" s="116">
        <v>12</v>
      </c>
      <c r="U14" s="115">
        <v>9</v>
      </c>
      <c r="V14" s="114">
        <v>3</v>
      </c>
      <c r="W14" s="114">
        <v>10</v>
      </c>
      <c r="X14" s="116">
        <v>90000</v>
      </c>
      <c r="Y14" s="103">
        <v>2</v>
      </c>
      <c r="Z14" s="102">
        <v>0.13</v>
      </c>
      <c r="AA14" s="102">
        <v>100000</v>
      </c>
      <c r="AB14" s="103">
        <v>12</v>
      </c>
      <c r="AC14" s="31" t="s">
        <v>137</v>
      </c>
      <c r="AD14" s="32" t="s">
        <v>143</v>
      </c>
      <c r="AE14" s="32" t="s">
        <v>191</v>
      </c>
      <c r="AF14" s="32"/>
      <c r="AG14" s="105"/>
      <c r="AH14" s="153">
        <v>1.7</v>
      </c>
      <c r="AI14" s="32">
        <v>2</v>
      </c>
      <c r="AJ14" s="32">
        <v>2</v>
      </c>
      <c r="AK14" s="32" t="b">
        <v>1</v>
      </c>
      <c r="AL14" s="32" t="b">
        <v>1</v>
      </c>
      <c r="AM14" s="32" t="b">
        <v>1</v>
      </c>
      <c r="AN14" s="154">
        <v>10</v>
      </c>
      <c r="AO14" s="111">
        <v>0.55999999999999994</v>
      </c>
      <c r="AP14" s="120">
        <v>2E-3</v>
      </c>
      <c r="AQ14" s="121">
        <v>5.0000000000000001E-3</v>
      </c>
      <c r="AR14" s="96">
        <v>100</v>
      </c>
      <c r="AS14" s="95">
        <v>2.5</v>
      </c>
      <c r="AT14" s="95">
        <v>3</v>
      </c>
      <c r="AU14" s="95">
        <v>0</v>
      </c>
      <c r="AV14" s="118">
        <v>0.7</v>
      </c>
      <c r="AW14" s="155">
        <v>0</v>
      </c>
      <c r="AX14" s="124">
        <v>0</v>
      </c>
      <c r="AY14" s="118">
        <v>8</v>
      </c>
      <c r="AZ14" s="118">
        <v>1</v>
      </c>
      <c r="BA14" s="118" t="s">
        <v>86</v>
      </c>
    </row>
    <row r="15" spans="1:53" x14ac:dyDescent="0.25">
      <c r="B15" s="28" t="s">
        <v>2</v>
      </c>
      <c r="C15" s="29" t="s">
        <v>87</v>
      </c>
      <c r="D15" s="246" t="s">
        <v>461</v>
      </c>
      <c r="E15" s="30" t="s">
        <v>63</v>
      </c>
      <c r="F15" s="251">
        <v>2</v>
      </c>
      <c r="G15" s="250">
        <v>11</v>
      </c>
      <c r="H15" s="117">
        <v>22</v>
      </c>
      <c r="I15" s="115">
        <v>0</v>
      </c>
      <c r="J15" s="113">
        <v>250</v>
      </c>
      <c r="K15" s="114">
        <v>8.5</v>
      </c>
      <c r="L15" s="114">
        <v>0</v>
      </c>
      <c r="M15" s="114">
        <v>2.0999999999999999E-3</v>
      </c>
      <c r="N15" s="114">
        <v>20</v>
      </c>
      <c r="O15" s="114">
        <v>0.6</v>
      </c>
      <c r="P15" s="102">
        <v>1.4</v>
      </c>
      <c r="Q15" s="115">
        <v>1.5</v>
      </c>
      <c r="R15" s="114">
        <v>120</v>
      </c>
      <c r="S15" s="114">
        <v>40</v>
      </c>
      <c r="T15" s="116">
        <v>12</v>
      </c>
      <c r="U15" s="115">
        <v>11</v>
      </c>
      <c r="V15" s="114">
        <v>4</v>
      </c>
      <c r="W15" s="114">
        <v>11</v>
      </c>
      <c r="X15" s="116">
        <v>220000</v>
      </c>
      <c r="Y15" s="103">
        <v>3</v>
      </c>
      <c r="Z15" s="102">
        <v>0.08</v>
      </c>
      <c r="AA15" s="102">
        <v>100000</v>
      </c>
      <c r="AB15" s="103">
        <v>12</v>
      </c>
      <c r="AC15" s="31" t="s">
        <v>137</v>
      </c>
      <c r="AD15" s="32" t="s">
        <v>143</v>
      </c>
      <c r="AE15" s="32" t="s">
        <v>191</v>
      </c>
      <c r="AF15" s="32"/>
      <c r="AG15" s="105"/>
      <c r="AH15" s="153">
        <v>1.6</v>
      </c>
      <c r="AI15" s="32">
        <v>2</v>
      </c>
      <c r="AJ15" s="32">
        <v>2</v>
      </c>
      <c r="AK15" s="32" t="b">
        <v>1</v>
      </c>
      <c r="AL15" s="32" t="b">
        <v>1</v>
      </c>
      <c r="AM15" s="32" t="b">
        <v>1</v>
      </c>
      <c r="AN15" s="154">
        <v>10</v>
      </c>
      <c r="AO15" s="111">
        <v>0.7</v>
      </c>
      <c r="AP15" s="120">
        <v>1.8E-3</v>
      </c>
      <c r="AQ15" s="121">
        <v>5.0000000000000001E-3</v>
      </c>
      <c r="AR15" s="96">
        <v>110</v>
      </c>
      <c r="AS15" s="95">
        <v>2.5</v>
      </c>
      <c r="AT15" s="95">
        <v>3</v>
      </c>
      <c r="AU15" s="95">
        <v>0</v>
      </c>
      <c r="AV15" s="118">
        <v>0.7</v>
      </c>
      <c r="AW15" s="155">
        <v>0</v>
      </c>
      <c r="AX15" s="124">
        <v>9</v>
      </c>
      <c r="AY15" s="118">
        <v>8</v>
      </c>
      <c r="AZ15" s="118">
        <v>1.2</v>
      </c>
      <c r="BA15" s="118" t="s">
        <v>87</v>
      </c>
    </row>
    <row r="16" spans="1:53" x14ac:dyDescent="0.25">
      <c r="B16" s="28" t="s">
        <v>2</v>
      </c>
      <c r="C16" s="29" t="s">
        <v>88</v>
      </c>
      <c r="D16" s="246" t="s">
        <v>461</v>
      </c>
      <c r="E16" s="30" t="s">
        <v>63</v>
      </c>
      <c r="F16" s="251">
        <v>3</v>
      </c>
      <c r="G16" s="250">
        <v>22</v>
      </c>
      <c r="H16" s="117">
        <v>24</v>
      </c>
      <c r="I16" s="115">
        <v>0</v>
      </c>
      <c r="J16" s="113">
        <v>300</v>
      </c>
      <c r="K16" s="114">
        <v>8.9</v>
      </c>
      <c r="L16" s="114">
        <v>0</v>
      </c>
      <c r="M16" s="114">
        <v>6.0000000000000001E-3</v>
      </c>
      <c r="N16" s="114">
        <v>15</v>
      </c>
      <c r="O16" s="114">
        <v>0.7</v>
      </c>
      <c r="P16" s="102">
        <v>1.55</v>
      </c>
      <c r="Q16" s="115">
        <v>1.5</v>
      </c>
      <c r="R16" s="114">
        <v>140</v>
      </c>
      <c r="S16" s="114">
        <v>40</v>
      </c>
      <c r="T16" s="116">
        <v>12</v>
      </c>
      <c r="U16" s="115">
        <v>11.5</v>
      </c>
      <c r="V16" s="114">
        <v>5</v>
      </c>
      <c r="W16" s="114">
        <v>11</v>
      </c>
      <c r="X16" s="116">
        <v>300000</v>
      </c>
      <c r="Y16" s="103">
        <v>4</v>
      </c>
      <c r="Z16" s="102">
        <v>0.05</v>
      </c>
      <c r="AA16" s="102">
        <v>100000</v>
      </c>
      <c r="AB16" s="103">
        <v>12</v>
      </c>
      <c r="AC16" s="31" t="s">
        <v>137</v>
      </c>
      <c r="AD16" s="32" t="s">
        <v>143</v>
      </c>
      <c r="AE16" s="32" t="s">
        <v>191</v>
      </c>
      <c r="AF16" s="32"/>
      <c r="AG16" s="105"/>
      <c r="AH16" s="153">
        <v>1.5</v>
      </c>
      <c r="AI16" s="32">
        <v>2</v>
      </c>
      <c r="AJ16" s="32">
        <v>2</v>
      </c>
      <c r="AK16" s="32" t="b">
        <v>1</v>
      </c>
      <c r="AL16" s="32" t="b">
        <v>1</v>
      </c>
      <c r="AM16" s="32" t="b">
        <v>1</v>
      </c>
      <c r="AN16" s="154">
        <v>10</v>
      </c>
      <c r="AO16" s="111">
        <v>0.7</v>
      </c>
      <c r="AP16" s="120">
        <v>1.6000000000000001E-3</v>
      </c>
      <c r="AQ16" s="121">
        <v>5.0000000000000001E-3</v>
      </c>
      <c r="AR16" s="96">
        <v>120</v>
      </c>
      <c r="AS16" s="95">
        <v>2.5</v>
      </c>
      <c r="AT16" s="95">
        <v>3</v>
      </c>
      <c r="AU16" s="95">
        <v>0</v>
      </c>
      <c r="AV16" s="118">
        <v>0.7</v>
      </c>
      <c r="AW16" s="155">
        <v>0</v>
      </c>
      <c r="AX16" s="124">
        <v>45</v>
      </c>
      <c r="AY16" s="118">
        <v>15</v>
      </c>
      <c r="AZ16" s="118">
        <v>1.3</v>
      </c>
      <c r="BA16" s="118" t="s">
        <v>88</v>
      </c>
    </row>
    <row r="17" spans="1:53" x14ac:dyDescent="0.25">
      <c r="A17" s="4"/>
      <c r="B17" s="28" t="s">
        <v>2</v>
      </c>
      <c r="C17" s="29" t="s">
        <v>89</v>
      </c>
      <c r="D17" s="246" t="s">
        <v>461</v>
      </c>
      <c r="E17" s="30" t="s">
        <v>63</v>
      </c>
      <c r="F17" s="251">
        <v>4</v>
      </c>
      <c r="G17" s="250">
        <v>33</v>
      </c>
      <c r="H17" s="117">
        <v>25</v>
      </c>
      <c r="I17" s="115">
        <v>0</v>
      </c>
      <c r="J17" s="113">
        <v>400</v>
      </c>
      <c r="K17" s="114">
        <v>9.4</v>
      </c>
      <c r="L17" s="114">
        <v>0</v>
      </c>
      <c r="M17" s="114">
        <v>8.0000000000000002E-3</v>
      </c>
      <c r="N17" s="114">
        <v>10</v>
      </c>
      <c r="O17" s="114">
        <v>0.8</v>
      </c>
      <c r="P17" s="102">
        <v>1.75</v>
      </c>
      <c r="Q17" s="115">
        <v>1.5</v>
      </c>
      <c r="R17" s="114">
        <v>160</v>
      </c>
      <c r="S17" s="114">
        <v>40</v>
      </c>
      <c r="T17" s="116">
        <v>12</v>
      </c>
      <c r="U17" s="115">
        <v>12</v>
      </c>
      <c r="V17" s="114">
        <v>6</v>
      </c>
      <c r="W17" s="114">
        <v>11</v>
      </c>
      <c r="X17" s="116">
        <v>550000</v>
      </c>
      <c r="Y17" s="103">
        <v>5</v>
      </c>
      <c r="Z17" s="102">
        <v>0.04</v>
      </c>
      <c r="AA17" s="102">
        <v>100000</v>
      </c>
      <c r="AB17" s="103">
        <v>12</v>
      </c>
      <c r="AC17" s="31" t="s">
        <v>137</v>
      </c>
      <c r="AD17" s="32" t="s">
        <v>143</v>
      </c>
      <c r="AE17" s="32" t="s">
        <v>191</v>
      </c>
      <c r="AF17" s="32"/>
      <c r="AG17" s="105"/>
      <c r="AH17" s="153">
        <v>1.4</v>
      </c>
      <c r="AI17" s="32">
        <v>2</v>
      </c>
      <c r="AJ17" s="32">
        <v>2</v>
      </c>
      <c r="AK17" s="32" t="b">
        <v>1</v>
      </c>
      <c r="AL17" s="32" t="b">
        <v>1</v>
      </c>
      <c r="AM17" s="32" t="b">
        <v>1</v>
      </c>
      <c r="AN17" s="154">
        <v>10</v>
      </c>
      <c r="AO17" s="111">
        <v>0.7</v>
      </c>
      <c r="AP17" s="120">
        <v>1.5E-3</v>
      </c>
      <c r="AQ17" s="121">
        <v>5.0000000000000001E-3</v>
      </c>
      <c r="AR17" s="96">
        <v>130</v>
      </c>
      <c r="AS17" s="95">
        <v>2.5</v>
      </c>
      <c r="AT17" s="95">
        <v>3</v>
      </c>
      <c r="AU17" s="95">
        <v>0</v>
      </c>
      <c r="AV17" s="118">
        <v>0.7</v>
      </c>
      <c r="AW17" s="155">
        <v>0</v>
      </c>
      <c r="AX17" s="124">
        <v>59</v>
      </c>
      <c r="AY17" s="118">
        <v>15</v>
      </c>
      <c r="AZ17" s="118">
        <v>1.5</v>
      </c>
      <c r="BA17" s="118" t="s">
        <v>89</v>
      </c>
    </row>
    <row r="18" spans="1:53" x14ac:dyDescent="0.25">
      <c r="B18" s="83" t="s">
        <v>2</v>
      </c>
      <c r="C18" s="84" t="s">
        <v>60</v>
      </c>
      <c r="D18" s="247" t="s">
        <v>461</v>
      </c>
      <c r="E18" s="85" t="s">
        <v>62</v>
      </c>
      <c r="F18" s="252">
        <v>1</v>
      </c>
      <c r="G18" s="255">
        <v>0</v>
      </c>
      <c r="H18" s="104">
        <v>3</v>
      </c>
      <c r="I18" s="99">
        <v>-2</v>
      </c>
      <c r="J18" s="86">
        <v>100</v>
      </c>
      <c r="K18" s="100">
        <v>1.6</v>
      </c>
      <c r="L18" s="100">
        <v>0</v>
      </c>
      <c r="M18" s="100">
        <v>8.9999999999999993E-3</v>
      </c>
      <c r="N18" s="100">
        <v>20</v>
      </c>
      <c r="O18" s="100">
        <v>0.5</v>
      </c>
      <c r="P18" s="90">
        <v>0.6</v>
      </c>
      <c r="Q18" s="87">
        <v>1.3</v>
      </c>
      <c r="R18" s="88">
        <v>100</v>
      </c>
      <c r="S18" s="100">
        <v>22</v>
      </c>
      <c r="T18" s="101">
        <v>28</v>
      </c>
      <c r="U18" s="99">
        <v>11</v>
      </c>
      <c r="V18" s="100">
        <v>3</v>
      </c>
      <c r="W18" s="100">
        <v>10</v>
      </c>
      <c r="X18" s="101">
        <v>25000</v>
      </c>
      <c r="Y18" s="89">
        <v>2</v>
      </c>
      <c r="Z18" s="90">
        <v>0.13</v>
      </c>
      <c r="AA18" s="90">
        <v>0</v>
      </c>
      <c r="AB18" s="89">
        <v>12</v>
      </c>
      <c r="AC18" s="91" t="s">
        <v>135</v>
      </c>
      <c r="AD18" s="92" t="s">
        <v>144</v>
      </c>
      <c r="AE18" s="92" t="s">
        <v>145</v>
      </c>
      <c r="AF18" s="92"/>
      <c r="AG18" s="106"/>
      <c r="AH18" s="151">
        <v>1.7</v>
      </c>
      <c r="AI18" s="92">
        <v>2</v>
      </c>
      <c r="AJ18" s="92">
        <v>2</v>
      </c>
      <c r="AK18" s="92" t="b">
        <v>1</v>
      </c>
      <c r="AL18" s="92" t="b">
        <v>1</v>
      </c>
      <c r="AM18" s="92" t="b">
        <v>1</v>
      </c>
      <c r="AN18" s="150">
        <v>10</v>
      </c>
      <c r="AO18" s="112">
        <v>0.55999999999999994</v>
      </c>
      <c r="AP18" s="122">
        <v>2E-3</v>
      </c>
      <c r="AQ18" s="123">
        <v>5.0000000000000001E-3</v>
      </c>
      <c r="AR18" s="93">
        <v>240</v>
      </c>
      <c r="AS18" s="94">
        <v>2.5</v>
      </c>
      <c r="AT18" s="94">
        <v>9.5</v>
      </c>
      <c r="AU18" s="94">
        <v>1.7</v>
      </c>
      <c r="AV18" s="119">
        <v>1.2</v>
      </c>
      <c r="AW18" s="149">
        <v>1.1000000000000001</v>
      </c>
      <c r="AX18" s="125">
        <v>0</v>
      </c>
      <c r="AY18" s="119">
        <v>8</v>
      </c>
      <c r="AZ18" s="119">
        <v>1</v>
      </c>
      <c r="BA18" s="119" t="s">
        <v>60</v>
      </c>
    </row>
    <row r="19" spans="1:53" x14ac:dyDescent="0.25">
      <c r="B19" s="83" t="s">
        <v>2</v>
      </c>
      <c r="C19" s="84" t="s">
        <v>90</v>
      </c>
      <c r="D19" s="247" t="s">
        <v>461</v>
      </c>
      <c r="E19" s="85" t="s">
        <v>62</v>
      </c>
      <c r="F19" s="252">
        <v>2</v>
      </c>
      <c r="G19" s="255">
        <v>11</v>
      </c>
      <c r="H19" s="104">
        <v>8</v>
      </c>
      <c r="I19" s="99">
        <v>0</v>
      </c>
      <c r="J19" s="86">
        <v>150</v>
      </c>
      <c r="K19" s="100">
        <v>2.5</v>
      </c>
      <c r="L19" s="100">
        <v>0</v>
      </c>
      <c r="M19" s="100">
        <v>1.2E-2</v>
      </c>
      <c r="N19" s="100">
        <v>20</v>
      </c>
      <c r="O19" s="100">
        <v>0.6</v>
      </c>
      <c r="P19" s="90">
        <v>0.95</v>
      </c>
      <c r="Q19" s="87">
        <v>1.3</v>
      </c>
      <c r="R19" s="88">
        <v>120</v>
      </c>
      <c r="S19" s="100">
        <v>22</v>
      </c>
      <c r="T19" s="101">
        <v>28</v>
      </c>
      <c r="U19" s="99">
        <v>13</v>
      </c>
      <c r="V19" s="100">
        <v>4</v>
      </c>
      <c r="W19" s="100">
        <v>10</v>
      </c>
      <c r="X19" s="101">
        <v>90000</v>
      </c>
      <c r="Y19" s="89">
        <v>3</v>
      </c>
      <c r="Z19" s="90">
        <v>0.08</v>
      </c>
      <c r="AA19" s="90">
        <v>0</v>
      </c>
      <c r="AB19" s="89">
        <v>12</v>
      </c>
      <c r="AC19" s="91" t="s">
        <v>135</v>
      </c>
      <c r="AD19" s="92" t="s">
        <v>144</v>
      </c>
      <c r="AE19" s="92" t="s">
        <v>145</v>
      </c>
      <c r="AF19" s="92"/>
      <c r="AG19" s="106"/>
      <c r="AH19" s="151">
        <v>1.6</v>
      </c>
      <c r="AI19" s="92">
        <v>2</v>
      </c>
      <c r="AJ19" s="92">
        <v>2</v>
      </c>
      <c r="AK19" s="92" t="b">
        <v>1</v>
      </c>
      <c r="AL19" s="92" t="b">
        <v>1</v>
      </c>
      <c r="AM19" s="92" t="b">
        <v>1</v>
      </c>
      <c r="AN19" s="150">
        <v>10</v>
      </c>
      <c r="AO19" s="112">
        <v>0.7</v>
      </c>
      <c r="AP19" s="122">
        <v>1.8E-3</v>
      </c>
      <c r="AQ19" s="123">
        <v>5.0000000000000001E-3</v>
      </c>
      <c r="AR19" s="93">
        <v>255</v>
      </c>
      <c r="AS19" s="94">
        <v>2.5</v>
      </c>
      <c r="AT19" s="94">
        <v>9.5</v>
      </c>
      <c r="AU19" s="94">
        <v>1.7</v>
      </c>
      <c r="AV19" s="119">
        <v>1.2</v>
      </c>
      <c r="AW19" s="149">
        <v>1.1000000000000001</v>
      </c>
      <c r="AX19" s="125">
        <v>9</v>
      </c>
      <c r="AY19" s="119">
        <v>8</v>
      </c>
      <c r="AZ19" s="119">
        <v>1.2</v>
      </c>
      <c r="BA19" s="119" t="s">
        <v>90</v>
      </c>
    </row>
    <row r="20" spans="1:53" x14ac:dyDescent="0.25">
      <c r="B20" s="83" t="s">
        <v>2</v>
      </c>
      <c r="C20" s="84" t="s">
        <v>91</v>
      </c>
      <c r="D20" s="247" t="s">
        <v>461</v>
      </c>
      <c r="E20" s="85" t="s">
        <v>62</v>
      </c>
      <c r="F20" s="252">
        <v>3</v>
      </c>
      <c r="G20" s="255">
        <v>22</v>
      </c>
      <c r="H20" s="104">
        <v>17</v>
      </c>
      <c r="I20" s="99">
        <v>0</v>
      </c>
      <c r="J20" s="86">
        <v>200</v>
      </c>
      <c r="K20" s="100">
        <v>3.4</v>
      </c>
      <c r="L20" s="100">
        <v>0</v>
      </c>
      <c r="M20" s="100">
        <v>1.7000000000000001E-2</v>
      </c>
      <c r="N20" s="100">
        <v>15</v>
      </c>
      <c r="O20" s="100">
        <v>0.7</v>
      </c>
      <c r="P20" s="90">
        <v>1.55</v>
      </c>
      <c r="Q20" s="87">
        <v>1.3</v>
      </c>
      <c r="R20" s="88">
        <v>140</v>
      </c>
      <c r="S20" s="100">
        <v>22</v>
      </c>
      <c r="T20" s="101">
        <v>28</v>
      </c>
      <c r="U20" s="99">
        <v>14</v>
      </c>
      <c r="V20" s="100">
        <v>5</v>
      </c>
      <c r="W20" s="100">
        <v>10</v>
      </c>
      <c r="X20" s="101">
        <v>250000</v>
      </c>
      <c r="Y20" s="89">
        <v>4</v>
      </c>
      <c r="Z20" s="90">
        <v>0.05</v>
      </c>
      <c r="AA20" s="90">
        <v>0</v>
      </c>
      <c r="AB20" s="89">
        <v>12</v>
      </c>
      <c r="AC20" s="91" t="s">
        <v>135</v>
      </c>
      <c r="AD20" s="92" t="s">
        <v>144</v>
      </c>
      <c r="AE20" s="92" t="s">
        <v>145</v>
      </c>
      <c r="AF20" s="92"/>
      <c r="AG20" s="106"/>
      <c r="AH20" s="151">
        <v>1.5</v>
      </c>
      <c r="AI20" s="92">
        <v>2</v>
      </c>
      <c r="AJ20" s="92">
        <v>2</v>
      </c>
      <c r="AK20" s="92" t="b">
        <v>1</v>
      </c>
      <c r="AL20" s="92" t="b">
        <v>1</v>
      </c>
      <c r="AM20" s="92" t="b">
        <v>1</v>
      </c>
      <c r="AN20" s="150">
        <v>10</v>
      </c>
      <c r="AO20" s="112">
        <v>0.7</v>
      </c>
      <c r="AP20" s="122">
        <v>1.6000000000000001E-3</v>
      </c>
      <c r="AQ20" s="123">
        <v>5.0000000000000001E-3</v>
      </c>
      <c r="AR20" s="93">
        <v>270</v>
      </c>
      <c r="AS20" s="94">
        <v>2.5</v>
      </c>
      <c r="AT20" s="94">
        <v>9.5</v>
      </c>
      <c r="AU20" s="94">
        <v>1.7</v>
      </c>
      <c r="AV20" s="119">
        <v>1.2</v>
      </c>
      <c r="AW20" s="149">
        <v>1.1000000000000001</v>
      </c>
      <c r="AX20" s="125">
        <v>45</v>
      </c>
      <c r="AY20" s="119">
        <v>15</v>
      </c>
      <c r="AZ20" s="119">
        <v>1.3</v>
      </c>
      <c r="BA20" s="119" t="s">
        <v>91</v>
      </c>
    </row>
    <row r="21" spans="1:53" x14ac:dyDescent="0.25">
      <c r="B21" s="83" t="s">
        <v>2</v>
      </c>
      <c r="C21" s="84" t="s">
        <v>92</v>
      </c>
      <c r="D21" s="247" t="s">
        <v>461</v>
      </c>
      <c r="E21" s="85" t="s">
        <v>62</v>
      </c>
      <c r="F21" s="252">
        <v>4</v>
      </c>
      <c r="G21" s="255">
        <v>33</v>
      </c>
      <c r="H21" s="104">
        <v>25</v>
      </c>
      <c r="I21" s="99">
        <v>0</v>
      </c>
      <c r="J21" s="86">
        <v>250</v>
      </c>
      <c r="K21" s="100">
        <v>4.2</v>
      </c>
      <c r="L21" s="100">
        <v>0</v>
      </c>
      <c r="M21" s="100">
        <v>2.3E-2</v>
      </c>
      <c r="N21" s="100">
        <v>10</v>
      </c>
      <c r="O21" s="100">
        <v>0.8</v>
      </c>
      <c r="P21" s="90">
        <v>1.9</v>
      </c>
      <c r="Q21" s="87">
        <v>1.3</v>
      </c>
      <c r="R21" s="88">
        <v>160</v>
      </c>
      <c r="S21" s="100">
        <v>25</v>
      </c>
      <c r="T21" s="101">
        <v>25</v>
      </c>
      <c r="U21" s="99">
        <v>15</v>
      </c>
      <c r="V21" s="100">
        <v>6</v>
      </c>
      <c r="W21" s="100">
        <v>9</v>
      </c>
      <c r="X21" s="101">
        <v>600000</v>
      </c>
      <c r="Y21" s="89">
        <v>5</v>
      </c>
      <c r="Z21" s="90">
        <v>0.04</v>
      </c>
      <c r="AA21" s="90">
        <v>0</v>
      </c>
      <c r="AB21" s="89">
        <v>12</v>
      </c>
      <c r="AC21" s="91" t="s">
        <v>135</v>
      </c>
      <c r="AD21" s="92" t="s">
        <v>144</v>
      </c>
      <c r="AE21" s="92" t="s">
        <v>145</v>
      </c>
      <c r="AF21" s="92"/>
      <c r="AG21" s="106"/>
      <c r="AH21" s="151">
        <v>1.4</v>
      </c>
      <c r="AI21" s="92">
        <v>2</v>
      </c>
      <c r="AJ21" s="92">
        <v>2</v>
      </c>
      <c r="AK21" s="92" t="b">
        <v>1</v>
      </c>
      <c r="AL21" s="92" t="b">
        <v>1</v>
      </c>
      <c r="AM21" s="92" t="b">
        <v>1</v>
      </c>
      <c r="AN21" s="150">
        <v>10</v>
      </c>
      <c r="AO21" s="112">
        <v>0.7</v>
      </c>
      <c r="AP21" s="122">
        <v>1.5E-3</v>
      </c>
      <c r="AQ21" s="123">
        <v>5.0000000000000001E-3</v>
      </c>
      <c r="AR21" s="93">
        <v>285</v>
      </c>
      <c r="AS21" s="94">
        <v>2.5</v>
      </c>
      <c r="AT21" s="94">
        <v>9.5</v>
      </c>
      <c r="AU21" s="94">
        <v>1.7</v>
      </c>
      <c r="AV21" s="119">
        <v>1.2</v>
      </c>
      <c r="AW21" s="149">
        <v>1.1000000000000001</v>
      </c>
      <c r="AX21" s="125">
        <v>59</v>
      </c>
      <c r="AY21" s="119">
        <v>15</v>
      </c>
      <c r="AZ21" s="119">
        <v>1.5</v>
      </c>
      <c r="BA21" s="119" t="s">
        <v>92</v>
      </c>
    </row>
    <row r="22" spans="1:53" x14ac:dyDescent="0.25">
      <c r="B22" s="28" t="s">
        <v>2</v>
      </c>
      <c r="C22" s="29" t="s">
        <v>236</v>
      </c>
      <c r="D22" s="246" t="s">
        <v>461</v>
      </c>
      <c r="E22" s="30" t="s">
        <v>232</v>
      </c>
      <c r="F22" s="251">
        <v>1</v>
      </c>
      <c r="G22" s="250">
        <v>0</v>
      </c>
      <c r="H22" s="117">
        <v>3</v>
      </c>
      <c r="I22" s="115">
        <v>-2</v>
      </c>
      <c r="J22" s="113">
        <v>150</v>
      </c>
      <c r="K22" s="114">
        <v>1.8</v>
      </c>
      <c r="L22" s="114">
        <v>0</v>
      </c>
      <c r="M22" s="114">
        <v>0.01</v>
      </c>
      <c r="N22" s="114">
        <v>20</v>
      </c>
      <c r="O22" s="114">
        <v>0.5</v>
      </c>
      <c r="P22" s="102">
        <v>0.9</v>
      </c>
      <c r="Q22" s="115">
        <v>1</v>
      </c>
      <c r="R22" s="114">
        <v>100</v>
      </c>
      <c r="S22" s="114">
        <v>70</v>
      </c>
      <c r="T22" s="116">
        <v>25</v>
      </c>
      <c r="U22" s="115">
        <v>9</v>
      </c>
      <c r="V22" s="114">
        <v>3</v>
      </c>
      <c r="W22" s="114">
        <v>10</v>
      </c>
      <c r="X22" s="116">
        <v>15000</v>
      </c>
      <c r="Y22" s="103">
        <v>2</v>
      </c>
      <c r="Z22" s="102">
        <v>0.13</v>
      </c>
      <c r="AA22" s="102">
        <v>0</v>
      </c>
      <c r="AB22" s="103">
        <v>12</v>
      </c>
      <c r="AC22" s="31" t="s">
        <v>240</v>
      </c>
      <c r="AD22" s="32" t="s">
        <v>241</v>
      </c>
      <c r="AE22" s="32" t="s">
        <v>242</v>
      </c>
      <c r="AF22" s="32"/>
      <c r="AG22" s="105"/>
      <c r="AH22" s="153">
        <v>1.7</v>
      </c>
      <c r="AI22" s="32">
        <v>2</v>
      </c>
      <c r="AJ22" s="32">
        <v>2</v>
      </c>
      <c r="AK22" s="32" t="b">
        <v>1</v>
      </c>
      <c r="AL22" s="32" t="b">
        <v>1</v>
      </c>
      <c r="AM22" s="32" t="b">
        <v>1</v>
      </c>
      <c r="AN22" s="154">
        <v>10</v>
      </c>
      <c r="AO22" s="111">
        <v>0.55999999999999994</v>
      </c>
      <c r="AP22" s="120">
        <v>2E-3</v>
      </c>
      <c r="AQ22" s="121">
        <v>5.0000000000000001E-3</v>
      </c>
      <c r="AR22" s="96">
        <v>300</v>
      </c>
      <c r="AS22" s="95">
        <v>2.5</v>
      </c>
      <c r="AT22" s="95">
        <v>9.5</v>
      </c>
      <c r="AU22" s="95">
        <v>1.7</v>
      </c>
      <c r="AV22" s="118">
        <v>1.2</v>
      </c>
      <c r="AW22" s="155">
        <v>1.2</v>
      </c>
      <c r="AX22" s="124">
        <v>0</v>
      </c>
      <c r="AY22" s="118">
        <v>8</v>
      </c>
      <c r="AZ22" s="118">
        <v>1</v>
      </c>
      <c r="BA22" s="95" t="s">
        <v>236</v>
      </c>
    </row>
    <row r="23" spans="1:53" x14ac:dyDescent="0.25">
      <c r="B23" s="28" t="s">
        <v>2</v>
      </c>
      <c r="C23" s="29" t="s">
        <v>237</v>
      </c>
      <c r="D23" s="246" t="s">
        <v>461</v>
      </c>
      <c r="E23" s="30" t="s">
        <v>232</v>
      </c>
      <c r="F23" s="251">
        <v>2</v>
      </c>
      <c r="G23" s="250">
        <v>11</v>
      </c>
      <c r="H23" s="117">
        <v>8</v>
      </c>
      <c r="I23" s="115">
        <v>0</v>
      </c>
      <c r="J23" s="113">
        <v>225</v>
      </c>
      <c r="K23" s="114">
        <v>2.7</v>
      </c>
      <c r="L23" s="114">
        <v>0</v>
      </c>
      <c r="M23" s="114">
        <v>1.2E-2</v>
      </c>
      <c r="N23" s="114">
        <v>20</v>
      </c>
      <c r="O23" s="114">
        <v>0.6</v>
      </c>
      <c r="P23" s="102">
        <v>1.25</v>
      </c>
      <c r="Q23" s="115">
        <v>1</v>
      </c>
      <c r="R23" s="114">
        <v>120</v>
      </c>
      <c r="S23" s="114">
        <v>85</v>
      </c>
      <c r="T23" s="116">
        <v>25</v>
      </c>
      <c r="U23" s="115">
        <v>11</v>
      </c>
      <c r="V23" s="114">
        <v>4</v>
      </c>
      <c r="W23" s="114">
        <v>11</v>
      </c>
      <c r="X23" s="116">
        <v>30000</v>
      </c>
      <c r="Y23" s="103">
        <v>3</v>
      </c>
      <c r="Z23" s="102">
        <v>0.08</v>
      </c>
      <c r="AA23" s="102">
        <v>0</v>
      </c>
      <c r="AB23" s="103">
        <v>12</v>
      </c>
      <c r="AC23" s="31" t="s">
        <v>240</v>
      </c>
      <c r="AD23" s="32" t="s">
        <v>241</v>
      </c>
      <c r="AE23" s="32" t="s">
        <v>242</v>
      </c>
      <c r="AF23" s="32"/>
      <c r="AG23" s="105"/>
      <c r="AH23" s="153">
        <v>1.6</v>
      </c>
      <c r="AI23" s="32">
        <v>2</v>
      </c>
      <c r="AJ23" s="32">
        <v>2</v>
      </c>
      <c r="AK23" s="32" t="b">
        <v>1</v>
      </c>
      <c r="AL23" s="32" t="b">
        <v>1</v>
      </c>
      <c r="AM23" s="32" t="b">
        <v>1</v>
      </c>
      <c r="AN23" s="154">
        <v>10</v>
      </c>
      <c r="AO23" s="111">
        <v>0.7</v>
      </c>
      <c r="AP23" s="120">
        <v>1.8E-3</v>
      </c>
      <c r="AQ23" s="121">
        <v>5.0000000000000001E-3</v>
      </c>
      <c r="AR23" s="96">
        <v>315</v>
      </c>
      <c r="AS23" s="95">
        <v>2.5</v>
      </c>
      <c r="AT23" s="95">
        <v>9.5</v>
      </c>
      <c r="AU23" s="95">
        <v>1.7</v>
      </c>
      <c r="AV23" s="118">
        <v>1.2</v>
      </c>
      <c r="AW23" s="155">
        <v>1.2</v>
      </c>
      <c r="AX23" s="124">
        <v>9</v>
      </c>
      <c r="AY23" s="118">
        <v>8</v>
      </c>
      <c r="AZ23" s="118">
        <v>1.2</v>
      </c>
      <c r="BA23" s="95" t="s">
        <v>237</v>
      </c>
    </row>
    <row r="24" spans="1:53" x14ac:dyDescent="0.25">
      <c r="B24" s="28" t="s">
        <v>2</v>
      </c>
      <c r="C24" s="29" t="s">
        <v>238</v>
      </c>
      <c r="D24" s="246" t="s">
        <v>461</v>
      </c>
      <c r="E24" s="30" t="s">
        <v>232</v>
      </c>
      <c r="F24" s="251">
        <v>3</v>
      </c>
      <c r="G24" s="250">
        <v>22</v>
      </c>
      <c r="H24" s="117">
        <v>17</v>
      </c>
      <c r="I24" s="115">
        <v>0</v>
      </c>
      <c r="J24" s="113">
        <v>275</v>
      </c>
      <c r="K24" s="114">
        <v>3.4</v>
      </c>
      <c r="L24" s="114">
        <v>0</v>
      </c>
      <c r="M24" s="114">
        <v>1.7000000000000001E-2</v>
      </c>
      <c r="N24" s="114">
        <v>15</v>
      </c>
      <c r="O24" s="114">
        <v>0.7</v>
      </c>
      <c r="P24" s="102">
        <v>1.65</v>
      </c>
      <c r="Q24" s="115">
        <v>1</v>
      </c>
      <c r="R24" s="114">
        <v>140</v>
      </c>
      <c r="S24" s="114">
        <v>95</v>
      </c>
      <c r="T24" s="116">
        <v>25</v>
      </c>
      <c r="U24" s="115">
        <v>11.5</v>
      </c>
      <c r="V24" s="114">
        <v>5</v>
      </c>
      <c r="W24" s="114">
        <v>11</v>
      </c>
      <c r="X24" s="116">
        <v>60000</v>
      </c>
      <c r="Y24" s="103">
        <v>4</v>
      </c>
      <c r="Z24" s="102">
        <v>0.05</v>
      </c>
      <c r="AA24" s="102">
        <v>0</v>
      </c>
      <c r="AB24" s="103">
        <v>12</v>
      </c>
      <c r="AC24" s="31" t="s">
        <v>240</v>
      </c>
      <c r="AD24" s="32" t="s">
        <v>241</v>
      </c>
      <c r="AE24" s="32" t="s">
        <v>242</v>
      </c>
      <c r="AF24" s="32"/>
      <c r="AG24" s="105"/>
      <c r="AH24" s="153">
        <v>1.5</v>
      </c>
      <c r="AI24" s="32">
        <v>2</v>
      </c>
      <c r="AJ24" s="32">
        <v>2</v>
      </c>
      <c r="AK24" s="32" t="b">
        <v>1</v>
      </c>
      <c r="AL24" s="32" t="b">
        <v>1</v>
      </c>
      <c r="AM24" s="32" t="b">
        <v>1</v>
      </c>
      <c r="AN24" s="154">
        <v>10</v>
      </c>
      <c r="AO24" s="111">
        <v>0.7</v>
      </c>
      <c r="AP24" s="120">
        <v>1.6000000000000001E-3</v>
      </c>
      <c r="AQ24" s="121">
        <v>5.0000000000000001E-3</v>
      </c>
      <c r="AR24" s="96">
        <v>330</v>
      </c>
      <c r="AS24" s="95">
        <v>2.5</v>
      </c>
      <c r="AT24" s="95">
        <v>9.5</v>
      </c>
      <c r="AU24" s="95">
        <v>1.7</v>
      </c>
      <c r="AV24" s="118">
        <v>1.2</v>
      </c>
      <c r="AW24" s="155">
        <v>1.2</v>
      </c>
      <c r="AX24" s="124">
        <v>45</v>
      </c>
      <c r="AY24" s="118">
        <v>15</v>
      </c>
      <c r="AZ24" s="118">
        <v>1.3</v>
      </c>
      <c r="BA24" s="95" t="s">
        <v>238</v>
      </c>
    </row>
    <row r="25" spans="1:53" x14ac:dyDescent="0.25">
      <c r="A25" s="3"/>
      <c r="B25" s="28" t="s">
        <v>2</v>
      </c>
      <c r="C25" s="29" t="s">
        <v>239</v>
      </c>
      <c r="D25" s="246" t="s">
        <v>461</v>
      </c>
      <c r="E25" s="30" t="s">
        <v>232</v>
      </c>
      <c r="F25" s="251">
        <v>4</v>
      </c>
      <c r="G25" s="250">
        <v>33</v>
      </c>
      <c r="H25" s="117">
        <v>25</v>
      </c>
      <c r="I25" s="115">
        <v>0</v>
      </c>
      <c r="J25" s="113">
        <v>325</v>
      </c>
      <c r="K25" s="114">
        <v>3.6</v>
      </c>
      <c r="L25" s="114">
        <v>0</v>
      </c>
      <c r="M25" s="114">
        <v>0.02</v>
      </c>
      <c r="N25" s="114">
        <v>10</v>
      </c>
      <c r="O25" s="114">
        <v>0.8</v>
      </c>
      <c r="P25" s="102">
        <v>1.9</v>
      </c>
      <c r="Q25" s="115">
        <v>1</v>
      </c>
      <c r="R25" s="114">
        <v>160</v>
      </c>
      <c r="S25" s="114">
        <v>110</v>
      </c>
      <c r="T25" s="116">
        <v>25</v>
      </c>
      <c r="U25" s="115">
        <v>12</v>
      </c>
      <c r="V25" s="114">
        <v>6</v>
      </c>
      <c r="W25" s="114">
        <v>11</v>
      </c>
      <c r="X25" s="116">
        <v>120000</v>
      </c>
      <c r="Y25" s="103">
        <v>5</v>
      </c>
      <c r="Z25" s="102">
        <v>0.04</v>
      </c>
      <c r="AA25" s="102">
        <v>0</v>
      </c>
      <c r="AB25" s="103">
        <v>12</v>
      </c>
      <c r="AC25" s="31" t="s">
        <v>240</v>
      </c>
      <c r="AD25" s="32" t="s">
        <v>241</v>
      </c>
      <c r="AE25" s="32" t="s">
        <v>242</v>
      </c>
      <c r="AF25" s="32"/>
      <c r="AG25" s="105"/>
      <c r="AH25" s="153">
        <v>1.4</v>
      </c>
      <c r="AI25" s="32">
        <v>2</v>
      </c>
      <c r="AJ25" s="32">
        <v>2</v>
      </c>
      <c r="AK25" s="32" t="b">
        <v>1</v>
      </c>
      <c r="AL25" s="32" t="b">
        <v>1</v>
      </c>
      <c r="AM25" s="32" t="b">
        <v>1</v>
      </c>
      <c r="AN25" s="203">
        <v>10</v>
      </c>
      <c r="AO25" s="111">
        <v>0.7</v>
      </c>
      <c r="AP25" s="120">
        <v>1.5E-3</v>
      </c>
      <c r="AQ25" s="121">
        <v>5.0000000000000001E-3</v>
      </c>
      <c r="AR25" s="96">
        <v>345</v>
      </c>
      <c r="AS25" s="95">
        <v>2.5</v>
      </c>
      <c r="AT25" s="95">
        <v>9.5</v>
      </c>
      <c r="AU25" s="95">
        <v>1.7</v>
      </c>
      <c r="AV25" s="118">
        <v>1.2</v>
      </c>
      <c r="AW25" s="155">
        <v>1.2</v>
      </c>
      <c r="AX25" s="124">
        <v>59</v>
      </c>
      <c r="AY25" s="118">
        <v>15</v>
      </c>
      <c r="AZ25" s="118">
        <v>1.5</v>
      </c>
      <c r="BA25" s="95" t="s">
        <v>239</v>
      </c>
    </row>
    <row r="26" spans="1:53" x14ac:dyDescent="0.25">
      <c r="A26" s="3"/>
      <c r="B26" s="190" t="s">
        <v>2</v>
      </c>
      <c r="C26" s="191" t="s">
        <v>392</v>
      </c>
      <c r="D26" s="248" t="s">
        <v>461</v>
      </c>
      <c r="E26" s="192" t="s">
        <v>388</v>
      </c>
      <c r="F26" s="253">
        <v>1</v>
      </c>
      <c r="G26" s="256">
        <v>0</v>
      </c>
      <c r="H26" s="209">
        <v>3</v>
      </c>
      <c r="I26" s="210">
        <v>-2</v>
      </c>
      <c r="J26" s="213">
        <v>75</v>
      </c>
      <c r="K26" s="214">
        <v>2.6</v>
      </c>
      <c r="L26" s="214">
        <v>0</v>
      </c>
      <c r="M26" s="214">
        <v>6.4999999999999997E-3</v>
      </c>
      <c r="N26" s="214">
        <v>20</v>
      </c>
      <c r="O26" s="214">
        <v>0.5</v>
      </c>
      <c r="P26" s="217">
        <v>1</v>
      </c>
      <c r="Q26" s="210">
        <v>1.45</v>
      </c>
      <c r="R26" s="214">
        <v>100</v>
      </c>
      <c r="S26" s="214">
        <v>9</v>
      </c>
      <c r="T26" s="218">
        <v>7</v>
      </c>
      <c r="U26" s="210">
        <v>11</v>
      </c>
      <c r="V26" s="214">
        <v>3</v>
      </c>
      <c r="W26" s="214">
        <v>10</v>
      </c>
      <c r="X26" s="218">
        <v>22000</v>
      </c>
      <c r="Y26" s="221">
        <v>2</v>
      </c>
      <c r="Z26" s="217">
        <v>0.13</v>
      </c>
      <c r="AA26" s="217">
        <v>0</v>
      </c>
      <c r="AB26" s="221">
        <v>12</v>
      </c>
      <c r="AC26" s="193" t="s">
        <v>396</v>
      </c>
      <c r="AD26" s="194" t="s">
        <v>397</v>
      </c>
      <c r="AE26" s="194" t="s">
        <v>398</v>
      </c>
      <c r="AF26" s="200"/>
      <c r="AG26" s="201"/>
      <c r="AH26" s="223">
        <v>1.7</v>
      </c>
      <c r="AI26" s="193">
        <v>2</v>
      </c>
      <c r="AJ26" s="193">
        <v>2</v>
      </c>
      <c r="AK26" s="193" t="b">
        <v>1</v>
      </c>
      <c r="AL26" s="193" t="b">
        <v>1</v>
      </c>
      <c r="AM26" s="193" t="b">
        <v>1</v>
      </c>
      <c r="AN26" s="224">
        <v>10</v>
      </c>
      <c r="AO26" s="112">
        <v>0.55999999999999994</v>
      </c>
      <c r="AP26" s="122">
        <v>2E-3</v>
      </c>
      <c r="AQ26" s="123">
        <v>5.0000000000000001E-3</v>
      </c>
      <c r="AR26" s="227">
        <v>310</v>
      </c>
      <c r="AS26" s="176">
        <v>2.5</v>
      </c>
      <c r="AT26" s="176">
        <v>9.5</v>
      </c>
      <c r="AU26" s="176">
        <v>1.7</v>
      </c>
      <c r="AV26" s="176">
        <v>1.2</v>
      </c>
      <c r="AW26" s="228">
        <v>1.1000000000000001</v>
      </c>
      <c r="AX26" s="176">
        <v>0</v>
      </c>
      <c r="AY26" s="176">
        <v>8</v>
      </c>
      <c r="AZ26" s="176">
        <v>1.1000000000000001</v>
      </c>
      <c r="BA26" s="229" t="s">
        <v>392</v>
      </c>
    </row>
    <row r="27" spans="1:53" x14ac:dyDescent="0.25">
      <c r="A27" s="3"/>
      <c r="B27" s="190" t="s">
        <v>2</v>
      </c>
      <c r="C27" s="191" t="s">
        <v>393</v>
      </c>
      <c r="D27" s="248" t="s">
        <v>461</v>
      </c>
      <c r="E27" s="192" t="s">
        <v>388</v>
      </c>
      <c r="F27" s="253">
        <v>2</v>
      </c>
      <c r="G27" s="256">
        <v>11</v>
      </c>
      <c r="H27" s="209">
        <v>8</v>
      </c>
      <c r="I27" s="210">
        <v>0</v>
      </c>
      <c r="J27" s="213">
        <v>120</v>
      </c>
      <c r="K27" s="214">
        <v>3.3</v>
      </c>
      <c r="L27" s="214">
        <v>0</v>
      </c>
      <c r="M27" s="214">
        <v>8.3000000000000001E-3</v>
      </c>
      <c r="N27" s="214">
        <v>20</v>
      </c>
      <c r="O27" s="214">
        <v>0.6</v>
      </c>
      <c r="P27" s="217">
        <v>1.4</v>
      </c>
      <c r="Q27" s="210">
        <v>1.45</v>
      </c>
      <c r="R27" s="214">
        <v>120</v>
      </c>
      <c r="S27" s="214">
        <v>10</v>
      </c>
      <c r="T27" s="218">
        <v>7</v>
      </c>
      <c r="U27" s="210">
        <v>13</v>
      </c>
      <c r="V27" s="214">
        <v>4</v>
      </c>
      <c r="W27" s="214">
        <v>11</v>
      </c>
      <c r="X27" s="218">
        <v>85000</v>
      </c>
      <c r="Y27" s="221">
        <v>3</v>
      </c>
      <c r="Z27" s="217">
        <v>0.08</v>
      </c>
      <c r="AA27" s="217">
        <v>0</v>
      </c>
      <c r="AB27" s="221">
        <v>12</v>
      </c>
      <c r="AC27" s="193" t="s">
        <v>396</v>
      </c>
      <c r="AD27" s="194" t="s">
        <v>397</v>
      </c>
      <c r="AE27" s="194" t="s">
        <v>398</v>
      </c>
      <c r="AF27" s="200"/>
      <c r="AG27" s="201"/>
      <c r="AH27" s="223">
        <v>1.6</v>
      </c>
      <c r="AI27" s="193">
        <v>2</v>
      </c>
      <c r="AJ27" s="193">
        <v>2</v>
      </c>
      <c r="AK27" s="193" t="b">
        <v>1</v>
      </c>
      <c r="AL27" s="193" t="b">
        <v>1</v>
      </c>
      <c r="AM27" s="193" t="b">
        <v>1</v>
      </c>
      <c r="AN27" s="224">
        <v>10</v>
      </c>
      <c r="AO27" s="112">
        <v>0.7</v>
      </c>
      <c r="AP27" s="122">
        <v>1.8E-3</v>
      </c>
      <c r="AQ27" s="123">
        <v>5.0000000000000001E-3</v>
      </c>
      <c r="AR27" s="227">
        <v>325</v>
      </c>
      <c r="AS27" s="176">
        <v>2.5</v>
      </c>
      <c r="AT27" s="176">
        <v>9.5</v>
      </c>
      <c r="AU27" s="176">
        <v>1.7</v>
      </c>
      <c r="AV27" s="176">
        <v>1.2</v>
      </c>
      <c r="AW27" s="228">
        <v>1.1000000000000001</v>
      </c>
      <c r="AX27" s="176">
        <v>9</v>
      </c>
      <c r="AY27" s="176">
        <v>8</v>
      </c>
      <c r="AZ27" s="176">
        <v>1.3</v>
      </c>
      <c r="BA27" s="230" t="s">
        <v>393</v>
      </c>
    </row>
    <row r="28" spans="1:53" x14ac:dyDescent="0.25">
      <c r="A28" s="3"/>
      <c r="B28" s="190" t="s">
        <v>2</v>
      </c>
      <c r="C28" s="191" t="s">
        <v>394</v>
      </c>
      <c r="D28" s="248" t="s">
        <v>461</v>
      </c>
      <c r="E28" s="192" t="s">
        <v>388</v>
      </c>
      <c r="F28" s="253">
        <v>3</v>
      </c>
      <c r="G28" s="256">
        <v>22</v>
      </c>
      <c r="H28" s="209">
        <v>17</v>
      </c>
      <c r="I28" s="210">
        <v>0</v>
      </c>
      <c r="J28" s="213">
        <v>160</v>
      </c>
      <c r="K28" s="214">
        <v>4.0999999999999996</v>
      </c>
      <c r="L28" s="214">
        <v>0</v>
      </c>
      <c r="M28" s="214">
        <v>1.4E-2</v>
      </c>
      <c r="N28" s="214">
        <v>15</v>
      </c>
      <c r="O28" s="214">
        <v>0.7</v>
      </c>
      <c r="P28" s="217">
        <v>1.8</v>
      </c>
      <c r="Q28" s="210">
        <v>1.45</v>
      </c>
      <c r="R28" s="214">
        <v>140</v>
      </c>
      <c r="S28" s="214">
        <v>12</v>
      </c>
      <c r="T28" s="218">
        <v>7</v>
      </c>
      <c r="U28" s="210">
        <v>14</v>
      </c>
      <c r="V28" s="214">
        <v>5</v>
      </c>
      <c r="W28" s="214">
        <v>11</v>
      </c>
      <c r="X28" s="218">
        <v>180000</v>
      </c>
      <c r="Y28" s="221">
        <v>4</v>
      </c>
      <c r="Z28" s="217">
        <v>0.05</v>
      </c>
      <c r="AA28" s="217">
        <v>0</v>
      </c>
      <c r="AB28" s="221">
        <v>12</v>
      </c>
      <c r="AC28" s="193" t="s">
        <v>396</v>
      </c>
      <c r="AD28" s="194" t="s">
        <v>397</v>
      </c>
      <c r="AE28" s="194" t="s">
        <v>398</v>
      </c>
      <c r="AF28" s="200"/>
      <c r="AG28" s="201"/>
      <c r="AH28" s="223">
        <v>1.5</v>
      </c>
      <c r="AI28" s="193">
        <v>2</v>
      </c>
      <c r="AJ28" s="193">
        <v>2</v>
      </c>
      <c r="AK28" s="193" t="b">
        <v>1</v>
      </c>
      <c r="AL28" s="193" t="b">
        <v>1</v>
      </c>
      <c r="AM28" s="193" t="b">
        <v>1</v>
      </c>
      <c r="AN28" s="224">
        <v>10</v>
      </c>
      <c r="AO28" s="112">
        <v>0.7</v>
      </c>
      <c r="AP28" s="122">
        <v>1.6000000000000001E-3</v>
      </c>
      <c r="AQ28" s="123">
        <v>5.0000000000000001E-3</v>
      </c>
      <c r="AR28" s="227">
        <v>350</v>
      </c>
      <c r="AS28" s="176">
        <v>2.5</v>
      </c>
      <c r="AT28" s="176">
        <v>9.5</v>
      </c>
      <c r="AU28" s="176">
        <v>1.7</v>
      </c>
      <c r="AV28" s="176">
        <v>1.2</v>
      </c>
      <c r="AW28" s="228">
        <v>1.1000000000000001</v>
      </c>
      <c r="AX28" s="176">
        <v>45</v>
      </c>
      <c r="AY28" s="176">
        <v>15</v>
      </c>
      <c r="AZ28" s="176">
        <v>1.5</v>
      </c>
      <c r="BA28" s="230" t="s">
        <v>394</v>
      </c>
    </row>
    <row r="29" spans="1:53" x14ac:dyDescent="0.25">
      <c r="A29" s="3" t="s">
        <v>412</v>
      </c>
      <c r="B29" s="195" t="s">
        <v>2</v>
      </c>
      <c r="C29" s="196" t="s">
        <v>395</v>
      </c>
      <c r="D29" s="249" t="s">
        <v>461</v>
      </c>
      <c r="E29" s="197" t="s">
        <v>388</v>
      </c>
      <c r="F29" s="254">
        <v>4</v>
      </c>
      <c r="G29" s="257">
        <v>33</v>
      </c>
      <c r="H29" s="211">
        <v>25</v>
      </c>
      <c r="I29" s="212">
        <v>0</v>
      </c>
      <c r="J29" s="215">
        <v>200</v>
      </c>
      <c r="K29" s="216">
        <v>4.7</v>
      </c>
      <c r="L29" s="216">
        <v>0</v>
      </c>
      <c r="M29" s="216">
        <v>1.52E-2</v>
      </c>
      <c r="N29" s="216">
        <v>10</v>
      </c>
      <c r="O29" s="216">
        <v>0.8</v>
      </c>
      <c r="P29" s="219">
        <v>2.2000000000000002</v>
      </c>
      <c r="Q29" s="212">
        <v>1.45</v>
      </c>
      <c r="R29" s="216">
        <v>160</v>
      </c>
      <c r="S29" s="216">
        <v>14</v>
      </c>
      <c r="T29" s="220">
        <v>7</v>
      </c>
      <c r="U29" s="212">
        <v>15</v>
      </c>
      <c r="V29" s="216">
        <v>6</v>
      </c>
      <c r="W29" s="216">
        <v>11</v>
      </c>
      <c r="X29" s="220">
        <v>380000</v>
      </c>
      <c r="Y29" s="222">
        <v>5</v>
      </c>
      <c r="Z29" s="219">
        <v>0.04</v>
      </c>
      <c r="AA29" s="219">
        <v>0</v>
      </c>
      <c r="AB29" s="222">
        <v>12</v>
      </c>
      <c r="AC29" s="198" t="s">
        <v>396</v>
      </c>
      <c r="AD29" s="199" t="s">
        <v>397</v>
      </c>
      <c r="AE29" s="199" t="s">
        <v>398</v>
      </c>
      <c r="AF29" s="200"/>
      <c r="AG29" s="202"/>
      <c r="AH29" s="225">
        <v>1.4</v>
      </c>
      <c r="AI29" s="193">
        <v>2</v>
      </c>
      <c r="AJ29" s="193">
        <v>2</v>
      </c>
      <c r="AK29" s="193" t="b">
        <v>1</v>
      </c>
      <c r="AL29" s="193" t="b">
        <v>1</v>
      </c>
      <c r="AM29" s="193" t="b">
        <v>1</v>
      </c>
      <c r="AN29" s="226">
        <v>10</v>
      </c>
      <c r="AO29" s="112">
        <v>0.7</v>
      </c>
      <c r="AP29" s="122">
        <v>1.5E-3</v>
      </c>
      <c r="AQ29" s="123">
        <v>5.0000000000000001E-3</v>
      </c>
      <c r="AR29" s="231">
        <v>365</v>
      </c>
      <c r="AS29" s="179">
        <v>2.5</v>
      </c>
      <c r="AT29" s="179">
        <v>9.5</v>
      </c>
      <c r="AU29" s="179">
        <v>1.7</v>
      </c>
      <c r="AV29" s="179">
        <v>1.2</v>
      </c>
      <c r="AW29" s="232">
        <v>1.1000000000000001</v>
      </c>
      <c r="AX29" s="179">
        <v>59</v>
      </c>
      <c r="AY29" s="179">
        <v>15</v>
      </c>
      <c r="AZ29" s="179">
        <v>1.7</v>
      </c>
      <c r="BA29" s="233" t="s">
        <v>395</v>
      </c>
    </row>
    <row r="30" spans="1:53" x14ac:dyDescent="0.25">
      <c r="A30" s="3"/>
      <c r="B30" s="28" t="s">
        <v>2</v>
      </c>
      <c r="C30" s="29" t="s">
        <v>423</v>
      </c>
      <c r="D30" s="246" t="s">
        <v>461</v>
      </c>
      <c r="E30" s="30" t="s">
        <v>419</v>
      </c>
      <c r="F30" s="251">
        <v>1</v>
      </c>
      <c r="G30" s="250">
        <v>0</v>
      </c>
      <c r="H30" s="117">
        <v>3</v>
      </c>
      <c r="I30" s="115">
        <v>-2</v>
      </c>
      <c r="J30" s="113">
        <v>200</v>
      </c>
      <c r="K30" s="114">
        <v>1.8</v>
      </c>
      <c r="L30" s="114">
        <v>0</v>
      </c>
      <c r="M30" s="114">
        <v>1.2999999999999999E-2</v>
      </c>
      <c r="N30" s="114">
        <v>20</v>
      </c>
      <c r="O30" s="114">
        <v>0.5</v>
      </c>
      <c r="P30" s="102">
        <v>1.3</v>
      </c>
      <c r="Q30" s="115">
        <v>1.5</v>
      </c>
      <c r="R30" s="114">
        <v>100</v>
      </c>
      <c r="S30" s="114">
        <v>25</v>
      </c>
      <c r="T30" s="116">
        <v>45</v>
      </c>
      <c r="U30" s="115">
        <v>9</v>
      </c>
      <c r="V30" s="114">
        <v>3</v>
      </c>
      <c r="W30" s="114">
        <v>12</v>
      </c>
      <c r="X30" s="116">
        <v>11000</v>
      </c>
      <c r="Y30" s="103">
        <v>2</v>
      </c>
      <c r="Z30" s="102">
        <v>0.05</v>
      </c>
      <c r="AA30" s="102">
        <v>0</v>
      </c>
      <c r="AB30" s="103">
        <v>12</v>
      </c>
      <c r="AC30" s="31" t="s">
        <v>427</v>
      </c>
      <c r="AD30" s="32" t="s">
        <v>428</v>
      </c>
      <c r="AE30" s="32" t="s">
        <v>429</v>
      </c>
      <c r="AF30" s="32"/>
      <c r="AG30" s="105"/>
      <c r="AH30" s="153">
        <v>1.7</v>
      </c>
      <c r="AI30" s="32">
        <v>2</v>
      </c>
      <c r="AJ30" s="32">
        <v>2</v>
      </c>
      <c r="AK30" s="32" t="b">
        <v>1</v>
      </c>
      <c r="AL30" s="32" t="b">
        <v>1</v>
      </c>
      <c r="AM30" s="32" t="b">
        <v>1</v>
      </c>
      <c r="AN30" s="154">
        <v>10</v>
      </c>
      <c r="AO30" s="111">
        <v>0.55999999999999994</v>
      </c>
      <c r="AP30" s="120">
        <v>2E-3</v>
      </c>
      <c r="AQ30" s="121">
        <v>5.0000000000000001E-3</v>
      </c>
      <c r="AR30" s="96">
        <v>650</v>
      </c>
      <c r="AS30" s="95">
        <v>6</v>
      </c>
      <c r="AT30" s="95">
        <v>8</v>
      </c>
      <c r="AU30" s="95">
        <v>1.7</v>
      </c>
      <c r="AV30" s="95">
        <v>0.5</v>
      </c>
      <c r="AW30" s="235">
        <v>1.1000000000000001</v>
      </c>
      <c r="AX30" s="234">
        <v>0</v>
      </c>
      <c r="AY30" s="95">
        <v>8</v>
      </c>
      <c r="AZ30" s="95">
        <v>1</v>
      </c>
      <c r="BA30" s="95" t="s">
        <v>423</v>
      </c>
    </row>
    <row r="31" spans="1:53" x14ac:dyDescent="0.25">
      <c r="A31" s="3"/>
      <c r="B31" s="28" t="s">
        <v>2</v>
      </c>
      <c r="C31" s="29" t="s">
        <v>424</v>
      </c>
      <c r="D31" s="246" t="s">
        <v>461</v>
      </c>
      <c r="E31" s="30" t="s">
        <v>419</v>
      </c>
      <c r="F31" s="251">
        <v>2</v>
      </c>
      <c r="G31" s="250">
        <v>11</v>
      </c>
      <c r="H31" s="117">
        <v>10</v>
      </c>
      <c r="I31" s="115">
        <v>0</v>
      </c>
      <c r="J31" s="113">
        <v>250</v>
      </c>
      <c r="K31" s="114">
        <v>2.2999999999999998</v>
      </c>
      <c r="L31" s="114">
        <v>0</v>
      </c>
      <c r="M31" s="114">
        <v>1.4E-2</v>
      </c>
      <c r="N31" s="114">
        <v>20</v>
      </c>
      <c r="O31" s="114">
        <v>0.6</v>
      </c>
      <c r="P31" s="102">
        <v>1.65</v>
      </c>
      <c r="Q31" s="115">
        <v>1.45</v>
      </c>
      <c r="R31" s="114">
        <v>120</v>
      </c>
      <c r="S31" s="114">
        <v>30</v>
      </c>
      <c r="T31" s="116">
        <v>42</v>
      </c>
      <c r="U31" s="115">
        <v>11</v>
      </c>
      <c r="V31" s="114">
        <v>4</v>
      </c>
      <c r="W31" s="114">
        <v>12</v>
      </c>
      <c r="X31" s="116">
        <v>25000</v>
      </c>
      <c r="Y31" s="103">
        <v>3</v>
      </c>
      <c r="Z31" s="102">
        <v>0.03</v>
      </c>
      <c r="AA31" s="102">
        <v>0</v>
      </c>
      <c r="AB31" s="103">
        <v>12</v>
      </c>
      <c r="AC31" s="31" t="s">
        <v>427</v>
      </c>
      <c r="AD31" s="32" t="s">
        <v>428</v>
      </c>
      <c r="AE31" s="32" t="s">
        <v>429</v>
      </c>
      <c r="AF31" s="32"/>
      <c r="AG31" s="105"/>
      <c r="AH31" s="153">
        <v>1.6</v>
      </c>
      <c r="AI31" s="32">
        <v>2</v>
      </c>
      <c r="AJ31" s="32">
        <v>2</v>
      </c>
      <c r="AK31" s="32" t="b">
        <v>1</v>
      </c>
      <c r="AL31" s="32" t="b">
        <v>1</v>
      </c>
      <c r="AM31" s="32" t="b">
        <v>1</v>
      </c>
      <c r="AN31" s="154">
        <v>10</v>
      </c>
      <c r="AO31" s="111">
        <v>0.7</v>
      </c>
      <c r="AP31" s="120">
        <v>1.8E-3</v>
      </c>
      <c r="AQ31" s="121">
        <v>5.0000000000000001E-3</v>
      </c>
      <c r="AR31" s="96">
        <v>700</v>
      </c>
      <c r="AS31" s="95">
        <v>6</v>
      </c>
      <c r="AT31" s="95">
        <v>8</v>
      </c>
      <c r="AU31" s="95">
        <v>1.7</v>
      </c>
      <c r="AV31" s="118">
        <v>0.45</v>
      </c>
      <c r="AW31" s="155">
        <v>1.1000000000000001</v>
      </c>
      <c r="AX31" s="124">
        <v>9</v>
      </c>
      <c r="AY31" s="118">
        <v>8</v>
      </c>
      <c r="AZ31" s="118">
        <v>1.2</v>
      </c>
      <c r="BA31" s="95" t="s">
        <v>424</v>
      </c>
    </row>
    <row r="32" spans="1:53" x14ac:dyDescent="0.25">
      <c r="A32" s="3"/>
      <c r="B32" s="28" t="s">
        <v>2</v>
      </c>
      <c r="C32" s="29" t="s">
        <v>425</v>
      </c>
      <c r="D32" s="246" t="s">
        <v>461</v>
      </c>
      <c r="E32" s="30" t="s">
        <v>419</v>
      </c>
      <c r="F32" s="251">
        <v>3</v>
      </c>
      <c r="G32" s="250">
        <v>22</v>
      </c>
      <c r="H32" s="117">
        <v>20</v>
      </c>
      <c r="I32" s="115">
        <v>0</v>
      </c>
      <c r="J32" s="113">
        <v>280</v>
      </c>
      <c r="K32" s="114">
        <v>3.3</v>
      </c>
      <c r="L32" s="114">
        <v>0</v>
      </c>
      <c r="M32" s="114">
        <v>1.7000000000000001E-2</v>
      </c>
      <c r="N32" s="114">
        <v>15</v>
      </c>
      <c r="O32" s="114">
        <v>0.7</v>
      </c>
      <c r="P32" s="102">
        <v>2</v>
      </c>
      <c r="Q32" s="115">
        <v>1.45</v>
      </c>
      <c r="R32" s="114">
        <v>140</v>
      </c>
      <c r="S32" s="114">
        <v>40</v>
      </c>
      <c r="T32" s="116">
        <v>40</v>
      </c>
      <c r="U32" s="115">
        <v>11.5</v>
      </c>
      <c r="V32" s="114">
        <v>5</v>
      </c>
      <c r="W32" s="114">
        <v>12</v>
      </c>
      <c r="X32" s="116">
        <v>128000</v>
      </c>
      <c r="Y32" s="103">
        <v>4</v>
      </c>
      <c r="Z32" s="102">
        <v>0.01</v>
      </c>
      <c r="AA32" s="102">
        <v>0</v>
      </c>
      <c r="AB32" s="103">
        <v>12</v>
      </c>
      <c r="AC32" s="31" t="s">
        <v>427</v>
      </c>
      <c r="AD32" s="32" t="s">
        <v>428</v>
      </c>
      <c r="AE32" s="32" t="s">
        <v>429</v>
      </c>
      <c r="AF32" s="32"/>
      <c r="AG32" s="105"/>
      <c r="AH32" s="153">
        <v>1.5</v>
      </c>
      <c r="AI32" s="32">
        <v>2</v>
      </c>
      <c r="AJ32" s="32">
        <v>2</v>
      </c>
      <c r="AK32" s="32" t="b">
        <v>1</v>
      </c>
      <c r="AL32" s="32" t="b">
        <v>1</v>
      </c>
      <c r="AM32" s="32" t="b">
        <v>1</v>
      </c>
      <c r="AN32" s="154">
        <v>10</v>
      </c>
      <c r="AO32" s="111">
        <v>0.7</v>
      </c>
      <c r="AP32" s="120">
        <v>1.6000000000000001E-3</v>
      </c>
      <c r="AQ32" s="121">
        <v>5.0000000000000001E-3</v>
      </c>
      <c r="AR32" s="96">
        <v>750</v>
      </c>
      <c r="AS32" s="95">
        <v>6</v>
      </c>
      <c r="AT32" s="95">
        <v>8</v>
      </c>
      <c r="AU32" s="95">
        <v>1.7</v>
      </c>
      <c r="AV32" s="118">
        <v>0.45</v>
      </c>
      <c r="AW32" s="155">
        <v>1.1000000000000001</v>
      </c>
      <c r="AX32" s="124">
        <v>45</v>
      </c>
      <c r="AY32" s="118">
        <v>15</v>
      </c>
      <c r="AZ32" s="118">
        <v>1.3</v>
      </c>
      <c r="BA32" s="95" t="s">
        <v>425</v>
      </c>
    </row>
    <row r="33" spans="1:53" ht="15.75" thickBot="1" x14ac:dyDescent="0.3">
      <c r="A33" s="3"/>
      <c r="B33" s="28" t="s">
        <v>2</v>
      </c>
      <c r="C33" s="29" t="s">
        <v>426</v>
      </c>
      <c r="D33" s="246" t="s">
        <v>461</v>
      </c>
      <c r="E33" s="30" t="s">
        <v>419</v>
      </c>
      <c r="F33" s="251">
        <v>4</v>
      </c>
      <c r="G33" s="250">
        <v>33</v>
      </c>
      <c r="H33" s="117">
        <v>30</v>
      </c>
      <c r="I33" s="115">
        <v>0</v>
      </c>
      <c r="J33" s="113">
        <v>310</v>
      </c>
      <c r="K33" s="114">
        <v>3.7</v>
      </c>
      <c r="L33" s="114">
        <v>0</v>
      </c>
      <c r="M33" s="114">
        <v>2.3E-2</v>
      </c>
      <c r="N33" s="114">
        <v>10</v>
      </c>
      <c r="O33" s="114">
        <v>0.8</v>
      </c>
      <c r="P33" s="102">
        <v>2.2000000000000002</v>
      </c>
      <c r="Q33" s="115">
        <v>1.4</v>
      </c>
      <c r="R33" s="114">
        <v>160</v>
      </c>
      <c r="S33" s="114">
        <v>50</v>
      </c>
      <c r="T33" s="116">
        <v>32</v>
      </c>
      <c r="U33" s="115">
        <v>12</v>
      </c>
      <c r="V33" s="114">
        <v>6</v>
      </c>
      <c r="W33" s="114">
        <v>12</v>
      </c>
      <c r="X33" s="116">
        <v>280000</v>
      </c>
      <c r="Y33" s="103">
        <v>5</v>
      </c>
      <c r="Z33" s="102">
        <v>8.0000000000000002E-3</v>
      </c>
      <c r="AA33" s="102">
        <v>0</v>
      </c>
      <c r="AB33" s="103">
        <v>12</v>
      </c>
      <c r="AC33" s="31" t="s">
        <v>427</v>
      </c>
      <c r="AD33" s="32" t="s">
        <v>428</v>
      </c>
      <c r="AE33" s="32" t="s">
        <v>429</v>
      </c>
      <c r="AF33" s="32"/>
      <c r="AG33" s="105"/>
      <c r="AH33" s="153">
        <v>1.4</v>
      </c>
      <c r="AI33" s="32">
        <v>2</v>
      </c>
      <c r="AJ33" s="32">
        <v>2</v>
      </c>
      <c r="AK33" s="32" t="b">
        <v>1</v>
      </c>
      <c r="AL33" s="32" t="b">
        <v>1</v>
      </c>
      <c r="AM33" s="32" t="b">
        <v>1</v>
      </c>
      <c r="AN33" s="203">
        <v>10</v>
      </c>
      <c r="AO33" s="111">
        <v>0.7</v>
      </c>
      <c r="AP33" s="120">
        <v>1.5E-3</v>
      </c>
      <c r="AQ33" s="121">
        <v>5.0000000000000001E-3</v>
      </c>
      <c r="AR33" s="96">
        <v>800</v>
      </c>
      <c r="AS33" s="95">
        <v>6</v>
      </c>
      <c r="AT33" s="95">
        <v>8</v>
      </c>
      <c r="AU33" s="95">
        <v>1.7</v>
      </c>
      <c r="AV33" s="118">
        <v>0.4</v>
      </c>
      <c r="AW33" s="155">
        <v>1.1000000000000001</v>
      </c>
      <c r="AX33" s="124">
        <v>59</v>
      </c>
      <c r="AY33" s="118">
        <v>15</v>
      </c>
      <c r="AZ33" s="118">
        <v>1.5</v>
      </c>
      <c r="BA33" s="95" t="s">
        <v>426</v>
      </c>
    </row>
    <row r="34" spans="1:53" ht="24" thickBot="1" x14ac:dyDescent="0.4">
      <c r="B34" s="5"/>
      <c r="C34" s="5"/>
      <c r="D34" s="5"/>
      <c r="E34" s="5"/>
      <c r="F34" s="5"/>
      <c r="G34" s="5"/>
      <c r="H34" s="276" t="s">
        <v>11</v>
      </c>
      <c r="I34" s="277"/>
      <c r="J34" s="278" t="s">
        <v>10</v>
      </c>
      <c r="K34" s="279"/>
      <c r="L34" s="279"/>
      <c r="M34" s="279"/>
      <c r="N34" s="279"/>
      <c r="O34" s="280"/>
      <c r="P34" s="65"/>
      <c r="Q34" s="272" t="s">
        <v>125</v>
      </c>
      <c r="R34" s="273"/>
      <c r="S34" s="273"/>
      <c r="T34" s="273"/>
      <c r="U34" s="274" t="s">
        <v>9</v>
      </c>
      <c r="V34" s="275"/>
      <c r="W34" s="275"/>
      <c r="X34" s="275"/>
      <c r="Y34" s="19"/>
      <c r="Z34" s="19"/>
      <c r="AA34" s="19"/>
      <c r="AB34" s="19"/>
      <c r="AH34" s="269" t="s">
        <v>126</v>
      </c>
      <c r="AI34" s="270"/>
      <c r="AJ34" s="270"/>
      <c r="AK34" s="270"/>
      <c r="AL34" s="270"/>
      <c r="AM34" s="270"/>
      <c r="AN34" s="271"/>
    </row>
    <row r="36" spans="1:53" ht="15.75" thickBot="1" x14ac:dyDescent="0.3">
      <c r="AZ36" t="s">
        <v>411</v>
      </c>
    </row>
    <row r="37" spans="1:53" ht="23.25" x14ac:dyDescent="0.35">
      <c r="B37" s="1" t="s">
        <v>78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94</v>
      </c>
      <c r="C39" s="6" t="s">
        <v>0</v>
      </c>
      <c r="D39" s="7" t="s">
        <v>85</v>
      </c>
      <c r="E39" s="41" t="s">
        <v>93</v>
      </c>
      <c r="F39" s="52" t="s">
        <v>64</v>
      </c>
      <c r="G39" s="156" t="s">
        <v>3</v>
      </c>
      <c r="H39" s="156" t="s">
        <v>5</v>
      </c>
      <c r="I39" s="156" t="s">
        <v>227</v>
      </c>
    </row>
    <row r="40" spans="1:53" x14ac:dyDescent="0.25">
      <c r="B40" s="28" t="s">
        <v>2</v>
      </c>
      <c r="C40" s="49" t="s">
        <v>79</v>
      </c>
      <c r="D40" s="50" t="s">
        <v>63</v>
      </c>
      <c r="E40" s="246">
        <v>6</v>
      </c>
      <c r="F40" s="51" t="s">
        <v>453</v>
      </c>
      <c r="G40" s="157" t="s">
        <v>213</v>
      </c>
      <c r="H40" s="159" t="s">
        <v>216</v>
      </c>
      <c r="I40" s="157" t="s">
        <v>213</v>
      </c>
    </row>
    <row r="41" spans="1:53" x14ac:dyDescent="0.25">
      <c r="B41" s="28" t="s">
        <v>2</v>
      </c>
      <c r="C41" s="49" t="s">
        <v>83</v>
      </c>
      <c r="D41" s="50" t="s">
        <v>63</v>
      </c>
      <c r="E41" s="246">
        <v>17</v>
      </c>
      <c r="F41" s="51" t="s">
        <v>454</v>
      </c>
      <c r="G41" s="157" t="s">
        <v>214</v>
      </c>
      <c r="H41" s="158" t="s">
        <v>217</v>
      </c>
      <c r="I41" s="157" t="s">
        <v>214</v>
      </c>
    </row>
    <row r="42" spans="1:53" x14ac:dyDescent="0.25">
      <c r="B42" s="28" t="s">
        <v>2</v>
      </c>
      <c r="C42" s="49" t="s">
        <v>84</v>
      </c>
      <c r="D42" s="50" t="s">
        <v>63</v>
      </c>
      <c r="E42" s="246">
        <v>28</v>
      </c>
      <c r="F42" s="51" t="s">
        <v>455</v>
      </c>
      <c r="G42" s="157" t="s">
        <v>215</v>
      </c>
      <c r="H42" s="158" t="s">
        <v>218</v>
      </c>
      <c r="I42" s="157" t="s">
        <v>215</v>
      </c>
    </row>
    <row r="43" spans="1:53" x14ac:dyDescent="0.25">
      <c r="B43" s="28" t="s">
        <v>2</v>
      </c>
      <c r="C43" s="49" t="s">
        <v>80</v>
      </c>
      <c r="D43" s="50" t="s">
        <v>62</v>
      </c>
      <c r="E43" s="246">
        <v>6</v>
      </c>
      <c r="F43" s="51" t="s">
        <v>453</v>
      </c>
      <c r="G43" s="157" t="s">
        <v>207</v>
      </c>
      <c r="H43" s="158" t="s">
        <v>210</v>
      </c>
      <c r="I43" s="157" t="s">
        <v>207</v>
      </c>
    </row>
    <row r="44" spans="1:53" x14ac:dyDescent="0.25">
      <c r="B44" s="28" t="s">
        <v>2</v>
      </c>
      <c r="C44" s="49" t="s">
        <v>81</v>
      </c>
      <c r="D44" s="50" t="s">
        <v>62</v>
      </c>
      <c r="E44" s="246">
        <v>17</v>
      </c>
      <c r="F44" s="51" t="s">
        <v>454</v>
      </c>
      <c r="G44" s="157" t="s">
        <v>208</v>
      </c>
      <c r="H44" s="158" t="s">
        <v>211</v>
      </c>
      <c r="I44" s="157" t="s">
        <v>208</v>
      </c>
    </row>
    <row r="45" spans="1:53" x14ac:dyDescent="0.25">
      <c r="B45" s="28" t="s">
        <v>2</v>
      </c>
      <c r="C45" s="49" t="s">
        <v>82</v>
      </c>
      <c r="D45" s="50" t="s">
        <v>62</v>
      </c>
      <c r="E45" s="246">
        <v>28</v>
      </c>
      <c r="F45" s="51" t="s">
        <v>455</v>
      </c>
      <c r="G45" s="157" t="s">
        <v>209</v>
      </c>
      <c r="H45" s="158" t="s">
        <v>212</v>
      </c>
      <c r="I45" s="157" t="s">
        <v>209</v>
      </c>
    </row>
    <row r="46" spans="1:53" x14ac:dyDescent="0.25">
      <c r="B46" s="28" t="s">
        <v>2</v>
      </c>
      <c r="C46" s="49" t="s">
        <v>243</v>
      </c>
      <c r="D46" s="50" t="s">
        <v>232</v>
      </c>
      <c r="E46" s="246">
        <v>6</v>
      </c>
      <c r="F46" s="51" t="s">
        <v>453</v>
      </c>
      <c r="G46" s="162" t="s">
        <v>246</v>
      </c>
      <c r="H46" s="163" t="s">
        <v>249</v>
      </c>
      <c r="I46" s="162" t="s">
        <v>246</v>
      </c>
    </row>
    <row r="47" spans="1:53" x14ac:dyDescent="0.25">
      <c r="B47" s="28" t="s">
        <v>2</v>
      </c>
      <c r="C47" s="49" t="s">
        <v>244</v>
      </c>
      <c r="D47" s="50" t="s">
        <v>232</v>
      </c>
      <c r="E47" s="246">
        <v>17</v>
      </c>
      <c r="F47" s="51" t="s">
        <v>454</v>
      </c>
      <c r="G47" s="162" t="s">
        <v>247</v>
      </c>
      <c r="H47" s="163" t="s">
        <v>250</v>
      </c>
      <c r="I47" s="162" t="s">
        <v>247</v>
      </c>
    </row>
    <row r="48" spans="1:53" x14ac:dyDescent="0.25">
      <c r="B48" s="28" t="s">
        <v>2</v>
      </c>
      <c r="C48" s="53" t="s">
        <v>245</v>
      </c>
      <c r="D48" s="54" t="s">
        <v>232</v>
      </c>
      <c r="E48" s="267">
        <v>28</v>
      </c>
      <c r="F48" s="51" t="s">
        <v>455</v>
      </c>
      <c r="G48" s="162" t="s">
        <v>248</v>
      </c>
      <c r="H48" s="165" t="s">
        <v>251</v>
      </c>
      <c r="I48" s="162" t="s">
        <v>248</v>
      </c>
    </row>
    <row r="49" spans="2:14" x14ac:dyDescent="0.25">
      <c r="B49" s="28" t="s">
        <v>2</v>
      </c>
      <c r="C49" s="49" t="s">
        <v>399</v>
      </c>
      <c r="D49" s="204" t="s">
        <v>388</v>
      </c>
      <c r="E49" s="246">
        <v>6</v>
      </c>
      <c r="F49" s="51" t="s">
        <v>453</v>
      </c>
      <c r="G49" s="162" t="s">
        <v>402</v>
      </c>
      <c r="H49" s="163" t="s">
        <v>405</v>
      </c>
      <c r="I49" s="162" t="s">
        <v>402</v>
      </c>
    </row>
    <row r="50" spans="2:14" x14ac:dyDescent="0.25">
      <c r="B50" s="28" t="s">
        <v>2</v>
      </c>
      <c r="C50" s="49" t="s">
        <v>400</v>
      </c>
      <c r="D50" s="204" t="s">
        <v>388</v>
      </c>
      <c r="E50" s="246">
        <v>17</v>
      </c>
      <c r="F50" s="51" t="s">
        <v>454</v>
      </c>
      <c r="G50" s="162" t="s">
        <v>403</v>
      </c>
      <c r="H50" s="163" t="s">
        <v>406</v>
      </c>
      <c r="I50" s="162" t="s">
        <v>403</v>
      </c>
    </row>
    <row r="51" spans="2:14" x14ac:dyDescent="0.25">
      <c r="B51" s="205" t="s">
        <v>2</v>
      </c>
      <c r="C51" s="53" t="s">
        <v>401</v>
      </c>
      <c r="D51" s="206" t="s">
        <v>388</v>
      </c>
      <c r="E51" s="267">
        <v>28</v>
      </c>
      <c r="F51" s="51" t="s">
        <v>455</v>
      </c>
      <c r="G51" s="207" t="s">
        <v>404</v>
      </c>
      <c r="H51" s="165" t="s">
        <v>407</v>
      </c>
      <c r="I51" s="207" t="s">
        <v>404</v>
      </c>
    </row>
    <row r="52" spans="2:14" x14ac:dyDescent="0.25">
      <c r="B52" s="28" t="s">
        <v>2</v>
      </c>
      <c r="C52" s="49" t="s">
        <v>440</v>
      </c>
      <c r="D52" s="204" t="s">
        <v>419</v>
      </c>
      <c r="E52" s="246">
        <v>6</v>
      </c>
      <c r="F52" s="51" t="s">
        <v>453</v>
      </c>
      <c r="G52" s="162" t="s">
        <v>443</v>
      </c>
      <c r="H52" s="163" t="s">
        <v>446</v>
      </c>
      <c r="I52" s="162" t="s">
        <v>443</v>
      </c>
    </row>
    <row r="53" spans="2:14" x14ac:dyDescent="0.25">
      <c r="B53" s="28" t="s">
        <v>2</v>
      </c>
      <c r="C53" s="49" t="s">
        <v>441</v>
      </c>
      <c r="D53" s="204" t="s">
        <v>419</v>
      </c>
      <c r="E53" s="246">
        <v>17</v>
      </c>
      <c r="F53" s="51" t="s">
        <v>454</v>
      </c>
      <c r="G53" s="162" t="s">
        <v>444</v>
      </c>
      <c r="H53" s="163" t="s">
        <v>447</v>
      </c>
      <c r="I53" s="162" t="s">
        <v>444</v>
      </c>
    </row>
    <row r="54" spans="2:14" x14ac:dyDescent="0.25">
      <c r="B54" s="205" t="s">
        <v>2</v>
      </c>
      <c r="C54" s="53" t="s">
        <v>442</v>
      </c>
      <c r="D54" s="206" t="s">
        <v>419</v>
      </c>
      <c r="E54" s="267">
        <v>28</v>
      </c>
      <c r="F54" s="51" t="s">
        <v>455</v>
      </c>
      <c r="G54" s="207" t="s">
        <v>445</v>
      </c>
      <c r="H54" s="165" t="s">
        <v>448</v>
      </c>
      <c r="I54" s="207" t="s">
        <v>445</v>
      </c>
    </row>
    <row r="57" spans="2:14" ht="15.75" thickBot="1" x14ac:dyDescent="0.3"/>
    <row r="58" spans="2:14" ht="23.25" x14ac:dyDescent="0.35">
      <c r="B58" s="1" t="s">
        <v>171</v>
      </c>
      <c r="C58" s="1"/>
      <c r="D58" s="1"/>
      <c r="E58" s="1"/>
      <c r="F58" s="1"/>
    </row>
    <row r="60" spans="2:14" ht="140.25" x14ac:dyDescent="0.25">
      <c r="B60" s="168" t="s">
        <v>172</v>
      </c>
      <c r="C60" s="166" t="s">
        <v>0</v>
      </c>
      <c r="D60" s="166" t="s">
        <v>173</v>
      </c>
      <c r="E60" s="166" t="s">
        <v>413</v>
      </c>
      <c r="F60" s="167" t="s">
        <v>174</v>
      </c>
      <c r="G60" s="169" t="s">
        <v>175</v>
      </c>
      <c r="H60" s="169" t="s">
        <v>176</v>
      </c>
      <c r="I60" s="169" t="s">
        <v>177</v>
      </c>
      <c r="J60" s="169" t="s">
        <v>178</v>
      </c>
      <c r="K60" s="169" t="s">
        <v>64</v>
      </c>
      <c r="L60" s="169" t="s">
        <v>3</v>
      </c>
      <c r="M60" s="169" t="s">
        <v>5</v>
      </c>
      <c r="N60" s="169" t="s">
        <v>1</v>
      </c>
    </row>
    <row r="61" spans="2:14" x14ac:dyDescent="0.25">
      <c r="B61" s="28" t="s">
        <v>2</v>
      </c>
      <c r="C61" s="49" t="s">
        <v>179</v>
      </c>
      <c r="D61" s="50" t="s">
        <v>179</v>
      </c>
      <c r="E61" s="50"/>
      <c r="F61" s="50" t="s">
        <v>63</v>
      </c>
      <c r="G61" s="51">
        <v>0</v>
      </c>
      <c r="H61" s="51">
        <v>0</v>
      </c>
      <c r="I61" s="51">
        <v>0</v>
      </c>
      <c r="J61" s="51">
        <v>0</v>
      </c>
      <c r="K61" s="51" t="s">
        <v>456</v>
      </c>
      <c r="L61" s="51" t="s">
        <v>181</v>
      </c>
      <c r="M61" s="51" t="s">
        <v>183</v>
      </c>
      <c r="N61" s="51" t="s">
        <v>254</v>
      </c>
    </row>
    <row r="62" spans="2:14" x14ac:dyDescent="0.25">
      <c r="B62" s="28" t="s">
        <v>2</v>
      </c>
      <c r="C62" s="49" t="s">
        <v>180</v>
      </c>
      <c r="D62" s="50" t="s">
        <v>180</v>
      </c>
      <c r="E62" s="50"/>
      <c r="F62" s="50" t="s">
        <v>62</v>
      </c>
      <c r="G62" s="51">
        <v>0</v>
      </c>
      <c r="H62" s="51">
        <v>600</v>
      </c>
      <c r="I62" s="51">
        <v>0</v>
      </c>
      <c r="J62" s="51">
        <v>0</v>
      </c>
      <c r="K62" s="51" t="s">
        <v>457</v>
      </c>
      <c r="L62" s="51" t="s">
        <v>182</v>
      </c>
      <c r="M62" s="51" t="s">
        <v>184</v>
      </c>
      <c r="N62" s="51" t="s">
        <v>255</v>
      </c>
    </row>
    <row r="63" spans="2:14" x14ac:dyDescent="0.25">
      <c r="B63" s="28" t="s">
        <v>2</v>
      </c>
      <c r="C63" s="49" t="s">
        <v>252</v>
      </c>
      <c r="D63" s="50" t="s">
        <v>252</v>
      </c>
      <c r="E63" s="50"/>
      <c r="F63" s="50" t="s">
        <v>232</v>
      </c>
      <c r="G63" s="51">
        <v>0</v>
      </c>
      <c r="H63" s="51">
        <v>0</v>
      </c>
      <c r="I63" s="51">
        <v>0</v>
      </c>
      <c r="J63" s="51">
        <v>0</v>
      </c>
      <c r="K63" s="51" t="s">
        <v>458</v>
      </c>
      <c r="L63" s="51" t="s">
        <v>253</v>
      </c>
      <c r="M63" s="51" t="s">
        <v>253</v>
      </c>
      <c r="N63" s="51" t="s">
        <v>256</v>
      </c>
    </row>
    <row r="64" spans="2:14" x14ac:dyDescent="0.25">
      <c r="B64" s="170" t="s">
        <v>2</v>
      </c>
      <c r="C64" s="171" t="s">
        <v>269</v>
      </c>
      <c r="D64" s="172" t="s">
        <v>269</v>
      </c>
      <c r="E64" s="172"/>
      <c r="F64" s="173" t="s">
        <v>232</v>
      </c>
      <c r="G64" s="174">
        <v>0</v>
      </c>
      <c r="H64" s="174">
        <v>0</v>
      </c>
      <c r="I64" s="174">
        <v>0</v>
      </c>
      <c r="J64" s="174">
        <v>5</v>
      </c>
      <c r="K64" s="208" t="s">
        <v>458</v>
      </c>
      <c r="L64" s="174" t="s">
        <v>253</v>
      </c>
      <c r="M64" s="174" t="s">
        <v>253</v>
      </c>
      <c r="N64" s="174" t="s">
        <v>256</v>
      </c>
    </row>
    <row r="65" spans="2:14" x14ac:dyDescent="0.25">
      <c r="B65" s="205" t="s">
        <v>2</v>
      </c>
      <c r="C65" s="53" t="s">
        <v>408</v>
      </c>
      <c r="D65" s="206" t="s">
        <v>408</v>
      </c>
      <c r="E65" s="206"/>
      <c r="F65" s="54" t="s">
        <v>388</v>
      </c>
      <c r="G65" s="208">
        <v>0</v>
      </c>
      <c r="H65" s="208">
        <v>0</v>
      </c>
      <c r="I65" s="208">
        <v>0</v>
      </c>
      <c r="J65" s="208">
        <v>0</v>
      </c>
      <c r="K65" s="208" t="s">
        <v>459</v>
      </c>
      <c r="L65" s="208" t="s">
        <v>410</v>
      </c>
      <c r="M65" s="208" t="s">
        <v>410</v>
      </c>
      <c r="N65" s="208" t="s">
        <v>409</v>
      </c>
    </row>
    <row r="66" spans="2:14" x14ac:dyDescent="0.25">
      <c r="B66" s="205" t="s">
        <v>2</v>
      </c>
      <c r="C66" s="53" t="s">
        <v>414</v>
      </c>
      <c r="D66" s="206" t="s">
        <v>408</v>
      </c>
      <c r="E66" s="206"/>
      <c r="F66" s="54" t="s">
        <v>388</v>
      </c>
      <c r="G66" s="208">
        <v>0</v>
      </c>
      <c r="H66" s="208">
        <v>0</v>
      </c>
      <c r="I66" s="208">
        <v>0</v>
      </c>
      <c r="J66" s="208">
        <v>5</v>
      </c>
      <c r="K66" s="208" t="s">
        <v>459</v>
      </c>
      <c r="L66" s="208" t="s">
        <v>410</v>
      </c>
      <c r="M66" s="208" t="s">
        <v>410</v>
      </c>
      <c r="N66" s="208" t="s">
        <v>409</v>
      </c>
    </row>
    <row r="67" spans="2:14" x14ac:dyDescent="0.25">
      <c r="B67" s="205" t="s">
        <v>2</v>
      </c>
      <c r="C67" s="53" t="s">
        <v>415</v>
      </c>
      <c r="D67" s="206" t="s">
        <v>408</v>
      </c>
      <c r="E67" s="206" t="s">
        <v>417</v>
      </c>
      <c r="F67" s="54" t="s">
        <v>388</v>
      </c>
      <c r="G67" s="208">
        <v>0</v>
      </c>
      <c r="H67" s="208">
        <v>0</v>
      </c>
      <c r="I67" s="208">
        <v>0</v>
      </c>
      <c r="J67" s="208">
        <v>15</v>
      </c>
      <c r="K67" s="208" t="s">
        <v>459</v>
      </c>
      <c r="L67" s="208" t="s">
        <v>410</v>
      </c>
      <c r="M67" s="208" t="s">
        <v>410</v>
      </c>
      <c r="N67" s="208" t="s">
        <v>409</v>
      </c>
    </row>
    <row r="68" spans="2:14" x14ac:dyDescent="0.25">
      <c r="B68" s="205" t="s">
        <v>2</v>
      </c>
      <c r="C68" s="53" t="s">
        <v>416</v>
      </c>
      <c r="D68" s="206" t="s">
        <v>408</v>
      </c>
      <c r="E68" s="206" t="s">
        <v>418</v>
      </c>
      <c r="F68" s="54" t="s">
        <v>388</v>
      </c>
      <c r="G68" s="208">
        <v>0</v>
      </c>
      <c r="H68" s="208">
        <v>0</v>
      </c>
      <c r="I68" s="208">
        <v>0</v>
      </c>
      <c r="J68" s="208">
        <v>25</v>
      </c>
      <c r="K68" s="208" t="s">
        <v>459</v>
      </c>
      <c r="L68" s="208" t="s">
        <v>410</v>
      </c>
      <c r="M68" s="208" t="s">
        <v>410</v>
      </c>
      <c r="N68" s="208" t="s">
        <v>409</v>
      </c>
    </row>
    <row r="69" spans="2:14" x14ac:dyDescent="0.25">
      <c r="B69" s="205" t="s">
        <v>2</v>
      </c>
      <c r="C69" s="53" t="s">
        <v>430</v>
      </c>
      <c r="D69" s="206" t="s">
        <v>430</v>
      </c>
      <c r="E69" s="206" t="s">
        <v>449</v>
      </c>
      <c r="F69" s="54" t="s">
        <v>419</v>
      </c>
      <c r="G69" s="208">
        <v>0</v>
      </c>
      <c r="H69" s="208">
        <v>0</v>
      </c>
      <c r="I69" s="208">
        <v>0</v>
      </c>
      <c r="J69" s="208">
        <v>0</v>
      </c>
      <c r="K69" s="208" t="s">
        <v>460</v>
      </c>
      <c r="L69" s="208" t="s">
        <v>434</v>
      </c>
      <c r="M69" s="208" t="s">
        <v>434</v>
      </c>
      <c r="N69" s="208" t="s">
        <v>435</v>
      </c>
    </row>
    <row r="70" spans="2:14" x14ac:dyDescent="0.25">
      <c r="B70" s="205" t="s">
        <v>2</v>
      </c>
      <c r="C70" s="53" t="s">
        <v>431</v>
      </c>
      <c r="D70" s="206" t="s">
        <v>430</v>
      </c>
      <c r="E70" s="206" t="s">
        <v>450</v>
      </c>
      <c r="F70" s="54" t="s">
        <v>419</v>
      </c>
      <c r="G70" s="208">
        <v>0</v>
      </c>
      <c r="H70" s="208">
        <v>0</v>
      </c>
      <c r="I70" s="208">
        <v>0</v>
      </c>
      <c r="J70" s="208">
        <v>5</v>
      </c>
      <c r="K70" s="208" t="s">
        <v>460</v>
      </c>
      <c r="L70" s="208" t="s">
        <v>434</v>
      </c>
      <c r="M70" s="208" t="s">
        <v>434</v>
      </c>
      <c r="N70" s="208" t="s">
        <v>435</v>
      </c>
    </row>
    <row r="71" spans="2:14" x14ac:dyDescent="0.25">
      <c r="B71" s="205" t="s">
        <v>2</v>
      </c>
      <c r="C71" s="53" t="s">
        <v>432</v>
      </c>
      <c r="D71" s="206" t="s">
        <v>431</v>
      </c>
      <c r="E71" s="206" t="s">
        <v>451</v>
      </c>
      <c r="F71" s="54" t="s">
        <v>419</v>
      </c>
      <c r="G71" s="208">
        <v>0</v>
      </c>
      <c r="H71" s="208">
        <v>0</v>
      </c>
      <c r="I71" s="208">
        <v>0</v>
      </c>
      <c r="J71" s="208">
        <v>15</v>
      </c>
      <c r="K71" s="208" t="s">
        <v>460</v>
      </c>
      <c r="L71" s="208" t="s">
        <v>434</v>
      </c>
      <c r="M71" s="208" t="s">
        <v>434</v>
      </c>
      <c r="N71" s="208" t="s">
        <v>435</v>
      </c>
    </row>
    <row r="72" spans="2:14" x14ac:dyDescent="0.25">
      <c r="B72" s="205" t="s">
        <v>2</v>
      </c>
      <c r="C72" s="53" t="s">
        <v>433</v>
      </c>
      <c r="D72" s="206" t="s">
        <v>431</v>
      </c>
      <c r="E72" s="206" t="s">
        <v>452</v>
      </c>
      <c r="F72" s="54" t="s">
        <v>419</v>
      </c>
      <c r="G72" s="208">
        <v>0</v>
      </c>
      <c r="H72" s="208">
        <v>0</v>
      </c>
      <c r="I72" s="208">
        <v>0</v>
      </c>
      <c r="J72" s="208">
        <v>25</v>
      </c>
      <c r="K72" s="208" t="s">
        <v>460</v>
      </c>
      <c r="L72" s="208" t="s">
        <v>434</v>
      </c>
      <c r="M72" s="208" t="s">
        <v>434</v>
      </c>
      <c r="N72" s="208" t="s">
        <v>435</v>
      </c>
    </row>
    <row r="74" spans="2:14" ht="15.75" thickBot="1" x14ac:dyDescent="0.3"/>
    <row r="75" spans="2:14" ht="23.25" x14ac:dyDescent="0.35">
      <c r="B75" s="1" t="s">
        <v>192</v>
      </c>
      <c r="C75" s="1"/>
      <c r="D75" s="1"/>
      <c r="E75" s="1"/>
    </row>
    <row r="77" spans="2:14" ht="121.5" x14ac:dyDescent="0.25">
      <c r="B77" s="12" t="s">
        <v>193</v>
      </c>
      <c r="C77" s="6" t="s">
        <v>0</v>
      </c>
      <c r="D77" s="7" t="s">
        <v>3</v>
      </c>
      <c r="E77" s="41" t="s">
        <v>64</v>
      </c>
    </row>
    <row r="78" spans="2:14" x14ac:dyDescent="0.25">
      <c r="B78" s="28" t="s">
        <v>2</v>
      </c>
      <c r="C78" s="49" t="s">
        <v>194</v>
      </c>
      <c r="D78" s="50" t="s">
        <v>197</v>
      </c>
      <c r="E78" s="50" t="s">
        <v>200</v>
      </c>
    </row>
    <row r="79" spans="2:14" x14ac:dyDescent="0.25">
      <c r="B79" s="28" t="s">
        <v>2</v>
      </c>
      <c r="C79" s="49" t="s">
        <v>195</v>
      </c>
      <c r="D79" s="50" t="s">
        <v>198</v>
      </c>
      <c r="E79" s="50" t="s">
        <v>201</v>
      </c>
    </row>
    <row r="80" spans="2:14" x14ac:dyDescent="0.25">
      <c r="B80" s="28" t="s">
        <v>2</v>
      </c>
      <c r="C80" s="49" t="s">
        <v>196</v>
      </c>
      <c r="D80" s="50" t="s">
        <v>199</v>
      </c>
      <c r="E80" s="50" t="s">
        <v>202</v>
      </c>
    </row>
    <row r="82" spans="2:6" ht="15.75" thickBot="1" x14ac:dyDescent="0.3"/>
    <row r="83" spans="2:6" ht="23.25" x14ac:dyDescent="0.35">
      <c r="B83" s="1" t="s">
        <v>463</v>
      </c>
      <c r="C83" s="1"/>
      <c r="D83" s="1"/>
      <c r="E83" s="1"/>
    </row>
    <row r="85" spans="2:6" ht="170.25" x14ac:dyDescent="0.25">
      <c r="B85" s="12" t="s">
        <v>464</v>
      </c>
      <c r="C85" s="6" t="s">
        <v>0</v>
      </c>
      <c r="D85" s="7" t="s">
        <v>4</v>
      </c>
      <c r="E85" s="41" t="s">
        <v>176</v>
      </c>
      <c r="F85" s="7" t="s">
        <v>177</v>
      </c>
    </row>
    <row r="86" spans="2:6" x14ac:dyDescent="0.25">
      <c r="B86" s="28" t="s">
        <v>2</v>
      </c>
      <c r="C86" s="49" t="s">
        <v>469</v>
      </c>
      <c r="D86" s="50">
        <v>0</v>
      </c>
      <c r="E86" s="50">
        <v>10000</v>
      </c>
      <c r="F86" s="50">
        <v>0</v>
      </c>
    </row>
    <row r="87" spans="2:6" x14ac:dyDescent="0.25">
      <c r="B87" s="28" t="s">
        <v>2</v>
      </c>
      <c r="C87" s="49" t="s">
        <v>470</v>
      </c>
      <c r="D87" s="50">
        <v>1</v>
      </c>
      <c r="E87" s="50">
        <v>15000</v>
      </c>
      <c r="F87" s="50">
        <v>0</v>
      </c>
    </row>
    <row r="88" spans="2:6" x14ac:dyDescent="0.25">
      <c r="B88" s="28" t="s">
        <v>2</v>
      </c>
      <c r="C88" s="49" t="s">
        <v>471</v>
      </c>
      <c r="D88" s="50">
        <v>2</v>
      </c>
      <c r="E88" s="50">
        <v>20000</v>
      </c>
      <c r="F88" s="50">
        <v>0</v>
      </c>
    </row>
    <row r="89" spans="2:6" x14ac:dyDescent="0.25">
      <c r="B89" s="28" t="s">
        <v>2</v>
      </c>
      <c r="C89" s="49" t="s">
        <v>472</v>
      </c>
      <c r="D89" s="50">
        <v>3</v>
      </c>
      <c r="E89" s="50">
        <v>25000</v>
      </c>
      <c r="F89" s="50">
        <v>0</v>
      </c>
    </row>
    <row r="90" spans="2:6" x14ac:dyDescent="0.25">
      <c r="B90" s="28" t="s">
        <v>2</v>
      </c>
      <c r="C90" s="49" t="s">
        <v>473</v>
      </c>
      <c r="D90" s="50">
        <v>4</v>
      </c>
      <c r="E90" s="50">
        <v>30000</v>
      </c>
      <c r="F90" s="50">
        <v>0</v>
      </c>
    </row>
    <row r="91" spans="2:6" x14ac:dyDescent="0.25">
      <c r="B91" s="28" t="s">
        <v>2</v>
      </c>
      <c r="C91" s="49" t="s">
        <v>474</v>
      </c>
      <c r="D91" s="50">
        <v>5</v>
      </c>
      <c r="E91" s="50">
        <v>0</v>
      </c>
      <c r="F91" s="50">
        <v>5</v>
      </c>
    </row>
    <row r="92" spans="2:6" x14ac:dyDescent="0.25">
      <c r="B92" s="28" t="s">
        <v>2</v>
      </c>
      <c r="C92" s="49" t="s">
        <v>475</v>
      </c>
      <c r="D92" s="50">
        <v>6</v>
      </c>
      <c r="E92" s="50">
        <v>35000</v>
      </c>
      <c r="F92" s="50">
        <v>0</v>
      </c>
    </row>
    <row r="93" spans="2:6" x14ac:dyDescent="0.25">
      <c r="B93" s="28" t="s">
        <v>2</v>
      </c>
      <c r="C93" s="49" t="s">
        <v>476</v>
      </c>
      <c r="D93" s="50">
        <v>7</v>
      </c>
      <c r="E93" s="50">
        <v>40000</v>
      </c>
      <c r="F93" s="50">
        <v>0</v>
      </c>
    </row>
    <row r="94" spans="2:6" x14ac:dyDescent="0.25">
      <c r="B94" s="28" t="s">
        <v>2</v>
      </c>
      <c r="C94" s="49" t="s">
        <v>477</v>
      </c>
      <c r="D94" s="50">
        <v>8</v>
      </c>
      <c r="E94" s="50">
        <v>45000</v>
      </c>
      <c r="F94" s="50">
        <v>0</v>
      </c>
    </row>
    <row r="95" spans="2:6" x14ac:dyDescent="0.25">
      <c r="B95" s="28" t="s">
        <v>2</v>
      </c>
      <c r="C95" s="49" t="s">
        <v>478</v>
      </c>
      <c r="D95" s="50">
        <v>9</v>
      </c>
      <c r="E95" s="50">
        <v>50000</v>
      </c>
      <c r="F95" s="50">
        <v>0</v>
      </c>
    </row>
    <row r="96" spans="2:6" x14ac:dyDescent="0.25">
      <c r="B96" s="28" t="s">
        <v>2</v>
      </c>
      <c r="C96" s="49" t="s">
        <v>479</v>
      </c>
      <c r="D96" s="50">
        <v>10</v>
      </c>
      <c r="E96" s="50">
        <v>55000</v>
      </c>
      <c r="F96" s="50">
        <v>0</v>
      </c>
    </row>
    <row r="97" spans="2:11" x14ac:dyDescent="0.25">
      <c r="B97" s="28" t="s">
        <v>2</v>
      </c>
      <c r="C97" s="49" t="s">
        <v>480</v>
      </c>
      <c r="D97" s="50">
        <v>11</v>
      </c>
      <c r="E97" s="50">
        <v>10000</v>
      </c>
      <c r="F97" s="50">
        <v>0</v>
      </c>
    </row>
    <row r="98" spans="2:11" x14ac:dyDescent="0.25">
      <c r="B98" s="28" t="s">
        <v>2</v>
      </c>
      <c r="C98" s="49" t="s">
        <v>481</v>
      </c>
      <c r="D98" s="50">
        <v>12</v>
      </c>
      <c r="E98" s="50">
        <v>15000</v>
      </c>
      <c r="F98" s="50">
        <v>0</v>
      </c>
    </row>
    <row r="99" spans="2:11" x14ac:dyDescent="0.25">
      <c r="B99" s="28" t="s">
        <v>2</v>
      </c>
      <c r="C99" s="49" t="s">
        <v>482</v>
      </c>
      <c r="D99" s="50">
        <v>13</v>
      </c>
      <c r="E99" s="50">
        <v>20000</v>
      </c>
      <c r="F99" s="50">
        <v>0</v>
      </c>
      <c r="H99" t="s">
        <v>508</v>
      </c>
    </row>
    <row r="100" spans="2:11" x14ac:dyDescent="0.25">
      <c r="B100" s="28" t="s">
        <v>2</v>
      </c>
      <c r="C100" s="49" t="s">
        <v>483</v>
      </c>
      <c r="D100" s="50">
        <v>14</v>
      </c>
      <c r="E100" s="50">
        <v>25000</v>
      </c>
      <c r="F100" s="50">
        <v>0</v>
      </c>
      <c r="H100" t="s">
        <v>118</v>
      </c>
      <c r="I100" t="s">
        <v>507</v>
      </c>
    </row>
    <row r="101" spans="2:11" x14ac:dyDescent="0.25">
      <c r="B101" s="28" t="s">
        <v>2</v>
      </c>
      <c r="C101" s="49" t="s">
        <v>484</v>
      </c>
      <c r="D101" s="50">
        <v>15</v>
      </c>
      <c r="E101" s="50">
        <v>30000</v>
      </c>
      <c r="F101" s="50">
        <v>0</v>
      </c>
      <c r="H101">
        <v>1</v>
      </c>
      <c r="I101">
        <v>10000</v>
      </c>
      <c r="J101" t="s">
        <v>504</v>
      </c>
      <c r="K101" t="s">
        <v>505</v>
      </c>
    </row>
    <row r="102" spans="2:11" x14ac:dyDescent="0.25">
      <c r="B102" s="28" t="s">
        <v>2</v>
      </c>
      <c r="C102" s="49" t="s">
        <v>485</v>
      </c>
      <c r="D102" s="50">
        <v>16</v>
      </c>
      <c r="E102" s="50">
        <v>0</v>
      </c>
      <c r="F102" s="50">
        <v>15</v>
      </c>
      <c r="H102">
        <v>10</v>
      </c>
      <c r="I102">
        <v>55000</v>
      </c>
      <c r="J102">
        <f t="array" ref="J102:K102">LINEST(I101:I102,H101:H102)</f>
        <v>5000</v>
      </c>
      <c r="K102">
        <v>5000</v>
      </c>
    </row>
    <row r="103" spans="2:11" x14ac:dyDescent="0.25">
      <c r="B103" s="28" t="s">
        <v>2</v>
      </c>
      <c r="C103" s="49" t="s">
        <v>486</v>
      </c>
      <c r="D103" s="50">
        <v>17</v>
      </c>
      <c r="E103" s="50">
        <v>35000</v>
      </c>
      <c r="F103" s="50">
        <v>0</v>
      </c>
    </row>
    <row r="104" spans="2:11" x14ac:dyDescent="0.25">
      <c r="B104" s="28" t="s">
        <v>2</v>
      </c>
      <c r="C104" s="49" t="s">
        <v>487</v>
      </c>
      <c r="D104" s="50">
        <v>18</v>
      </c>
      <c r="E104" s="50">
        <v>40000</v>
      </c>
      <c r="F104" s="50">
        <v>0</v>
      </c>
      <c r="I104" t="s">
        <v>502</v>
      </c>
      <c r="J104" t="s">
        <v>503</v>
      </c>
    </row>
    <row r="105" spans="2:11" x14ac:dyDescent="0.25">
      <c r="B105" s="28" t="s">
        <v>2</v>
      </c>
      <c r="C105" s="49" t="s">
        <v>488</v>
      </c>
      <c r="D105" s="50">
        <v>19</v>
      </c>
      <c r="E105" s="50">
        <v>45000</v>
      </c>
      <c r="F105" s="50">
        <v>0</v>
      </c>
      <c r="I105" s="268">
        <v>1</v>
      </c>
      <c r="J105">
        <f>ROUND(($J$102*I105)+$K$102,0)</f>
        <v>10000</v>
      </c>
    </row>
    <row r="106" spans="2:11" x14ac:dyDescent="0.25">
      <c r="B106" s="28" t="s">
        <v>2</v>
      </c>
      <c r="C106" s="49" t="s">
        <v>489</v>
      </c>
      <c r="D106" s="50">
        <v>20</v>
      </c>
      <c r="E106" s="50">
        <v>50000</v>
      </c>
      <c r="F106" s="50">
        <v>0</v>
      </c>
      <c r="I106" s="268">
        <v>2</v>
      </c>
      <c r="J106">
        <f t="shared" ref="J106:J114" si="0">ROUND(($J$102*I106)+$K$102,0)</f>
        <v>15000</v>
      </c>
    </row>
    <row r="107" spans="2:11" x14ac:dyDescent="0.25">
      <c r="B107" s="28" t="s">
        <v>2</v>
      </c>
      <c r="C107" s="49" t="s">
        <v>490</v>
      </c>
      <c r="D107" s="50">
        <v>21</v>
      </c>
      <c r="E107" s="50">
        <v>55000</v>
      </c>
      <c r="F107" s="50">
        <v>0</v>
      </c>
      <c r="I107" s="268">
        <v>3</v>
      </c>
      <c r="J107">
        <f t="shared" si="0"/>
        <v>20000</v>
      </c>
    </row>
    <row r="108" spans="2:11" x14ac:dyDescent="0.25">
      <c r="B108" s="28" t="s">
        <v>2</v>
      </c>
      <c r="C108" s="49" t="s">
        <v>491</v>
      </c>
      <c r="D108" s="50">
        <v>22</v>
      </c>
      <c r="E108" s="50">
        <v>10000</v>
      </c>
      <c r="F108" s="50">
        <v>0</v>
      </c>
      <c r="I108" s="268">
        <v>4</v>
      </c>
      <c r="J108">
        <f t="shared" si="0"/>
        <v>25000</v>
      </c>
    </row>
    <row r="109" spans="2:11" x14ac:dyDescent="0.25">
      <c r="B109" s="28" t="s">
        <v>2</v>
      </c>
      <c r="C109" s="49" t="s">
        <v>492</v>
      </c>
      <c r="D109" s="50">
        <v>23</v>
      </c>
      <c r="E109" s="50">
        <v>15000</v>
      </c>
      <c r="F109" s="50">
        <v>0</v>
      </c>
      <c r="I109" s="268">
        <v>5</v>
      </c>
      <c r="J109">
        <f t="shared" si="0"/>
        <v>30000</v>
      </c>
    </row>
    <row r="110" spans="2:11" x14ac:dyDescent="0.25">
      <c r="B110" s="28" t="s">
        <v>2</v>
      </c>
      <c r="C110" s="49" t="s">
        <v>493</v>
      </c>
      <c r="D110" s="50">
        <v>24</v>
      </c>
      <c r="E110" s="50">
        <v>20000</v>
      </c>
      <c r="F110" s="50">
        <v>0</v>
      </c>
      <c r="I110" s="268">
        <v>6</v>
      </c>
      <c r="J110">
        <f t="shared" si="0"/>
        <v>35000</v>
      </c>
    </row>
    <row r="111" spans="2:11" x14ac:dyDescent="0.25">
      <c r="B111" s="28" t="s">
        <v>2</v>
      </c>
      <c r="C111" s="49" t="s">
        <v>494</v>
      </c>
      <c r="D111" s="50">
        <v>25</v>
      </c>
      <c r="E111" s="50">
        <v>25000</v>
      </c>
      <c r="F111" s="50">
        <v>0</v>
      </c>
      <c r="I111" s="268">
        <v>7</v>
      </c>
      <c r="J111">
        <f t="shared" si="0"/>
        <v>40000</v>
      </c>
    </row>
    <row r="112" spans="2:11" x14ac:dyDescent="0.25">
      <c r="B112" s="28" t="s">
        <v>2</v>
      </c>
      <c r="C112" s="49" t="s">
        <v>495</v>
      </c>
      <c r="D112" s="50">
        <v>26</v>
      </c>
      <c r="E112" s="50">
        <v>30000</v>
      </c>
      <c r="F112" s="50">
        <v>0</v>
      </c>
      <c r="I112" s="268">
        <v>8</v>
      </c>
      <c r="J112">
        <f t="shared" si="0"/>
        <v>45000</v>
      </c>
    </row>
    <row r="113" spans="2:11" x14ac:dyDescent="0.25">
      <c r="B113" s="28" t="s">
        <v>2</v>
      </c>
      <c r="C113" s="49" t="s">
        <v>496</v>
      </c>
      <c r="D113" s="50">
        <v>27</v>
      </c>
      <c r="E113" s="50">
        <v>0</v>
      </c>
      <c r="F113" s="50">
        <v>25</v>
      </c>
      <c r="I113" s="268">
        <v>9</v>
      </c>
      <c r="J113">
        <f t="shared" si="0"/>
        <v>50000</v>
      </c>
    </row>
    <row r="114" spans="2:11" x14ac:dyDescent="0.25">
      <c r="B114" s="28" t="s">
        <v>2</v>
      </c>
      <c r="C114" s="49" t="s">
        <v>497</v>
      </c>
      <c r="D114" s="50">
        <v>28</v>
      </c>
      <c r="E114" s="50">
        <v>35000</v>
      </c>
      <c r="F114" s="50">
        <v>0</v>
      </c>
      <c r="I114" s="268">
        <v>10</v>
      </c>
      <c r="J114">
        <f t="shared" si="0"/>
        <v>55000</v>
      </c>
    </row>
    <row r="115" spans="2:11" x14ac:dyDescent="0.25">
      <c r="B115" s="28" t="s">
        <v>2</v>
      </c>
      <c r="C115" s="49" t="s">
        <v>498</v>
      </c>
      <c r="D115" s="50">
        <v>29</v>
      </c>
      <c r="E115" s="50">
        <v>40000</v>
      </c>
      <c r="F115" s="50">
        <v>0</v>
      </c>
    </row>
    <row r="116" spans="2:11" x14ac:dyDescent="0.25">
      <c r="B116" s="28" t="s">
        <v>2</v>
      </c>
      <c r="C116" s="49" t="s">
        <v>499</v>
      </c>
      <c r="D116" s="50">
        <v>30</v>
      </c>
      <c r="E116" s="50">
        <v>45000</v>
      </c>
      <c r="F116" s="50">
        <v>0</v>
      </c>
      <c r="J116" s="56">
        <f>SUM(J105:J114)</f>
        <v>325000</v>
      </c>
    </row>
    <row r="117" spans="2:11" x14ac:dyDescent="0.25">
      <c r="B117" s="28" t="s">
        <v>2</v>
      </c>
      <c r="C117" s="49" t="s">
        <v>500</v>
      </c>
      <c r="D117" s="50">
        <v>31</v>
      </c>
      <c r="E117" s="50">
        <v>50000</v>
      </c>
      <c r="F117" s="50">
        <v>0</v>
      </c>
      <c r="I117" t="s">
        <v>506</v>
      </c>
    </row>
    <row r="118" spans="2:11" x14ac:dyDescent="0.25">
      <c r="B118" s="28" t="s">
        <v>2</v>
      </c>
      <c r="C118" s="49" t="s">
        <v>501</v>
      </c>
      <c r="D118" s="50">
        <v>32</v>
      </c>
      <c r="E118" s="50">
        <v>55000</v>
      </c>
      <c r="F118" s="50">
        <v>0</v>
      </c>
      <c r="H118" t="s">
        <v>509</v>
      </c>
    </row>
    <row r="119" spans="2:11" x14ac:dyDescent="0.25">
      <c r="H119" t="s">
        <v>118</v>
      </c>
      <c r="I119" t="s">
        <v>510</v>
      </c>
      <c r="J119" t="s">
        <v>504</v>
      </c>
      <c r="K119" t="s">
        <v>505</v>
      </c>
    </row>
    <row r="120" spans="2:11" x14ac:dyDescent="0.25">
      <c r="H120">
        <v>1</v>
      </c>
      <c r="I120">
        <v>5</v>
      </c>
      <c r="J120">
        <f t="array" ref="J120:K120">LINEST(I120:I121,H120:H121)</f>
        <v>10.000000000000002</v>
      </c>
      <c r="K120">
        <v>-5.0000000000000036</v>
      </c>
    </row>
    <row r="121" spans="2:11" x14ac:dyDescent="0.25">
      <c r="H121">
        <v>3</v>
      </c>
      <c r="I121">
        <v>25</v>
      </c>
    </row>
    <row r="123" spans="2:11" x14ac:dyDescent="0.25">
      <c r="I123" t="s">
        <v>502</v>
      </c>
      <c r="J123" t="s">
        <v>511</v>
      </c>
    </row>
    <row r="124" spans="2:11" x14ac:dyDescent="0.25">
      <c r="I124" s="268">
        <v>1</v>
      </c>
      <c r="J124">
        <f>ROUND(($J$120*I124)+$K$120,0)</f>
        <v>5</v>
      </c>
    </row>
    <row r="125" spans="2:11" x14ac:dyDescent="0.25">
      <c r="I125" s="268">
        <v>2</v>
      </c>
      <c r="J125">
        <f t="shared" ref="J125:J126" si="1">ROUND(($J$120*I125)+$K$120,0)</f>
        <v>15</v>
      </c>
    </row>
    <row r="126" spans="2:11" x14ac:dyDescent="0.25">
      <c r="I126" s="268">
        <v>3</v>
      </c>
      <c r="J126">
        <f t="shared" si="1"/>
        <v>25</v>
      </c>
    </row>
    <row r="128" spans="2:11" x14ac:dyDescent="0.25">
      <c r="J128" s="56">
        <f>SUM(J124:J126)</f>
        <v>45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8" priority="117"/>
  </conditionalFormatting>
  <conditionalFormatting sqref="C7:D7 C4:C6">
    <cfRule type="duplicateValues" dxfId="227" priority="93"/>
  </conditionalFormatting>
  <conditionalFormatting sqref="C43:C45">
    <cfRule type="duplicateValues" dxfId="226" priority="82"/>
  </conditionalFormatting>
  <conditionalFormatting sqref="C40:C42">
    <cfRule type="duplicateValues" dxfId="225" priority="118"/>
  </conditionalFormatting>
  <conditionalFormatting sqref="C46:C48">
    <cfRule type="duplicateValues" dxfId="224" priority="79"/>
  </conditionalFormatting>
  <conditionalFormatting sqref="C15:C25">
    <cfRule type="duplicateValues" dxfId="223" priority="77"/>
  </conditionalFormatting>
  <conditionalFormatting sqref="BA22">
    <cfRule type="duplicateValues" dxfId="222" priority="69"/>
  </conditionalFormatting>
  <conditionalFormatting sqref="C61:C65">
    <cfRule type="duplicateValues" dxfId="221" priority="67"/>
  </conditionalFormatting>
  <conditionalFormatting sqref="C78:C80">
    <cfRule type="duplicateValues" dxfId="220" priority="64"/>
  </conditionalFormatting>
  <conditionalFormatting sqref="AD4:AD7">
    <cfRule type="duplicateValues" dxfId="219" priority="63"/>
  </conditionalFormatting>
  <conditionalFormatting sqref="BA23">
    <cfRule type="duplicateValues" dxfId="218" priority="60"/>
  </conditionalFormatting>
  <conditionalFormatting sqref="BA24">
    <cfRule type="duplicateValues" dxfId="217" priority="59"/>
  </conditionalFormatting>
  <conditionalFormatting sqref="BA25">
    <cfRule type="duplicateValues" dxfId="216" priority="58"/>
  </conditionalFormatting>
  <conditionalFormatting sqref="C64">
    <cfRule type="duplicateValues" dxfId="215" priority="57"/>
  </conditionalFormatting>
  <conditionalFormatting sqref="C7:D7">
    <cfRule type="duplicateValues" dxfId="214" priority="56"/>
  </conditionalFormatting>
  <conditionalFormatting sqref="AD7">
    <cfRule type="duplicateValues" dxfId="213" priority="55"/>
  </conditionalFormatting>
  <conditionalFormatting sqref="C26:C29">
    <cfRule type="duplicateValues" dxfId="212" priority="54"/>
  </conditionalFormatting>
  <conditionalFormatting sqref="C49:C51">
    <cfRule type="duplicateValues" dxfId="211" priority="53"/>
  </conditionalFormatting>
  <conditionalFormatting sqref="C65">
    <cfRule type="duplicateValues" dxfId="210" priority="52"/>
  </conditionalFormatting>
  <conditionalFormatting sqref="C65">
    <cfRule type="duplicateValues" dxfId="209" priority="51"/>
  </conditionalFormatting>
  <conditionalFormatting sqref="C66">
    <cfRule type="duplicateValues" dxfId="208" priority="50"/>
  </conditionalFormatting>
  <conditionalFormatting sqref="C66">
    <cfRule type="duplicateValues" dxfId="207" priority="49"/>
  </conditionalFormatting>
  <conditionalFormatting sqref="C66">
    <cfRule type="duplicateValues" dxfId="206" priority="48"/>
  </conditionalFormatting>
  <conditionalFormatting sqref="C67">
    <cfRule type="duplicateValues" dxfId="205" priority="47"/>
  </conditionalFormatting>
  <conditionalFormatting sqref="C67">
    <cfRule type="duplicateValues" dxfId="204" priority="46"/>
  </conditionalFormatting>
  <conditionalFormatting sqref="C67">
    <cfRule type="duplicateValues" dxfId="203" priority="45"/>
  </conditionalFormatting>
  <conditionalFormatting sqref="C68">
    <cfRule type="duplicateValues" dxfId="202" priority="44"/>
  </conditionalFormatting>
  <conditionalFormatting sqref="C68">
    <cfRule type="duplicateValues" dxfId="201" priority="43"/>
  </conditionalFormatting>
  <conditionalFormatting sqref="C68">
    <cfRule type="duplicateValues" dxfId="200" priority="42"/>
  </conditionalFormatting>
  <conditionalFormatting sqref="C8">
    <cfRule type="duplicateValues" dxfId="199" priority="41"/>
  </conditionalFormatting>
  <conditionalFormatting sqref="AD8">
    <cfRule type="duplicateValues" dxfId="198" priority="40"/>
  </conditionalFormatting>
  <conditionalFormatting sqref="C8">
    <cfRule type="duplicateValues" dxfId="197" priority="39"/>
  </conditionalFormatting>
  <conditionalFormatting sqref="AD8">
    <cfRule type="duplicateValues" dxfId="196" priority="38"/>
  </conditionalFormatting>
  <conditionalFormatting sqref="D8">
    <cfRule type="duplicateValues" dxfId="195" priority="37"/>
  </conditionalFormatting>
  <conditionalFormatting sqref="D8">
    <cfRule type="duplicateValues" dxfId="194" priority="36"/>
  </conditionalFormatting>
  <conditionalFormatting sqref="C30:C33">
    <cfRule type="duplicateValues" dxfId="193" priority="35"/>
  </conditionalFormatting>
  <conditionalFormatting sqref="BA30">
    <cfRule type="duplicateValues" dxfId="192" priority="34"/>
  </conditionalFormatting>
  <conditionalFormatting sqref="BA31">
    <cfRule type="duplicateValues" dxfId="191" priority="33"/>
  </conditionalFormatting>
  <conditionalFormatting sqref="BA32">
    <cfRule type="duplicateValues" dxfId="190" priority="32"/>
  </conditionalFormatting>
  <conditionalFormatting sqref="BA33">
    <cfRule type="duplicateValues" dxfId="189" priority="31"/>
  </conditionalFormatting>
  <conditionalFormatting sqref="C69">
    <cfRule type="duplicateValues" dxfId="188" priority="30"/>
  </conditionalFormatting>
  <conditionalFormatting sqref="C69">
    <cfRule type="duplicateValues" dxfId="187" priority="29"/>
  </conditionalFormatting>
  <conditionalFormatting sqref="C69">
    <cfRule type="duplicateValues" dxfId="186" priority="28"/>
  </conditionalFormatting>
  <conditionalFormatting sqref="C70">
    <cfRule type="duplicateValues" dxfId="185" priority="27"/>
  </conditionalFormatting>
  <conditionalFormatting sqref="C70">
    <cfRule type="duplicateValues" dxfId="184" priority="26"/>
  </conditionalFormatting>
  <conditionalFormatting sqref="C70">
    <cfRule type="duplicateValues" dxfId="183" priority="25"/>
  </conditionalFormatting>
  <conditionalFormatting sqref="C71">
    <cfRule type="duplicateValues" dxfId="182" priority="24"/>
  </conditionalFormatting>
  <conditionalFormatting sqref="C71">
    <cfRule type="duplicateValues" dxfId="181" priority="23"/>
  </conditionalFormatting>
  <conditionalFormatting sqref="C71">
    <cfRule type="duplicateValues" dxfId="180" priority="22"/>
  </conditionalFormatting>
  <conditionalFormatting sqref="C72">
    <cfRule type="duplicateValues" dxfId="179" priority="21"/>
  </conditionalFormatting>
  <conditionalFormatting sqref="C72">
    <cfRule type="duplicateValues" dxfId="178" priority="20"/>
  </conditionalFormatting>
  <conditionalFormatting sqref="C72">
    <cfRule type="duplicateValues" dxfId="177" priority="19"/>
  </conditionalFormatting>
  <conditionalFormatting sqref="C52:C54">
    <cfRule type="duplicateValues" dxfId="176" priority="18"/>
  </conditionalFormatting>
  <conditionalFormatting sqref="C86:C118">
    <cfRule type="duplicateValues" dxfId="175" priority="17"/>
  </conditionalFormatting>
  <conditionalFormatting sqref="D4">
    <cfRule type="duplicateValues" dxfId="174" priority="6"/>
  </conditionalFormatting>
  <conditionalFormatting sqref="D4">
    <cfRule type="duplicateValues" dxfId="173" priority="5"/>
  </conditionalFormatting>
  <conditionalFormatting sqref="D5">
    <cfRule type="duplicateValues" dxfId="172" priority="4"/>
  </conditionalFormatting>
  <conditionalFormatting sqref="D5">
    <cfRule type="duplicateValues" dxfId="171" priority="3"/>
  </conditionalFormatting>
  <conditionalFormatting sqref="D6">
    <cfRule type="duplicateValues" dxfId="170" priority="2"/>
  </conditionalFormatting>
  <conditionalFormatting sqref="D6">
    <cfRule type="duplicateValues" dxfId="169" priority="1"/>
  </conditionalFormatting>
  <dataValidations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M15"/>
  <sheetViews>
    <sheetView zoomScaleNormal="100" workbookViewId="0">
      <selection activeCell="G16" sqref="G1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27"/>
      <c r="C2" s="127"/>
      <c r="D2" s="127"/>
      <c r="E2" s="127"/>
      <c r="F2" s="128"/>
      <c r="G2" s="281"/>
      <c r="H2" s="281"/>
      <c r="I2" s="127"/>
    </row>
    <row r="3" spans="2:13" ht="172.5" x14ac:dyDescent="0.25">
      <c r="B3" s="129" t="s">
        <v>170</v>
      </c>
      <c r="C3" s="129" t="s">
        <v>0</v>
      </c>
      <c r="D3" s="130" t="s">
        <v>219</v>
      </c>
      <c r="E3" s="130" t="s">
        <v>146</v>
      </c>
      <c r="F3" s="131" t="s">
        <v>147</v>
      </c>
      <c r="G3" s="131" t="s">
        <v>168</v>
      </c>
      <c r="H3" s="132" t="s">
        <v>148</v>
      </c>
      <c r="I3" s="132" t="s">
        <v>149</v>
      </c>
      <c r="J3" s="133" t="s">
        <v>3</v>
      </c>
      <c r="K3" s="134" t="s">
        <v>150</v>
      </c>
    </row>
    <row r="4" spans="2:13" x14ac:dyDescent="0.25">
      <c r="B4" s="135" t="s">
        <v>2</v>
      </c>
      <c r="C4" s="136" t="s">
        <v>165</v>
      </c>
      <c r="D4" s="136" t="s">
        <v>220</v>
      </c>
      <c r="E4" s="136">
        <v>0</v>
      </c>
      <c r="F4" s="137">
        <v>15</v>
      </c>
      <c r="G4" s="137">
        <v>1</v>
      </c>
      <c r="H4" s="138">
        <v>0.5</v>
      </c>
      <c r="I4" s="138">
        <v>1</v>
      </c>
      <c r="J4" s="139" t="s">
        <v>151</v>
      </c>
      <c r="K4" s="140" t="s">
        <v>152</v>
      </c>
    </row>
    <row r="5" spans="2:13" x14ac:dyDescent="0.25">
      <c r="B5" s="135" t="s">
        <v>2</v>
      </c>
      <c r="C5" s="136" t="s">
        <v>166</v>
      </c>
      <c r="D5" s="136" t="s">
        <v>221</v>
      </c>
      <c r="E5" s="136">
        <v>1</v>
      </c>
      <c r="F5" s="137">
        <v>60</v>
      </c>
      <c r="G5" s="137">
        <v>3</v>
      </c>
      <c r="H5" s="138">
        <v>0.5</v>
      </c>
      <c r="I5" s="138">
        <v>1</v>
      </c>
      <c r="J5" s="139" t="s">
        <v>153</v>
      </c>
      <c r="K5" s="140" t="s">
        <v>154</v>
      </c>
    </row>
    <row r="6" spans="2:13" x14ac:dyDescent="0.25">
      <c r="B6" s="135" t="s">
        <v>2</v>
      </c>
      <c r="C6" s="136" t="s">
        <v>167</v>
      </c>
      <c r="D6" s="136" t="s">
        <v>222</v>
      </c>
      <c r="E6" s="136">
        <v>2</v>
      </c>
      <c r="F6" s="137">
        <v>240</v>
      </c>
      <c r="G6" s="137">
        <v>10</v>
      </c>
      <c r="H6" s="138">
        <v>0.5</v>
      </c>
      <c r="I6" s="138">
        <v>1</v>
      </c>
      <c r="J6" s="139" t="s">
        <v>155</v>
      </c>
      <c r="K6" s="141" t="s">
        <v>156</v>
      </c>
    </row>
    <row r="8" spans="2:13" ht="15.75" thickBot="1" x14ac:dyDescent="0.3"/>
    <row r="9" spans="2:13" ht="23.25" x14ac:dyDescent="0.35">
      <c r="B9" s="1" t="s">
        <v>159</v>
      </c>
      <c r="C9" s="1"/>
      <c r="D9" s="1"/>
      <c r="E9" s="1"/>
      <c r="F9" s="1"/>
      <c r="G9" s="1"/>
    </row>
    <row r="11" spans="2:13" ht="159" x14ac:dyDescent="0.25">
      <c r="B11" s="142" t="s">
        <v>169</v>
      </c>
      <c r="C11" s="143" t="s">
        <v>0</v>
      </c>
      <c r="D11" s="143" t="s">
        <v>8</v>
      </c>
      <c r="E11" s="144" t="s">
        <v>157</v>
      </c>
      <c r="F11" s="144" t="s">
        <v>158</v>
      </c>
    </row>
    <row r="12" spans="2:13" x14ac:dyDescent="0.25">
      <c r="B12" s="145" t="s">
        <v>2</v>
      </c>
      <c r="C12" s="146" t="s">
        <v>160</v>
      </c>
      <c r="D12" s="146" t="s">
        <v>15</v>
      </c>
      <c r="E12" s="146">
        <v>0.7</v>
      </c>
      <c r="F12" s="146">
        <v>1</v>
      </c>
    </row>
    <row r="13" spans="2:13" x14ac:dyDescent="0.25">
      <c r="B13" s="145" t="s">
        <v>2</v>
      </c>
      <c r="C13" s="146" t="s">
        <v>161</v>
      </c>
      <c r="D13" s="146" t="s">
        <v>14</v>
      </c>
      <c r="E13" s="146">
        <v>1.5</v>
      </c>
      <c r="F13" s="146">
        <v>1</v>
      </c>
    </row>
    <row r="14" spans="2:13" x14ac:dyDescent="0.25">
      <c r="B14" s="145" t="s">
        <v>2</v>
      </c>
      <c r="C14" s="146" t="s">
        <v>162</v>
      </c>
      <c r="D14" s="146" t="s">
        <v>13</v>
      </c>
      <c r="E14" s="146">
        <v>3</v>
      </c>
      <c r="F14" s="146">
        <v>1</v>
      </c>
    </row>
    <row r="15" spans="2:13" x14ac:dyDescent="0.25">
      <c r="B15" s="145" t="s">
        <v>2</v>
      </c>
      <c r="C15" s="146" t="s">
        <v>163</v>
      </c>
      <c r="D15" s="146" t="s">
        <v>12</v>
      </c>
      <c r="E15" s="146">
        <v>4</v>
      </c>
      <c r="F15" s="14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5" sqref="I15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270</v>
      </c>
      <c r="B1" s="1"/>
      <c r="C1" s="1"/>
      <c r="D1" s="1"/>
      <c r="E1" s="1"/>
      <c r="F1" s="1"/>
      <c r="G1" s="1"/>
      <c r="H1" s="1"/>
    </row>
    <row r="2" spans="1:9" x14ac:dyDescent="0.25">
      <c r="A2" s="127"/>
      <c r="B2" s="127"/>
      <c r="C2" s="127"/>
      <c r="D2" s="127"/>
    </row>
    <row r="3" spans="1:9" ht="103.5" x14ac:dyDescent="0.25">
      <c r="A3" s="23" t="s">
        <v>271</v>
      </c>
      <c r="B3" s="23" t="s">
        <v>0</v>
      </c>
      <c r="C3" s="7" t="s">
        <v>4</v>
      </c>
      <c r="D3" s="7" t="s">
        <v>272</v>
      </c>
      <c r="E3" s="7" t="s">
        <v>273</v>
      </c>
      <c r="F3" s="7" t="s">
        <v>274</v>
      </c>
      <c r="G3" s="7" t="s">
        <v>64</v>
      </c>
      <c r="H3" s="7" t="s">
        <v>275</v>
      </c>
      <c r="I3" s="7" t="s">
        <v>3</v>
      </c>
    </row>
    <row r="4" spans="1:9" x14ac:dyDescent="0.25">
      <c r="A4" s="175" t="s">
        <v>2</v>
      </c>
      <c r="B4" s="176" t="s">
        <v>276</v>
      </c>
      <c r="C4" s="176">
        <v>0</v>
      </c>
      <c r="D4" s="176" t="s">
        <v>277</v>
      </c>
      <c r="E4" s="176" t="s">
        <v>277</v>
      </c>
      <c r="F4" s="176">
        <v>1</v>
      </c>
      <c r="G4" s="176" t="s">
        <v>278</v>
      </c>
      <c r="H4" s="176" t="s">
        <v>279</v>
      </c>
      <c r="I4" s="176" t="s">
        <v>280</v>
      </c>
    </row>
    <row r="5" spans="1:9" x14ac:dyDescent="0.25">
      <c r="A5" s="175" t="s">
        <v>2</v>
      </c>
      <c r="B5" s="176" t="s">
        <v>281</v>
      </c>
      <c r="C5" s="176">
        <v>1</v>
      </c>
      <c r="D5" s="176" t="s">
        <v>277</v>
      </c>
      <c r="E5" s="176" t="s">
        <v>277</v>
      </c>
      <c r="F5" s="176">
        <v>1</v>
      </c>
      <c r="G5" s="176" t="s">
        <v>282</v>
      </c>
      <c r="H5" s="176" t="s">
        <v>283</v>
      </c>
      <c r="I5" s="176" t="s">
        <v>284</v>
      </c>
    </row>
    <row r="6" spans="1:9" x14ac:dyDescent="0.25">
      <c r="A6" s="175" t="s">
        <v>2</v>
      </c>
      <c r="B6" s="176" t="s">
        <v>285</v>
      </c>
      <c r="C6" s="176">
        <v>2</v>
      </c>
      <c r="D6" s="176" t="s">
        <v>277</v>
      </c>
      <c r="E6" s="176" t="s">
        <v>277</v>
      </c>
      <c r="F6" s="176">
        <v>1</v>
      </c>
      <c r="G6" s="176" t="s">
        <v>286</v>
      </c>
      <c r="H6" s="176" t="s">
        <v>287</v>
      </c>
      <c r="I6" s="176" t="s">
        <v>288</v>
      </c>
    </row>
    <row r="7" spans="1:9" x14ac:dyDescent="0.25">
      <c r="A7" s="175" t="s">
        <v>2</v>
      </c>
      <c r="B7" s="176" t="s">
        <v>289</v>
      </c>
      <c r="C7" s="176">
        <v>3</v>
      </c>
      <c r="D7" s="176" t="s">
        <v>277</v>
      </c>
      <c r="E7" s="176" t="s">
        <v>277</v>
      </c>
      <c r="F7" s="176">
        <v>1</v>
      </c>
      <c r="G7" s="176" t="s">
        <v>290</v>
      </c>
      <c r="H7" s="176" t="s">
        <v>291</v>
      </c>
      <c r="I7" s="176" t="s">
        <v>292</v>
      </c>
    </row>
    <row r="8" spans="1:9" x14ac:dyDescent="0.25">
      <c r="A8" s="175" t="s">
        <v>2</v>
      </c>
      <c r="B8" s="176" t="s">
        <v>293</v>
      </c>
      <c r="C8" s="176">
        <v>4</v>
      </c>
      <c r="D8" s="176" t="s">
        <v>277</v>
      </c>
      <c r="E8" s="176" t="s">
        <v>277</v>
      </c>
      <c r="F8" s="176">
        <v>1</v>
      </c>
      <c r="G8" s="176" t="s">
        <v>294</v>
      </c>
      <c r="H8" s="176" t="s">
        <v>295</v>
      </c>
      <c r="I8" s="176" t="s">
        <v>296</v>
      </c>
    </row>
    <row r="9" spans="1:9" x14ac:dyDescent="0.25">
      <c r="A9" s="175" t="s">
        <v>2</v>
      </c>
      <c r="B9" s="176" t="s">
        <v>297</v>
      </c>
      <c r="C9" s="176">
        <v>5</v>
      </c>
      <c r="D9" s="176" t="s">
        <v>277</v>
      </c>
      <c r="E9" s="176" t="s">
        <v>277</v>
      </c>
      <c r="F9" s="176">
        <v>1</v>
      </c>
      <c r="G9" s="176" t="s">
        <v>298</v>
      </c>
      <c r="H9" s="176" t="s">
        <v>299</v>
      </c>
      <c r="I9" s="176" t="s">
        <v>300</v>
      </c>
    </row>
    <row r="10" spans="1:9" x14ac:dyDescent="0.25">
      <c r="A10" s="175" t="s">
        <v>2</v>
      </c>
      <c r="B10" s="176" t="s">
        <v>301</v>
      </c>
      <c r="C10" s="176">
        <v>6</v>
      </c>
      <c r="D10" s="176" t="s">
        <v>277</v>
      </c>
      <c r="E10" s="176" t="s">
        <v>277</v>
      </c>
      <c r="F10" s="176">
        <v>1</v>
      </c>
      <c r="G10" s="176" t="s">
        <v>302</v>
      </c>
      <c r="H10" s="176" t="s">
        <v>303</v>
      </c>
      <c r="I10" s="176" t="s">
        <v>304</v>
      </c>
    </row>
    <row r="11" spans="1:9" x14ac:dyDescent="0.25">
      <c r="A11" s="175" t="s">
        <v>2</v>
      </c>
      <c r="B11" s="176" t="s">
        <v>305</v>
      </c>
      <c r="C11" s="176">
        <v>7</v>
      </c>
      <c r="D11" s="176" t="s">
        <v>277</v>
      </c>
      <c r="E11" s="176" t="s">
        <v>277</v>
      </c>
      <c r="F11" s="176">
        <v>1</v>
      </c>
      <c r="G11" s="176" t="s">
        <v>306</v>
      </c>
      <c r="H11" s="176" t="s">
        <v>307</v>
      </c>
      <c r="I11" s="176" t="s">
        <v>308</v>
      </c>
    </row>
    <row r="12" spans="1:9" x14ac:dyDescent="0.25">
      <c r="A12" s="175" t="s">
        <v>2</v>
      </c>
      <c r="B12" s="176" t="s">
        <v>309</v>
      </c>
      <c r="C12" s="176">
        <v>8</v>
      </c>
      <c r="D12" s="176" t="s">
        <v>277</v>
      </c>
      <c r="E12" s="176" t="s">
        <v>277</v>
      </c>
      <c r="F12" s="176">
        <v>1</v>
      </c>
      <c r="G12" s="176" t="s">
        <v>310</v>
      </c>
      <c r="H12" s="176" t="s">
        <v>311</v>
      </c>
      <c r="I12" s="176" t="s">
        <v>312</v>
      </c>
    </row>
    <row r="13" spans="1:9" x14ac:dyDescent="0.25">
      <c r="A13" s="175" t="s">
        <v>2</v>
      </c>
      <c r="B13" s="176" t="s">
        <v>313</v>
      </c>
      <c r="C13" s="176">
        <v>9</v>
      </c>
      <c r="D13" s="176" t="s">
        <v>277</v>
      </c>
      <c r="E13" s="176" t="s">
        <v>277</v>
      </c>
      <c r="F13" s="176">
        <v>1</v>
      </c>
      <c r="G13" s="176" t="s">
        <v>314</v>
      </c>
      <c r="H13" s="176" t="s">
        <v>315</v>
      </c>
      <c r="I13" s="176" t="s">
        <v>316</v>
      </c>
    </row>
    <row r="14" spans="1:9" ht="15.75" thickBot="1" x14ac:dyDescent="0.3"/>
    <row r="15" spans="1:9" ht="23.25" x14ac:dyDescent="0.35">
      <c r="A15" s="1" t="s">
        <v>317</v>
      </c>
      <c r="B15" s="1"/>
      <c r="C15" s="1"/>
      <c r="D15" s="1"/>
      <c r="E15" s="1"/>
      <c r="F15" s="1"/>
      <c r="G15" s="1"/>
      <c r="H15" s="1"/>
    </row>
    <row r="16" spans="1:9" x14ac:dyDescent="0.25">
      <c r="A16" s="127"/>
      <c r="B16" s="127"/>
      <c r="C16" s="127"/>
      <c r="D16" s="127"/>
    </row>
    <row r="17" spans="1:7" ht="140.25" x14ac:dyDescent="0.25">
      <c r="A17" s="24" t="s">
        <v>318</v>
      </c>
      <c r="B17" s="23" t="s">
        <v>0</v>
      </c>
      <c r="C17" s="7" t="s">
        <v>319</v>
      </c>
      <c r="D17" s="7" t="s">
        <v>95</v>
      </c>
      <c r="E17" s="7" t="s">
        <v>320</v>
      </c>
      <c r="F17" s="7" t="s">
        <v>321</v>
      </c>
      <c r="G17" s="177" t="s">
        <v>322</v>
      </c>
    </row>
    <row r="18" spans="1:7" x14ac:dyDescent="0.25">
      <c r="A18" s="35" t="s">
        <v>2</v>
      </c>
      <c r="B18" s="176" t="s">
        <v>323</v>
      </c>
      <c r="C18" s="176" t="s">
        <v>324</v>
      </c>
      <c r="D18" s="176" t="s">
        <v>325</v>
      </c>
      <c r="E18" s="176">
        <v>4000</v>
      </c>
      <c r="F18" s="176">
        <v>100</v>
      </c>
      <c r="G18" s="178" t="s">
        <v>326</v>
      </c>
    </row>
    <row r="19" spans="1:7" x14ac:dyDescent="0.25">
      <c r="A19" s="35" t="s">
        <v>2</v>
      </c>
      <c r="B19" s="176" t="s">
        <v>327</v>
      </c>
      <c r="C19" s="176" t="s">
        <v>324</v>
      </c>
      <c r="D19" s="176" t="s">
        <v>325</v>
      </c>
      <c r="E19" s="176">
        <v>8000</v>
      </c>
      <c r="F19" s="176">
        <v>90</v>
      </c>
      <c r="G19" s="178" t="s">
        <v>326</v>
      </c>
    </row>
    <row r="20" spans="1:7" x14ac:dyDescent="0.25">
      <c r="A20" s="35" t="s">
        <v>2</v>
      </c>
      <c r="B20" s="176" t="s">
        <v>328</v>
      </c>
      <c r="C20" s="176" t="s">
        <v>324</v>
      </c>
      <c r="D20" s="176" t="s">
        <v>325</v>
      </c>
      <c r="E20" s="176">
        <v>10000</v>
      </c>
      <c r="F20" s="176">
        <v>50</v>
      </c>
      <c r="G20" s="178" t="s">
        <v>326</v>
      </c>
    </row>
    <row r="21" spans="1:7" x14ac:dyDescent="0.25">
      <c r="A21" s="35" t="s">
        <v>2</v>
      </c>
      <c r="B21" s="176" t="s">
        <v>329</v>
      </c>
      <c r="C21" s="176" t="s">
        <v>324</v>
      </c>
      <c r="D21" s="176" t="s">
        <v>330</v>
      </c>
      <c r="E21" s="176">
        <v>20</v>
      </c>
      <c r="F21" s="176">
        <v>10</v>
      </c>
      <c r="G21" s="178" t="s">
        <v>326</v>
      </c>
    </row>
    <row r="22" spans="1:7" x14ac:dyDescent="0.25">
      <c r="A22" s="35" t="s">
        <v>2</v>
      </c>
      <c r="B22" s="176" t="s">
        <v>331</v>
      </c>
      <c r="C22" s="176" t="s">
        <v>324</v>
      </c>
      <c r="D22" s="176" t="s">
        <v>330</v>
      </c>
      <c r="E22" s="176">
        <v>80</v>
      </c>
      <c r="F22" s="176">
        <v>1</v>
      </c>
      <c r="G22" s="178" t="s">
        <v>326</v>
      </c>
    </row>
    <row r="23" spans="1:7" x14ac:dyDescent="0.25">
      <c r="A23" s="35" t="s">
        <v>2</v>
      </c>
      <c r="B23" s="176" t="s">
        <v>332</v>
      </c>
      <c r="C23" s="176" t="s">
        <v>276</v>
      </c>
      <c r="D23" s="176" t="s">
        <v>325</v>
      </c>
      <c r="E23" s="176">
        <v>4000</v>
      </c>
      <c r="F23" s="176">
        <v>100</v>
      </c>
      <c r="G23" s="178" t="s">
        <v>326</v>
      </c>
    </row>
    <row r="24" spans="1:7" x14ac:dyDescent="0.25">
      <c r="A24" s="35" t="s">
        <v>2</v>
      </c>
      <c r="B24" s="176" t="s">
        <v>333</v>
      </c>
      <c r="C24" s="176" t="s">
        <v>276</v>
      </c>
      <c r="D24" s="176" t="s">
        <v>325</v>
      </c>
      <c r="E24" s="176">
        <v>8000</v>
      </c>
      <c r="F24" s="176">
        <v>90</v>
      </c>
      <c r="G24" s="178" t="s">
        <v>326</v>
      </c>
    </row>
    <row r="25" spans="1:7" x14ac:dyDescent="0.25">
      <c r="A25" s="35" t="s">
        <v>2</v>
      </c>
      <c r="B25" s="176" t="s">
        <v>334</v>
      </c>
      <c r="C25" s="176" t="s">
        <v>276</v>
      </c>
      <c r="D25" s="176" t="s">
        <v>325</v>
      </c>
      <c r="E25" s="176">
        <v>10000</v>
      </c>
      <c r="F25" s="176">
        <v>50</v>
      </c>
      <c r="G25" s="178" t="s">
        <v>326</v>
      </c>
    </row>
    <row r="26" spans="1:7" x14ac:dyDescent="0.25">
      <c r="A26" s="35" t="s">
        <v>2</v>
      </c>
      <c r="B26" s="176" t="s">
        <v>335</v>
      </c>
      <c r="C26" s="176" t="s">
        <v>276</v>
      </c>
      <c r="D26" s="176" t="s">
        <v>330</v>
      </c>
      <c r="E26" s="176">
        <v>20</v>
      </c>
      <c r="F26" s="176">
        <v>10</v>
      </c>
      <c r="G26" s="178" t="s">
        <v>326</v>
      </c>
    </row>
    <row r="27" spans="1:7" x14ac:dyDescent="0.25">
      <c r="A27" s="35" t="s">
        <v>2</v>
      </c>
      <c r="B27" s="176" t="s">
        <v>336</v>
      </c>
      <c r="C27" s="176" t="s">
        <v>276</v>
      </c>
      <c r="D27" s="176" t="s">
        <v>330</v>
      </c>
      <c r="E27" s="176">
        <v>80</v>
      </c>
      <c r="F27" s="176">
        <v>1</v>
      </c>
      <c r="G27" s="178" t="s">
        <v>326</v>
      </c>
    </row>
    <row r="28" spans="1:7" x14ac:dyDescent="0.25">
      <c r="A28" s="35" t="s">
        <v>2</v>
      </c>
      <c r="B28" s="176" t="s">
        <v>337</v>
      </c>
      <c r="C28" s="176" t="s">
        <v>281</v>
      </c>
      <c r="D28" s="176" t="s">
        <v>325</v>
      </c>
      <c r="E28" s="176">
        <v>12000</v>
      </c>
      <c r="F28" s="176">
        <v>100</v>
      </c>
      <c r="G28" s="178" t="s">
        <v>326</v>
      </c>
    </row>
    <row r="29" spans="1:7" x14ac:dyDescent="0.25">
      <c r="A29" s="35" t="s">
        <v>2</v>
      </c>
      <c r="B29" s="176" t="s">
        <v>338</v>
      </c>
      <c r="C29" s="176" t="s">
        <v>281</v>
      </c>
      <c r="D29" s="176" t="s">
        <v>325</v>
      </c>
      <c r="E29" s="176">
        <v>16000</v>
      </c>
      <c r="F29" s="176">
        <v>90</v>
      </c>
      <c r="G29" s="178" t="s">
        <v>326</v>
      </c>
    </row>
    <row r="30" spans="1:7" x14ac:dyDescent="0.25">
      <c r="A30" s="35" t="s">
        <v>2</v>
      </c>
      <c r="B30" s="176" t="s">
        <v>339</v>
      </c>
      <c r="C30" s="176" t="s">
        <v>281</v>
      </c>
      <c r="D30" s="176" t="s">
        <v>325</v>
      </c>
      <c r="E30" s="176">
        <v>20000</v>
      </c>
      <c r="F30" s="176">
        <v>50</v>
      </c>
      <c r="G30" s="178" t="s">
        <v>326</v>
      </c>
    </row>
    <row r="31" spans="1:7" x14ac:dyDescent="0.25">
      <c r="A31" s="35" t="s">
        <v>2</v>
      </c>
      <c r="B31" s="176" t="s">
        <v>340</v>
      </c>
      <c r="C31" s="176" t="s">
        <v>281</v>
      </c>
      <c r="D31" s="176" t="s">
        <v>330</v>
      </c>
      <c r="E31" s="176">
        <v>30</v>
      </c>
      <c r="F31" s="176">
        <v>10</v>
      </c>
      <c r="G31" s="178" t="s">
        <v>326</v>
      </c>
    </row>
    <row r="32" spans="1:7" x14ac:dyDescent="0.25">
      <c r="A32" s="35" t="s">
        <v>2</v>
      </c>
      <c r="B32" s="176" t="s">
        <v>341</v>
      </c>
      <c r="C32" s="176" t="s">
        <v>281</v>
      </c>
      <c r="D32" s="176" t="s">
        <v>330</v>
      </c>
      <c r="E32" s="176">
        <v>100</v>
      </c>
      <c r="F32" s="176">
        <v>1</v>
      </c>
      <c r="G32" s="178" t="s">
        <v>326</v>
      </c>
    </row>
    <row r="33" spans="1:7" x14ac:dyDescent="0.25">
      <c r="A33" s="35" t="s">
        <v>2</v>
      </c>
      <c r="B33" s="176" t="s">
        <v>342</v>
      </c>
      <c r="C33" s="176" t="s">
        <v>285</v>
      </c>
      <c r="D33" s="176" t="s">
        <v>325</v>
      </c>
      <c r="E33" s="176">
        <v>21000</v>
      </c>
      <c r="F33" s="176">
        <v>100</v>
      </c>
      <c r="G33" s="178" t="s">
        <v>326</v>
      </c>
    </row>
    <row r="34" spans="1:7" x14ac:dyDescent="0.25">
      <c r="A34" s="35" t="s">
        <v>2</v>
      </c>
      <c r="B34" s="176" t="s">
        <v>343</v>
      </c>
      <c r="C34" s="176" t="s">
        <v>285</v>
      </c>
      <c r="D34" s="176" t="s">
        <v>325</v>
      </c>
      <c r="E34" s="176">
        <v>24000</v>
      </c>
      <c r="F34" s="176">
        <v>90</v>
      </c>
      <c r="G34" s="178" t="s">
        <v>326</v>
      </c>
    </row>
    <row r="35" spans="1:7" x14ac:dyDescent="0.25">
      <c r="A35" s="35" t="s">
        <v>2</v>
      </c>
      <c r="B35" s="176" t="s">
        <v>344</v>
      </c>
      <c r="C35" s="176" t="s">
        <v>285</v>
      </c>
      <c r="D35" s="176" t="s">
        <v>325</v>
      </c>
      <c r="E35" s="176">
        <v>30000</v>
      </c>
      <c r="F35" s="176">
        <v>50</v>
      </c>
      <c r="G35" s="178" t="s">
        <v>326</v>
      </c>
    </row>
    <row r="36" spans="1:7" x14ac:dyDescent="0.25">
      <c r="A36" s="35" t="s">
        <v>2</v>
      </c>
      <c r="B36" s="176" t="s">
        <v>345</v>
      </c>
      <c r="C36" s="176" t="s">
        <v>285</v>
      </c>
      <c r="D36" s="176" t="s">
        <v>330</v>
      </c>
      <c r="E36" s="176">
        <v>50</v>
      </c>
      <c r="F36" s="176">
        <v>10</v>
      </c>
      <c r="G36" s="178" t="s">
        <v>326</v>
      </c>
    </row>
    <row r="37" spans="1:7" x14ac:dyDescent="0.25">
      <c r="A37" s="35" t="s">
        <v>2</v>
      </c>
      <c r="B37" s="176" t="s">
        <v>346</v>
      </c>
      <c r="C37" s="176" t="s">
        <v>285</v>
      </c>
      <c r="D37" s="176" t="s">
        <v>330</v>
      </c>
      <c r="E37" s="176">
        <v>110</v>
      </c>
      <c r="F37" s="176">
        <v>1</v>
      </c>
      <c r="G37" s="178" t="s">
        <v>326</v>
      </c>
    </row>
    <row r="38" spans="1:7" x14ac:dyDescent="0.25">
      <c r="A38" s="35" t="s">
        <v>2</v>
      </c>
      <c r="B38" s="176" t="s">
        <v>347</v>
      </c>
      <c r="C38" s="176" t="s">
        <v>289</v>
      </c>
      <c r="D38" s="176" t="s">
        <v>325</v>
      </c>
      <c r="E38" s="176">
        <v>32000</v>
      </c>
      <c r="F38" s="176">
        <v>100</v>
      </c>
      <c r="G38" s="178" t="s">
        <v>326</v>
      </c>
    </row>
    <row r="39" spans="1:7" x14ac:dyDescent="0.25">
      <c r="A39" s="35" t="s">
        <v>2</v>
      </c>
      <c r="B39" s="176" t="s">
        <v>348</v>
      </c>
      <c r="C39" s="176" t="s">
        <v>289</v>
      </c>
      <c r="D39" s="176" t="s">
        <v>325</v>
      </c>
      <c r="E39" s="176">
        <v>37000</v>
      </c>
      <c r="F39" s="176">
        <v>90</v>
      </c>
      <c r="G39" s="178" t="s">
        <v>326</v>
      </c>
    </row>
    <row r="40" spans="1:7" x14ac:dyDescent="0.25">
      <c r="A40" s="35" t="s">
        <v>2</v>
      </c>
      <c r="B40" s="176" t="s">
        <v>349</v>
      </c>
      <c r="C40" s="176" t="s">
        <v>289</v>
      </c>
      <c r="D40" s="176" t="s">
        <v>325</v>
      </c>
      <c r="E40" s="176">
        <v>42000</v>
      </c>
      <c r="F40" s="176">
        <v>50</v>
      </c>
      <c r="G40" s="178" t="s">
        <v>326</v>
      </c>
    </row>
    <row r="41" spans="1:7" x14ac:dyDescent="0.25">
      <c r="A41" s="35" t="s">
        <v>2</v>
      </c>
      <c r="B41" s="176" t="s">
        <v>350</v>
      </c>
      <c r="C41" s="176" t="s">
        <v>289</v>
      </c>
      <c r="D41" s="176" t="s">
        <v>330</v>
      </c>
      <c r="E41" s="176">
        <v>60</v>
      </c>
      <c r="F41" s="176">
        <v>10</v>
      </c>
      <c r="G41" s="178" t="s">
        <v>326</v>
      </c>
    </row>
    <row r="42" spans="1:7" x14ac:dyDescent="0.25">
      <c r="A42" s="35" t="s">
        <v>2</v>
      </c>
      <c r="B42" s="176" t="s">
        <v>351</v>
      </c>
      <c r="C42" s="176" t="s">
        <v>289</v>
      </c>
      <c r="D42" s="176" t="s">
        <v>330</v>
      </c>
      <c r="E42" s="176">
        <v>120</v>
      </c>
      <c r="F42" s="176">
        <v>1</v>
      </c>
      <c r="G42" s="178" t="s">
        <v>326</v>
      </c>
    </row>
    <row r="43" spans="1:7" x14ac:dyDescent="0.25">
      <c r="A43" s="35" t="s">
        <v>2</v>
      </c>
      <c r="B43" s="176" t="s">
        <v>352</v>
      </c>
      <c r="C43" s="176" t="s">
        <v>293</v>
      </c>
      <c r="D43" s="176" t="s">
        <v>325</v>
      </c>
      <c r="E43" s="176">
        <v>43000</v>
      </c>
      <c r="F43" s="176">
        <v>100</v>
      </c>
      <c r="G43" s="178" t="s">
        <v>326</v>
      </c>
    </row>
    <row r="44" spans="1:7" x14ac:dyDescent="0.25">
      <c r="A44" s="35" t="s">
        <v>2</v>
      </c>
      <c r="B44" s="176" t="s">
        <v>353</v>
      </c>
      <c r="C44" s="176" t="s">
        <v>293</v>
      </c>
      <c r="D44" s="176" t="s">
        <v>325</v>
      </c>
      <c r="E44" s="176">
        <v>48000</v>
      </c>
      <c r="F44" s="176">
        <v>90</v>
      </c>
      <c r="G44" s="178" t="s">
        <v>326</v>
      </c>
    </row>
    <row r="45" spans="1:7" x14ac:dyDescent="0.25">
      <c r="A45" s="35" t="s">
        <v>2</v>
      </c>
      <c r="B45" s="176" t="s">
        <v>354</v>
      </c>
      <c r="C45" s="176" t="s">
        <v>293</v>
      </c>
      <c r="D45" s="176" t="s">
        <v>325</v>
      </c>
      <c r="E45" s="176">
        <v>50000</v>
      </c>
      <c r="F45" s="176">
        <v>50</v>
      </c>
      <c r="G45" s="178" t="s">
        <v>326</v>
      </c>
    </row>
    <row r="46" spans="1:7" x14ac:dyDescent="0.25">
      <c r="A46" s="35" t="s">
        <v>2</v>
      </c>
      <c r="B46" s="176" t="s">
        <v>355</v>
      </c>
      <c r="C46" s="176" t="s">
        <v>293</v>
      </c>
      <c r="D46" s="176" t="s">
        <v>330</v>
      </c>
      <c r="E46" s="176">
        <v>70</v>
      </c>
      <c r="F46" s="176">
        <v>10</v>
      </c>
      <c r="G46" s="178" t="s">
        <v>326</v>
      </c>
    </row>
    <row r="47" spans="1:7" x14ac:dyDescent="0.25">
      <c r="A47" s="35" t="s">
        <v>2</v>
      </c>
      <c r="B47" s="176" t="s">
        <v>356</v>
      </c>
      <c r="C47" s="176" t="s">
        <v>293</v>
      </c>
      <c r="D47" s="176" t="s">
        <v>330</v>
      </c>
      <c r="E47" s="176">
        <v>130</v>
      </c>
      <c r="F47" s="176">
        <v>1</v>
      </c>
      <c r="G47" s="178" t="s">
        <v>326</v>
      </c>
    </row>
    <row r="48" spans="1:7" x14ac:dyDescent="0.25">
      <c r="A48" s="35" t="s">
        <v>2</v>
      </c>
      <c r="B48" s="176" t="s">
        <v>357</v>
      </c>
      <c r="C48" s="176" t="s">
        <v>297</v>
      </c>
      <c r="D48" s="176" t="s">
        <v>325</v>
      </c>
      <c r="E48" s="176">
        <v>52000</v>
      </c>
      <c r="F48" s="176">
        <v>100</v>
      </c>
      <c r="G48" s="178" t="s">
        <v>326</v>
      </c>
    </row>
    <row r="49" spans="1:7" x14ac:dyDescent="0.25">
      <c r="A49" s="35" t="s">
        <v>2</v>
      </c>
      <c r="B49" s="176" t="s">
        <v>358</v>
      </c>
      <c r="C49" s="176" t="s">
        <v>297</v>
      </c>
      <c r="D49" s="176" t="s">
        <v>325</v>
      </c>
      <c r="E49" s="176">
        <v>55000</v>
      </c>
      <c r="F49" s="176">
        <v>90</v>
      </c>
      <c r="G49" s="178" t="s">
        <v>326</v>
      </c>
    </row>
    <row r="50" spans="1:7" x14ac:dyDescent="0.25">
      <c r="A50" s="35" t="s">
        <v>2</v>
      </c>
      <c r="B50" s="176" t="s">
        <v>359</v>
      </c>
      <c r="C50" s="176" t="s">
        <v>297</v>
      </c>
      <c r="D50" s="176" t="s">
        <v>325</v>
      </c>
      <c r="E50" s="176">
        <v>58000</v>
      </c>
      <c r="F50" s="176">
        <v>50</v>
      </c>
      <c r="G50" s="178" t="s">
        <v>326</v>
      </c>
    </row>
    <row r="51" spans="1:7" x14ac:dyDescent="0.25">
      <c r="A51" s="35" t="s">
        <v>2</v>
      </c>
      <c r="B51" s="176" t="s">
        <v>360</v>
      </c>
      <c r="C51" s="176" t="s">
        <v>297</v>
      </c>
      <c r="D51" s="176" t="s">
        <v>330</v>
      </c>
      <c r="E51" s="176">
        <v>80</v>
      </c>
      <c r="F51" s="176">
        <v>10</v>
      </c>
      <c r="G51" s="178" t="s">
        <v>326</v>
      </c>
    </row>
    <row r="52" spans="1:7" x14ac:dyDescent="0.25">
      <c r="A52" s="35" t="s">
        <v>2</v>
      </c>
      <c r="B52" s="176" t="s">
        <v>361</v>
      </c>
      <c r="C52" s="176" t="s">
        <v>297</v>
      </c>
      <c r="D52" s="176" t="s">
        <v>330</v>
      </c>
      <c r="E52" s="176">
        <v>140</v>
      </c>
      <c r="F52" s="176">
        <v>1</v>
      </c>
      <c r="G52" s="178" t="s">
        <v>326</v>
      </c>
    </row>
    <row r="53" spans="1:7" x14ac:dyDescent="0.25">
      <c r="A53" s="35" t="s">
        <v>2</v>
      </c>
      <c r="B53" s="176" t="s">
        <v>362</v>
      </c>
      <c r="C53" s="176" t="s">
        <v>301</v>
      </c>
      <c r="D53" s="176" t="s">
        <v>325</v>
      </c>
      <c r="E53" s="176">
        <v>60000</v>
      </c>
      <c r="F53" s="176">
        <v>100</v>
      </c>
      <c r="G53" s="178" t="s">
        <v>326</v>
      </c>
    </row>
    <row r="54" spans="1:7" x14ac:dyDescent="0.25">
      <c r="A54" s="35" t="s">
        <v>2</v>
      </c>
      <c r="B54" s="176" t="s">
        <v>363</v>
      </c>
      <c r="C54" s="176" t="s">
        <v>301</v>
      </c>
      <c r="D54" s="176" t="s">
        <v>325</v>
      </c>
      <c r="E54" s="176">
        <v>63000</v>
      </c>
      <c r="F54" s="176">
        <v>90</v>
      </c>
      <c r="G54" s="178" t="s">
        <v>326</v>
      </c>
    </row>
    <row r="55" spans="1:7" x14ac:dyDescent="0.25">
      <c r="A55" s="35" t="s">
        <v>2</v>
      </c>
      <c r="B55" s="176" t="s">
        <v>364</v>
      </c>
      <c r="C55" s="176" t="s">
        <v>301</v>
      </c>
      <c r="D55" s="176" t="s">
        <v>325</v>
      </c>
      <c r="E55" s="176">
        <v>67000</v>
      </c>
      <c r="F55" s="176">
        <v>50</v>
      </c>
      <c r="G55" s="178" t="s">
        <v>326</v>
      </c>
    </row>
    <row r="56" spans="1:7" x14ac:dyDescent="0.25">
      <c r="A56" s="35" t="s">
        <v>2</v>
      </c>
      <c r="B56" s="176" t="s">
        <v>365</v>
      </c>
      <c r="C56" s="176" t="s">
        <v>301</v>
      </c>
      <c r="D56" s="176" t="s">
        <v>330</v>
      </c>
      <c r="E56" s="176">
        <v>90</v>
      </c>
      <c r="F56" s="176">
        <v>10</v>
      </c>
      <c r="G56" s="178" t="s">
        <v>326</v>
      </c>
    </row>
    <row r="57" spans="1:7" x14ac:dyDescent="0.25">
      <c r="A57" s="35" t="s">
        <v>2</v>
      </c>
      <c r="B57" s="176" t="s">
        <v>366</v>
      </c>
      <c r="C57" s="176" t="s">
        <v>301</v>
      </c>
      <c r="D57" s="176" t="s">
        <v>330</v>
      </c>
      <c r="E57" s="176">
        <v>150</v>
      </c>
      <c r="F57" s="176">
        <v>1</v>
      </c>
      <c r="G57" s="178" t="s">
        <v>326</v>
      </c>
    </row>
    <row r="58" spans="1:7" x14ac:dyDescent="0.25">
      <c r="A58" s="35" t="s">
        <v>2</v>
      </c>
      <c r="B58" s="176" t="s">
        <v>367</v>
      </c>
      <c r="C58" s="176" t="s">
        <v>305</v>
      </c>
      <c r="D58" s="176" t="s">
        <v>325</v>
      </c>
      <c r="E58" s="176">
        <v>70000</v>
      </c>
      <c r="F58" s="176">
        <v>100</v>
      </c>
      <c r="G58" s="178" t="s">
        <v>326</v>
      </c>
    </row>
    <row r="59" spans="1:7" x14ac:dyDescent="0.25">
      <c r="A59" s="35" t="s">
        <v>2</v>
      </c>
      <c r="B59" s="176" t="s">
        <v>368</v>
      </c>
      <c r="C59" s="176" t="s">
        <v>305</v>
      </c>
      <c r="D59" s="176" t="s">
        <v>325</v>
      </c>
      <c r="E59" s="176">
        <v>73000</v>
      </c>
      <c r="F59" s="176">
        <v>90</v>
      </c>
      <c r="G59" s="178" t="s">
        <v>326</v>
      </c>
    </row>
    <row r="60" spans="1:7" x14ac:dyDescent="0.25">
      <c r="A60" s="35" t="s">
        <v>2</v>
      </c>
      <c r="B60" s="176" t="s">
        <v>369</v>
      </c>
      <c r="C60" s="176" t="s">
        <v>305</v>
      </c>
      <c r="D60" s="176" t="s">
        <v>325</v>
      </c>
      <c r="E60" s="176">
        <v>80000</v>
      </c>
      <c r="F60" s="176">
        <v>50</v>
      </c>
      <c r="G60" s="178" t="s">
        <v>326</v>
      </c>
    </row>
    <row r="61" spans="1:7" x14ac:dyDescent="0.25">
      <c r="A61" s="35" t="s">
        <v>2</v>
      </c>
      <c r="B61" s="176" t="s">
        <v>370</v>
      </c>
      <c r="C61" s="176" t="s">
        <v>305</v>
      </c>
      <c r="D61" s="176" t="s">
        <v>330</v>
      </c>
      <c r="E61" s="176">
        <v>100</v>
      </c>
      <c r="F61" s="176">
        <v>10</v>
      </c>
      <c r="G61" s="178" t="s">
        <v>326</v>
      </c>
    </row>
    <row r="62" spans="1:7" x14ac:dyDescent="0.25">
      <c r="A62" s="35" t="s">
        <v>2</v>
      </c>
      <c r="B62" s="176" t="s">
        <v>371</v>
      </c>
      <c r="C62" s="176" t="s">
        <v>305</v>
      </c>
      <c r="D62" s="176" t="s">
        <v>330</v>
      </c>
      <c r="E62" s="176">
        <v>160</v>
      </c>
      <c r="F62" s="176">
        <v>1</v>
      </c>
      <c r="G62" s="178" t="s">
        <v>326</v>
      </c>
    </row>
    <row r="63" spans="1:7" x14ac:dyDescent="0.25">
      <c r="A63" s="35" t="s">
        <v>2</v>
      </c>
      <c r="B63" s="176" t="s">
        <v>372</v>
      </c>
      <c r="C63" s="176" t="s">
        <v>309</v>
      </c>
      <c r="D63" s="176" t="s">
        <v>325</v>
      </c>
      <c r="E63" s="176">
        <v>82000</v>
      </c>
      <c r="F63" s="176">
        <v>100</v>
      </c>
      <c r="G63" s="178" t="s">
        <v>326</v>
      </c>
    </row>
    <row r="64" spans="1:7" x14ac:dyDescent="0.25">
      <c r="A64" s="35" t="s">
        <v>2</v>
      </c>
      <c r="B64" s="176" t="s">
        <v>373</v>
      </c>
      <c r="C64" s="176" t="s">
        <v>309</v>
      </c>
      <c r="D64" s="176" t="s">
        <v>325</v>
      </c>
      <c r="E64" s="176">
        <v>85000</v>
      </c>
      <c r="F64" s="176">
        <v>90</v>
      </c>
      <c r="G64" s="178" t="s">
        <v>326</v>
      </c>
    </row>
    <row r="65" spans="1:7" x14ac:dyDescent="0.25">
      <c r="A65" s="35" t="s">
        <v>2</v>
      </c>
      <c r="B65" s="176" t="s">
        <v>374</v>
      </c>
      <c r="C65" s="176" t="s">
        <v>309</v>
      </c>
      <c r="D65" s="176" t="s">
        <v>325</v>
      </c>
      <c r="E65" s="176">
        <v>89000</v>
      </c>
      <c r="F65" s="176">
        <v>50</v>
      </c>
      <c r="G65" s="178" t="s">
        <v>326</v>
      </c>
    </row>
    <row r="66" spans="1:7" x14ac:dyDescent="0.25">
      <c r="A66" s="35" t="s">
        <v>2</v>
      </c>
      <c r="B66" s="176" t="s">
        <v>375</v>
      </c>
      <c r="C66" s="176" t="s">
        <v>309</v>
      </c>
      <c r="D66" s="176" t="s">
        <v>330</v>
      </c>
      <c r="E66" s="176">
        <v>110</v>
      </c>
      <c r="F66" s="176">
        <v>10</v>
      </c>
      <c r="G66" s="178" t="s">
        <v>326</v>
      </c>
    </row>
    <row r="67" spans="1:7" x14ac:dyDescent="0.25">
      <c r="A67" s="35" t="s">
        <v>2</v>
      </c>
      <c r="B67" s="176" t="s">
        <v>376</v>
      </c>
      <c r="C67" s="176" t="s">
        <v>309</v>
      </c>
      <c r="D67" s="176" t="s">
        <v>330</v>
      </c>
      <c r="E67" s="176">
        <v>170</v>
      </c>
      <c r="F67" s="176">
        <v>1</v>
      </c>
      <c r="G67" s="178" t="s">
        <v>326</v>
      </c>
    </row>
    <row r="68" spans="1:7" x14ac:dyDescent="0.25">
      <c r="A68" s="35" t="s">
        <v>2</v>
      </c>
      <c r="B68" s="176" t="s">
        <v>377</v>
      </c>
      <c r="C68" s="176" t="s">
        <v>313</v>
      </c>
      <c r="D68" s="176" t="s">
        <v>325</v>
      </c>
      <c r="E68" s="176">
        <v>92000</v>
      </c>
      <c r="F68" s="176">
        <v>100</v>
      </c>
      <c r="G68" s="178" t="s">
        <v>326</v>
      </c>
    </row>
    <row r="69" spans="1:7" x14ac:dyDescent="0.25">
      <c r="A69" s="35" t="s">
        <v>2</v>
      </c>
      <c r="B69" s="176" t="s">
        <v>378</v>
      </c>
      <c r="C69" s="176" t="s">
        <v>313</v>
      </c>
      <c r="D69" s="176" t="s">
        <v>325</v>
      </c>
      <c r="E69" s="176">
        <v>95000</v>
      </c>
      <c r="F69" s="176">
        <v>90</v>
      </c>
      <c r="G69" s="178" t="s">
        <v>326</v>
      </c>
    </row>
    <row r="70" spans="1:7" x14ac:dyDescent="0.25">
      <c r="A70" s="35" t="s">
        <v>2</v>
      </c>
      <c r="B70" s="176" t="s">
        <v>379</v>
      </c>
      <c r="C70" s="176" t="s">
        <v>313</v>
      </c>
      <c r="D70" s="176" t="s">
        <v>325</v>
      </c>
      <c r="E70" s="176">
        <v>120000</v>
      </c>
      <c r="F70" s="176">
        <v>50</v>
      </c>
      <c r="G70" s="178" t="s">
        <v>326</v>
      </c>
    </row>
    <row r="71" spans="1:7" x14ac:dyDescent="0.25">
      <c r="A71" s="35" t="s">
        <v>2</v>
      </c>
      <c r="B71" s="176" t="s">
        <v>380</v>
      </c>
      <c r="C71" s="176" t="s">
        <v>313</v>
      </c>
      <c r="D71" s="176" t="s">
        <v>330</v>
      </c>
      <c r="E71" s="176">
        <v>120</v>
      </c>
      <c r="F71" s="176">
        <v>10</v>
      </c>
      <c r="G71" s="178" t="s">
        <v>326</v>
      </c>
    </row>
    <row r="72" spans="1:7" x14ac:dyDescent="0.25">
      <c r="A72" s="39" t="s">
        <v>2</v>
      </c>
      <c r="B72" s="179" t="s">
        <v>381</v>
      </c>
      <c r="C72" s="179" t="s">
        <v>313</v>
      </c>
      <c r="D72" s="179" t="s">
        <v>330</v>
      </c>
      <c r="E72" s="179">
        <v>180</v>
      </c>
      <c r="F72" s="176">
        <v>1</v>
      </c>
      <c r="G72" s="178" t="s">
        <v>326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E11" sqref="E1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139</v>
      </c>
    </row>
    <row r="3" spans="3:30" x14ac:dyDescent="0.25">
      <c r="D3" s="56"/>
      <c r="E3" s="282" t="s">
        <v>100</v>
      </c>
      <c r="F3" s="282"/>
      <c r="G3" s="282"/>
      <c r="H3" s="282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175</v>
      </c>
      <c r="F5" s="59">
        <v>250</v>
      </c>
      <c r="G5" s="59">
        <v>300</v>
      </c>
      <c r="H5" s="59">
        <v>400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100</v>
      </c>
      <c r="F7" s="67">
        <v>110</v>
      </c>
      <c r="G7" s="67">
        <v>120</v>
      </c>
      <c r="H7" s="67">
        <v>130</v>
      </c>
      <c r="K7" t="s">
        <v>111</v>
      </c>
      <c r="L7">
        <f>ROUND((L6-L5)/L4,1)</f>
        <v>10</v>
      </c>
      <c r="M7" t="s">
        <v>136</v>
      </c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4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141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75" t="s">
        <v>108</v>
      </c>
      <c r="D13" s="76" t="s">
        <v>104</v>
      </c>
      <c r="E13" s="77">
        <v>10</v>
      </c>
      <c r="F13" s="76"/>
      <c r="G13" s="61" t="s">
        <v>101</v>
      </c>
      <c r="H13" s="62">
        <f ca="1">INDIRECT(ADDRESS(5,4+E11)) + (INDIRECT(ADDRESS(5,4+E11)) *(L7/100) *E13)</f>
        <v>800</v>
      </c>
      <c r="J13" s="56" t="s">
        <v>115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56" t="s">
        <v>115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56" t="s">
        <v>115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75" t="s">
        <v>109</v>
      </c>
      <c r="D14" s="76" t="s">
        <v>106</v>
      </c>
      <c r="E14" s="77">
        <v>10</v>
      </c>
      <c r="F14" s="76"/>
      <c r="G14" s="61" t="s">
        <v>120</v>
      </c>
      <c r="H14" s="62">
        <f ca="1">INDIRECT(ADDRESS(6,4+E11)) + (INDIRECT(ADDRESS(6,4+E11)) *(T7/100) *E14)</f>
        <v>256</v>
      </c>
      <c r="J14" s="56" t="s">
        <v>116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56" t="s">
        <v>116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56" t="s">
        <v>116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75" t="s">
        <v>110</v>
      </c>
      <c r="D15" s="76" t="s">
        <v>107</v>
      </c>
      <c r="E15" s="77">
        <v>10</v>
      </c>
      <c r="F15" s="76"/>
      <c r="G15" s="61" t="s">
        <v>124</v>
      </c>
      <c r="H15" s="62">
        <f ca="1">ROUND(((INDIRECT(ADDRESS(7,4+E11)) + (INDIRECT(ADDRESS(7,4+E11)) *(AB7/100) *E15))/INDIRECT(ADDRESS(13+E11,46,1,1,"special dragons")))/INDIRECT(ADDRESS(13+E11,45,1,1,"special dragons")),1)</f>
        <v>27.7</v>
      </c>
      <c r="J15" s="56" t="s">
        <v>117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56" t="s">
        <v>117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56" t="s">
        <v>117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75"/>
      <c r="D16" s="82" t="s">
        <v>121</v>
      </c>
      <c r="E16" s="82">
        <f>SUM(E13:E15)</f>
        <v>30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15" x14ac:dyDescent="0.25">
      <c r="C33" s="75"/>
      <c r="D33" s="76"/>
      <c r="E33" s="76"/>
      <c r="F33" s="76"/>
      <c r="G33" s="76"/>
      <c r="H33" s="64"/>
    </row>
    <row r="34" spans="3:15" x14ac:dyDescent="0.25">
      <c r="C34" s="75"/>
      <c r="D34" s="76"/>
      <c r="E34" s="76"/>
      <c r="F34" s="76"/>
      <c r="G34" s="76"/>
      <c r="H34" s="64"/>
    </row>
    <row r="35" spans="3:15" x14ac:dyDescent="0.25">
      <c r="C35" s="75"/>
      <c r="D35" s="76"/>
      <c r="E35" s="76"/>
      <c r="F35" s="76"/>
      <c r="G35" s="76"/>
      <c r="H35" s="64"/>
      <c r="N35" s="97"/>
      <c r="O35" s="97"/>
    </row>
    <row r="36" spans="3:15" x14ac:dyDescent="0.25">
      <c r="C36" s="75"/>
      <c r="D36" s="76"/>
      <c r="E36" s="76"/>
      <c r="F36" s="76"/>
      <c r="G36" s="76"/>
      <c r="H36" s="64"/>
      <c r="N36" s="97"/>
      <c r="O36" s="97"/>
    </row>
    <row r="37" spans="3:15" x14ac:dyDescent="0.25">
      <c r="C37" s="75"/>
      <c r="D37" s="76"/>
      <c r="E37" s="76"/>
      <c r="F37" s="76"/>
      <c r="G37" s="76"/>
      <c r="H37" s="64"/>
      <c r="N37" s="97"/>
      <c r="O37" s="97"/>
    </row>
    <row r="38" spans="3:15" x14ac:dyDescent="0.25">
      <c r="C38" s="75"/>
      <c r="D38" s="76"/>
      <c r="E38" s="76"/>
      <c r="F38" s="76"/>
      <c r="G38" s="76"/>
      <c r="H38" s="64"/>
      <c r="N38" s="97"/>
      <c r="O38" s="98"/>
    </row>
    <row r="39" spans="3:15" x14ac:dyDescent="0.25">
      <c r="C39" s="75"/>
      <c r="D39" s="76"/>
      <c r="E39" s="76"/>
      <c r="F39" s="76"/>
      <c r="G39" s="76"/>
      <c r="H39" s="64"/>
    </row>
    <row r="40" spans="3:15" x14ac:dyDescent="0.25">
      <c r="C40" s="75"/>
      <c r="D40" s="76"/>
      <c r="E40" s="76"/>
      <c r="F40" s="76"/>
      <c r="G40" s="76"/>
      <c r="H40" s="64"/>
    </row>
    <row r="41" spans="3:15" x14ac:dyDescent="0.25">
      <c r="C41" s="75"/>
      <c r="D41" s="76"/>
      <c r="E41" s="76"/>
      <c r="F41" s="76"/>
      <c r="G41" s="76"/>
      <c r="H41" s="64"/>
    </row>
    <row r="42" spans="3:15" x14ac:dyDescent="0.25">
      <c r="C42" s="75"/>
      <c r="D42" s="76"/>
      <c r="E42" s="76"/>
      <c r="F42" s="76"/>
      <c r="G42" s="76"/>
      <c r="H42" s="64"/>
    </row>
    <row r="43" spans="3:15" x14ac:dyDescent="0.25">
      <c r="C43" s="75"/>
      <c r="D43" s="76"/>
      <c r="E43" s="76"/>
      <c r="F43" s="76"/>
      <c r="G43" s="76"/>
      <c r="H43" s="64"/>
    </row>
    <row r="44" spans="3:15" x14ac:dyDescent="0.25">
      <c r="C44" s="75"/>
      <c r="D44" s="76"/>
      <c r="E44" s="76"/>
      <c r="F44" s="76"/>
      <c r="G44" s="76"/>
      <c r="H44" s="64"/>
    </row>
    <row r="45" spans="3:15" x14ac:dyDescent="0.25">
      <c r="C45" s="75"/>
      <c r="D45" s="76"/>
      <c r="E45" s="76"/>
      <c r="F45" s="76"/>
      <c r="G45" s="76"/>
      <c r="H45" s="64"/>
    </row>
    <row r="46" spans="3:15" x14ac:dyDescent="0.25">
      <c r="C46" s="75"/>
      <c r="D46" s="76"/>
      <c r="E46" s="76"/>
      <c r="F46" s="76"/>
      <c r="G46" s="76"/>
      <c r="H46" s="64"/>
    </row>
    <row r="47" spans="3:15" x14ac:dyDescent="0.25">
      <c r="C47" s="75"/>
      <c r="D47" s="76"/>
      <c r="E47" s="76"/>
      <c r="F47" s="76"/>
      <c r="G47" s="76"/>
      <c r="H47" s="64"/>
    </row>
    <row r="48" spans="3:15" x14ac:dyDescent="0.25">
      <c r="C48" s="75"/>
      <c r="D48" s="76"/>
      <c r="E48" s="76"/>
      <c r="F48" s="76"/>
      <c r="G48" s="76"/>
      <c r="H48" s="64"/>
    </row>
    <row r="49" spans="3:8" x14ac:dyDescent="0.25">
      <c r="C49" s="75"/>
      <c r="D49" s="76"/>
      <c r="E49" s="76"/>
      <c r="F49" s="76"/>
      <c r="G49" s="76"/>
      <c r="H49" s="64"/>
    </row>
    <row r="50" spans="3:8" x14ac:dyDescent="0.25">
      <c r="C50" s="75"/>
      <c r="D50" s="76"/>
      <c r="E50" s="76"/>
      <c r="F50" s="76"/>
      <c r="G50" s="76"/>
      <c r="H50" s="64"/>
    </row>
    <row r="51" spans="3:8" x14ac:dyDescent="0.25">
      <c r="C51" s="75"/>
      <c r="D51" s="76"/>
      <c r="E51" s="76"/>
      <c r="F51" s="76"/>
      <c r="G51" s="76"/>
      <c r="H51" s="64"/>
    </row>
    <row r="52" spans="3:8" x14ac:dyDescent="0.25">
      <c r="C52" s="75"/>
      <c r="D52" s="76"/>
      <c r="E52" s="76"/>
      <c r="F52" s="76"/>
      <c r="G52" s="76"/>
      <c r="H52" s="64"/>
    </row>
    <row r="53" spans="3:8" x14ac:dyDescent="0.25">
      <c r="C53" s="75"/>
      <c r="D53" s="76"/>
      <c r="E53" s="76"/>
      <c r="F53" s="76"/>
      <c r="G53" s="76"/>
      <c r="H53" s="64"/>
    </row>
    <row r="54" spans="3:8" x14ac:dyDescent="0.25">
      <c r="C54" s="75"/>
      <c r="D54" s="76"/>
      <c r="E54" s="76"/>
      <c r="F54" s="76"/>
      <c r="G54" s="76"/>
      <c r="H54" s="64"/>
    </row>
    <row r="55" spans="3:8" x14ac:dyDescent="0.25">
      <c r="C55" s="75"/>
      <c r="D55" s="76"/>
      <c r="E55" s="76"/>
      <c r="F55" s="76"/>
      <c r="G55" s="76"/>
      <c r="H55" s="64"/>
    </row>
    <row r="56" spans="3:8" x14ac:dyDescent="0.25">
      <c r="C56" s="75"/>
      <c r="D56" s="76"/>
      <c r="E56" s="76"/>
      <c r="F56" s="76"/>
      <c r="G56" s="76"/>
      <c r="H56" s="64"/>
    </row>
    <row r="57" spans="3:8" x14ac:dyDescent="0.25">
      <c r="C57" s="75"/>
      <c r="D57" s="76"/>
      <c r="E57" s="76"/>
      <c r="F57" s="76"/>
      <c r="G57" s="76"/>
      <c r="H57" s="64"/>
    </row>
    <row r="58" spans="3:8" x14ac:dyDescent="0.25">
      <c r="C58" s="75"/>
      <c r="D58" s="76"/>
      <c r="E58" s="76"/>
      <c r="F58" s="76"/>
      <c r="G58" s="76"/>
      <c r="H58" s="64"/>
    </row>
    <row r="59" spans="3:8" x14ac:dyDescent="0.25">
      <c r="C59" s="75"/>
      <c r="D59" s="76"/>
      <c r="E59" s="76"/>
      <c r="F59" s="76"/>
      <c r="G59" s="76"/>
      <c r="H59" s="64"/>
    </row>
    <row r="60" spans="3:8" x14ac:dyDescent="0.25">
      <c r="C60" s="75"/>
      <c r="D60" s="76"/>
      <c r="E60" s="76"/>
      <c r="F60" s="76"/>
      <c r="G60" s="76"/>
      <c r="H60" s="64"/>
    </row>
    <row r="61" spans="3:8" x14ac:dyDescent="0.25">
      <c r="C61" s="75"/>
      <c r="D61" s="76"/>
      <c r="E61" s="76"/>
      <c r="F61" s="76"/>
      <c r="G61" s="76"/>
      <c r="H61" s="64"/>
    </row>
    <row r="62" spans="3:8" x14ac:dyDescent="0.25">
      <c r="C62" s="75"/>
      <c r="D62" s="76"/>
      <c r="E62" s="76"/>
      <c r="F62" s="76"/>
      <c r="G62" s="76"/>
      <c r="H62" s="64"/>
    </row>
    <row r="63" spans="3:8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E14" sqref="E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99</v>
      </c>
    </row>
    <row r="3" spans="3:30" x14ac:dyDescent="0.25">
      <c r="D3" s="56"/>
      <c r="E3" s="282" t="s">
        <v>100</v>
      </c>
      <c r="F3" s="282"/>
      <c r="G3" s="282"/>
      <c r="H3" s="282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100</v>
      </c>
      <c r="F5" s="59">
        <v>150</v>
      </c>
      <c r="G5" s="59">
        <v>200</v>
      </c>
      <c r="H5" s="59">
        <v>250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240</v>
      </c>
      <c r="F7" s="67">
        <v>255</v>
      </c>
      <c r="G7" s="67">
        <v>270</v>
      </c>
      <c r="H7" s="67">
        <v>285</v>
      </c>
      <c r="K7" t="s">
        <v>111</v>
      </c>
      <c r="L7">
        <f>ROUND((L6-L5)/L4,1)</f>
        <v>10</v>
      </c>
      <c r="M7" t="s">
        <v>136</v>
      </c>
      <c r="N7" s="110"/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4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140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75" t="s">
        <v>108</v>
      </c>
      <c r="D13" s="76" t="s">
        <v>104</v>
      </c>
      <c r="E13" s="77">
        <v>10</v>
      </c>
      <c r="F13" s="76"/>
      <c r="G13" s="61" t="s">
        <v>101</v>
      </c>
      <c r="H13" s="62">
        <f ca="1">INDIRECT(ADDRESS(5,4+E11)) + (INDIRECT(ADDRESS(5,4+E11)) *(L7/100) *E13)</f>
        <v>500</v>
      </c>
      <c r="J13" s="56" t="s">
        <v>115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56" t="s">
        <v>115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56" t="s">
        <v>115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75" t="s">
        <v>109</v>
      </c>
      <c r="D14" s="76" t="s">
        <v>106</v>
      </c>
      <c r="E14" s="77">
        <v>10</v>
      </c>
      <c r="F14" s="76"/>
      <c r="G14" s="61" t="s">
        <v>120</v>
      </c>
      <c r="H14" s="62">
        <f ca="1">INDIRECT(ADDRESS(6,4+E11)) + (INDIRECT(ADDRESS(6,4+E11)) *(T7/100) *E14)</f>
        <v>256</v>
      </c>
      <c r="J14" s="56" t="s">
        <v>116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56" t="s">
        <v>116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56" t="s">
        <v>116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75" t="s">
        <v>110</v>
      </c>
      <c r="D15" s="76" t="s">
        <v>107</v>
      </c>
      <c r="E15" s="77">
        <v>10</v>
      </c>
      <c r="F15" s="76"/>
      <c r="G15" s="61" t="s">
        <v>124</v>
      </c>
      <c r="H15" s="62">
        <f ca="1">ROUND(((INDIRECT(ADDRESS(7,4+E11)) + (INDIRECT(ADDRESS(7,4+E11)) *(AB7/100) *E15))/INDIRECT(ADDRESS(17+E11,46,1,1,"special dragons")))/INDIRECT(ADDRESS(17+E11,45,1,1,"special dragons")),1)</f>
        <v>19.2</v>
      </c>
      <c r="J15" s="56" t="s">
        <v>117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56" t="s">
        <v>117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56" t="s">
        <v>117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75"/>
      <c r="D16" s="82" t="s">
        <v>121</v>
      </c>
      <c r="E16" s="82">
        <f>SUM(E13:E15)</f>
        <v>30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8" x14ac:dyDescent="0.25">
      <c r="C33" s="75"/>
      <c r="D33" s="76"/>
      <c r="E33" s="76"/>
      <c r="F33" s="76"/>
      <c r="G33" s="76"/>
      <c r="H33" s="64"/>
    </row>
    <row r="34" spans="3:8" x14ac:dyDescent="0.25">
      <c r="C34" s="75"/>
      <c r="D34" s="76"/>
      <c r="E34" s="76"/>
      <c r="F34" s="76"/>
      <c r="G34" s="76"/>
      <c r="H34" s="64"/>
    </row>
    <row r="35" spans="3:8" x14ac:dyDescent="0.25">
      <c r="C35" s="75"/>
      <c r="D35" s="76"/>
      <c r="E35" s="76"/>
      <c r="F35" s="76"/>
      <c r="G35" s="76"/>
      <c r="H35" s="64"/>
    </row>
    <row r="36" spans="3:8" x14ac:dyDescent="0.25">
      <c r="C36" s="75"/>
      <c r="D36" s="76"/>
      <c r="E36" s="76"/>
      <c r="F36" s="76"/>
      <c r="G36" s="76"/>
      <c r="H36" s="64"/>
    </row>
    <row r="37" spans="3:8" x14ac:dyDescent="0.25">
      <c r="C37" s="75"/>
      <c r="D37" s="76"/>
      <c r="E37" s="76"/>
      <c r="F37" s="76"/>
      <c r="G37" s="76"/>
      <c r="H37" s="64"/>
    </row>
    <row r="38" spans="3:8" x14ac:dyDescent="0.25">
      <c r="C38" s="75"/>
      <c r="D38" s="76"/>
      <c r="E38" s="76"/>
      <c r="F38" s="76"/>
      <c r="G38" s="76"/>
      <c r="H38" s="64"/>
    </row>
    <row r="39" spans="3:8" x14ac:dyDescent="0.25">
      <c r="C39" s="75"/>
      <c r="D39" s="76"/>
      <c r="E39" s="76"/>
      <c r="F39" s="76"/>
      <c r="G39" s="76"/>
      <c r="H39" s="64"/>
    </row>
    <row r="40" spans="3:8" x14ac:dyDescent="0.25">
      <c r="C40" s="75"/>
      <c r="D40" s="76"/>
      <c r="E40" s="76"/>
      <c r="F40" s="76"/>
      <c r="G40" s="76"/>
      <c r="H40" s="64"/>
    </row>
    <row r="41" spans="3:8" x14ac:dyDescent="0.25">
      <c r="C41" s="75"/>
      <c r="D41" s="76"/>
      <c r="E41" s="76"/>
      <c r="F41" s="76"/>
      <c r="G41" s="76"/>
      <c r="H41" s="64"/>
    </row>
    <row r="42" spans="3:8" x14ac:dyDescent="0.25">
      <c r="C42" s="75"/>
      <c r="D42" s="76"/>
      <c r="E42" s="76"/>
      <c r="F42" s="76"/>
      <c r="G42" s="76"/>
      <c r="H42" s="64"/>
    </row>
    <row r="43" spans="3:8" x14ac:dyDescent="0.25">
      <c r="C43" s="75"/>
      <c r="D43" s="76"/>
      <c r="E43" s="76"/>
      <c r="F43" s="76"/>
      <c r="G43" s="76"/>
      <c r="H43" s="64"/>
    </row>
    <row r="44" spans="3:8" x14ac:dyDescent="0.25">
      <c r="C44" s="75"/>
      <c r="D44" s="76"/>
      <c r="E44" s="76"/>
      <c r="F44" s="76"/>
      <c r="G44" s="76"/>
      <c r="H44" s="64"/>
    </row>
    <row r="45" spans="3:8" x14ac:dyDescent="0.25">
      <c r="C45" s="75"/>
      <c r="D45" s="76"/>
      <c r="E45" s="76"/>
      <c r="F45" s="76"/>
      <c r="G45" s="76"/>
      <c r="H45" s="64"/>
    </row>
    <row r="46" spans="3:8" x14ac:dyDescent="0.25">
      <c r="C46" s="75"/>
      <c r="D46" s="76"/>
      <c r="E46" s="76"/>
      <c r="F46" s="76"/>
      <c r="G46" s="76"/>
      <c r="H46" s="64"/>
    </row>
    <row r="47" spans="3:8" x14ac:dyDescent="0.25">
      <c r="C47" s="75"/>
      <c r="D47" s="76"/>
      <c r="E47" s="76"/>
      <c r="F47" s="76"/>
      <c r="G47" s="76"/>
      <c r="H47" s="64"/>
    </row>
    <row r="48" spans="3:8" x14ac:dyDescent="0.25">
      <c r="C48" s="75"/>
      <c r="D48" s="76"/>
      <c r="E48" s="76"/>
      <c r="F48" s="76"/>
      <c r="G48" s="76"/>
      <c r="H48" s="64"/>
    </row>
    <row r="49" spans="3:8" x14ac:dyDescent="0.25">
      <c r="C49" s="75"/>
      <c r="D49" s="76"/>
      <c r="E49" s="76"/>
      <c r="F49" s="76"/>
      <c r="G49" s="76"/>
      <c r="H49" s="64"/>
    </row>
    <row r="50" spans="3:8" x14ac:dyDescent="0.25">
      <c r="C50" s="75"/>
      <c r="D50" s="76"/>
      <c r="E50" s="76"/>
      <c r="F50" s="76"/>
      <c r="G50" s="76"/>
      <c r="H50" s="64"/>
    </row>
    <row r="51" spans="3:8" x14ac:dyDescent="0.25">
      <c r="C51" s="75"/>
      <c r="D51" s="76"/>
      <c r="E51" s="76"/>
      <c r="F51" s="76"/>
      <c r="G51" s="76"/>
      <c r="H51" s="64"/>
    </row>
    <row r="52" spans="3:8" x14ac:dyDescent="0.25">
      <c r="C52" s="75"/>
      <c r="D52" s="76"/>
      <c r="E52" s="76"/>
      <c r="F52" s="76"/>
      <c r="G52" s="76"/>
      <c r="H52" s="64"/>
    </row>
    <row r="53" spans="3:8" x14ac:dyDescent="0.25">
      <c r="C53" s="75"/>
      <c r="D53" s="76"/>
      <c r="E53" s="76"/>
      <c r="F53" s="76"/>
      <c r="G53" s="76"/>
      <c r="H53" s="64"/>
    </row>
    <row r="54" spans="3:8" x14ac:dyDescent="0.25">
      <c r="C54" s="75"/>
      <c r="D54" s="76"/>
      <c r="E54" s="76"/>
      <c r="F54" s="76"/>
      <c r="G54" s="76"/>
      <c r="H54" s="64"/>
    </row>
    <row r="55" spans="3:8" x14ac:dyDescent="0.25">
      <c r="C55" s="75"/>
      <c r="D55" s="76"/>
      <c r="E55" s="76"/>
      <c r="F55" s="76"/>
      <c r="G55" s="76"/>
      <c r="H55" s="64"/>
    </row>
    <row r="56" spans="3:8" x14ac:dyDescent="0.25">
      <c r="C56" s="75"/>
      <c r="D56" s="76"/>
      <c r="E56" s="76"/>
      <c r="F56" s="76"/>
      <c r="G56" s="76"/>
      <c r="H56" s="64"/>
    </row>
    <row r="57" spans="3:8" x14ac:dyDescent="0.25">
      <c r="C57" s="75"/>
      <c r="D57" s="76"/>
      <c r="E57" s="76"/>
      <c r="F57" s="76"/>
      <c r="G57" s="76"/>
      <c r="H57" s="64"/>
    </row>
    <row r="58" spans="3:8" x14ac:dyDescent="0.25">
      <c r="C58" s="75"/>
      <c r="D58" s="76"/>
      <c r="E58" s="76"/>
      <c r="F58" s="76"/>
      <c r="G58" s="76"/>
      <c r="H58" s="64"/>
    </row>
    <row r="59" spans="3:8" x14ac:dyDescent="0.25">
      <c r="C59" s="75"/>
      <c r="D59" s="76"/>
      <c r="E59" s="76"/>
      <c r="F59" s="76"/>
      <c r="G59" s="76"/>
      <c r="H59" s="64"/>
    </row>
    <row r="60" spans="3:8" x14ac:dyDescent="0.25">
      <c r="C60" s="75"/>
      <c r="D60" s="76"/>
      <c r="E60" s="76"/>
      <c r="F60" s="76"/>
      <c r="G60" s="76"/>
      <c r="H60" s="64"/>
    </row>
    <row r="61" spans="3:8" x14ac:dyDescent="0.25">
      <c r="C61" s="75"/>
      <c r="D61" s="76"/>
      <c r="E61" s="76"/>
      <c r="F61" s="76"/>
      <c r="G61" s="76"/>
      <c r="H61" s="64"/>
    </row>
    <row r="62" spans="3:8" x14ac:dyDescent="0.25">
      <c r="C62" s="75"/>
      <c r="D62" s="76"/>
      <c r="E62" s="76"/>
      <c r="F62" s="76"/>
      <c r="G62" s="76"/>
      <c r="H62" s="64"/>
    </row>
    <row r="63" spans="3:8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5" sqref="F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229</v>
      </c>
    </row>
    <row r="3" spans="3:30" x14ac:dyDescent="0.25">
      <c r="D3" s="56"/>
      <c r="E3" s="282" t="s">
        <v>100</v>
      </c>
      <c r="F3" s="282"/>
      <c r="G3" s="282"/>
      <c r="H3" s="282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150</v>
      </c>
      <c r="F5" s="59">
        <v>225</v>
      </c>
      <c r="G5" s="59">
        <v>275</v>
      </c>
      <c r="H5" s="59">
        <v>325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300</v>
      </c>
      <c r="F7" s="67">
        <v>315</v>
      </c>
      <c r="G7" s="67">
        <v>330</v>
      </c>
      <c r="H7" s="67">
        <v>345</v>
      </c>
      <c r="K7" t="s">
        <v>111</v>
      </c>
      <c r="L7">
        <f>ROUND((L6-L5)/L4,1)</f>
        <v>10</v>
      </c>
      <c r="M7" t="s">
        <v>136</v>
      </c>
      <c r="N7" s="110"/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4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140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75" t="s">
        <v>108</v>
      </c>
      <c r="D13" s="76" t="s">
        <v>104</v>
      </c>
      <c r="E13" s="77">
        <v>10</v>
      </c>
      <c r="F13" s="76"/>
      <c r="G13" s="61" t="s">
        <v>101</v>
      </c>
      <c r="H13" s="62">
        <f ca="1">INDIRECT(ADDRESS(5,4+E11)) + (INDIRECT(ADDRESS(5,4+E11)) *(L7/100) *E13)</f>
        <v>650</v>
      </c>
      <c r="J13" s="56" t="s">
        <v>115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56" t="s">
        <v>115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6" t="s">
        <v>115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75" t="s">
        <v>109</v>
      </c>
      <c r="D14" s="76" t="s">
        <v>106</v>
      </c>
      <c r="E14" s="77">
        <v>10</v>
      </c>
      <c r="F14" s="76"/>
      <c r="G14" s="61" t="s">
        <v>120</v>
      </c>
      <c r="H14" s="62">
        <f ca="1">INDIRECT(ADDRESS(6,4+E11)) + (INDIRECT(ADDRESS(6,4+E11)) *(T7/100) *E14)</f>
        <v>256</v>
      </c>
      <c r="J14" s="56" t="s">
        <v>116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56" t="s">
        <v>116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6" t="s">
        <v>116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75" t="s">
        <v>110</v>
      </c>
      <c r="D15" s="76" t="s">
        <v>107</v>
      </c>
      <c r="E15" s="77">
        <v>10</v>
      </c>
      <c r="F15" s="76"/>
      <c r="G15" s="61" t="s">
        <v>124</v>
      </c>
      <c r="H15" s="62">
        <f ca="1">ROUND(((INDIRECT(ADDRESS(7,4+E11)) + (INDIRECT(ADDRESS(7,4+E11)) *(AB7/100) *E15))/INDIRECT(ADDRESS(21+E11,46,1,1,"special dragons")))/INDIRECT(ADDRESS(21+E11,45,1,1,"special dragons")),1)</f>
        <v>23.2</v>
      </c>
      <c r="J15" s="56" t="s">
        <v>117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56" t="s">
        <v>117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6" t="s">
        <v>117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75"/>
      <c r="D16" s="82" t="s">
        <v>121</v>
      </c>
      <c r="E16" s="82">
        <f>SUM(E13:E15)</f>
        <v>30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8" x14ac:dyDescent="0.25">
      <c r="C33" s="75"/>
      <c r="D33" s="76"/>
      <c r="E33" s="76"/>
      <c r="F33" s="76"/>
      <c r="G33" s="76"/>
      <c r="H33" s="64"/>
    </row>
    <row r="34" spans="3:8" x14ac:dyDescent="0.25">
      <c r="C34" s="75"/>
      <c r="D34" s="76"/>
      <c r="E34" s="76"/>
      <c r="F34" s="76"/>
      <c r="G34" s="76"/>
      <c r="H34" s="64"/>
    </row>
    <row r="35" spans="3:8" x14ac:dyDescent="0.25">
      <c r="C35" s="75"/>
      <c r="D35" s="76"/>
      <c r="E35" s="76"/>
      <c r="F35" s="76"/>
      <c r="G35" s="76"/>
      <c r="H35" s="64"/>
    </row>
    <row r="36" spans="3:8" x14ac:dyDescent="0.25">
      <c r="C36" s="75"/>
      <c r="D36" s="76"/>
      <c r="E36" s="76"/>
      <c r="F36" s="76"/>
      <c r="G36" s="76"/>
      <c r="H36" s="64"/>
    </row>
    <row r="37" spans="3:8" x14ac:dyDescent="0.25">
      <c r="C37" s="75"/>
      <c r="D37" s="76"/>
      <c r="E37" s="76"/>
      <c r="F37" s="76"/>
      <c r="G37" s="76"/>
      <c r="H37" s="64"/>
    </row>
    <row r="38" spans="3:8" x14ac:dyDescent="0.25">
      <c r="C38" s="75"/>
      <c r="D38" s="76"/>
      <c r="E38" s="76"/>
      <c r="F38" s="76"/>
      <c r="G38" s="76"/>
      <c r="H38" s="64"/>
    </row>
    <row r="39" spans="3:8" x14ac:dyDescent="0.25">
      <c r="C39" s="75"/>
      <c r="D39" s="76"/>
      <c r="E39" s="76"/>
      <c r="F39" s="76"/>
      <c r="G39" s="76"/>
      <c r="H39" s="64"/>
    </row>
    <row r="40" spans="3:8" x14ac:dyDescent="0.25">
      <c r="C40" s="75"/>
      <c r="D40" s="76"/>
      <c r="E40" s="76"/>
      <c r="F40" s="76"/>
      <c r="G40" s="76"/>
      <c r="H40" s="64"/>
    </row>
    <row r="41" spans="3:8" x14ac:dyDescent="0.25">
      <c r="C41" s="75"/>
      <c r="D41" s="76"/>
      <c r="E41" s="76"/>
      <c r="F41" s="76"/>
      <c r="G41" s="76"/>
      <c r="H41" s="64"/>
    </row>
    <row r="42" spans="3:8" x14ac:dyDescent="0.25">
      <c r="C42" s="75"/>
      <c r="D42" s="76"/>
      <c r="E42" s="76"/>
      <c r="F42" s="76"/>
      <c r="G42" s="76"/>
      <c r="H42" s="64"/>
    </row>
    <row r="43" spans="3:8" x14ac:dyDescent="0.25">
      <c r="C43" s="75"/>
      <c r="D43" s="76"/>
      <c r="E43" s="76"/>
      <c r="F43" s="76"/>
      <c r="G43" s="76"/>
      <c r="H43" s="64"/>
    </row>
    <row r="44" spans="3:8" x14ac:dyDescent="0.25">
      <c r="C44" s="75"/>
      <c r="D44" s="76"/>
      <c r="E44" s="76"/>
      <c r="F44" s="76"/>
      <c r="G44" s="76"/>
      <c r="H44" s="64"/>
    </row>
    <row r="45" spans="3:8" x14ac:dyDescent="0.25">
      <c r="C45" s="75"/>
      <c r="D45" s="76"/>
      <c r="E45" s="76"/>
      <c r="F45" s="76"/>
      <c r="G45" s="76"/>
      <c r="H45" s="64"/>
    </row>
    <row r="46" spans="3:8" x14ac:dyDescent="0.25">
      <c r="C46" s="75"/>
      <c r="D46" s="76"/>
      <c r="E46" s="76"/>
      <c r="F46" s="76"/>
      <c r="G46" s="76"/>
      <c r="H46" s="64"/>
    </row>
    <row r="47" spans="3:8" x14ac:dyDescent="0.25">
      <c r="C47" s="75"/>
      <c r="D47" s="76"/>
      <c r="E47" s="76"/>
      <c r="F47" s="76"/>
      <c r="G47" s="76"/>
      <c r="H47" s="64"/>
    </row>
    <row r="48" spans="3:8" x14ac:dyDescent="0.25">
      <c r="C48" s="75"/>
      <c r="D48" s="76"/>
      <c r="E48" s="76"/>
      <c r="F48" s="76"/>
      <c r="G48" s="76"/>
      <c r="H48" s="64"/>
    </row>
    <row r="49" spans="3:8" x14ac:dyDescent="0.25">
      <c r="C49" s="75"/>
      <c r="D49" s="76"/>
      <c r="E49" s="76"/>
      <c r="F49" s="76"/>
      <c r="G49" s="76"/>
      <c r="H49" s="64"/>
    </row>
    <row r="50" spans="3:8" x14ac:dyDescent="0.25">
      <c r="C50" s="75"/>
      <c r="D50" s="76"/>
      <c r="E50" s="76"/>
      <c r="F50" s="76"/>
      <c r="G50" s="76"/>
      <c r="H50" s="64"/>
    </row>
    <row r="51" spans="3:8" x14ac:dyDescent="0.25">
      <c r="C51" s="75"/>
      <c r="D51" s="76"/>
      <c r="E51" s="76"/>
      <c r="F51" s="76"/>
      <c r="G51" s="76"/>
      <c r="H51" s="64"/>
    </row>
    <row r="52" spans="3:8" x14ac:dyDescent="0.25">
      <c r="C52" s="75"/>
      <c r="D52" s="76"/>
      <c r="E52" s="76"/>
      <c r="F52" s="76"/>
      <c r="G52" s="76"/>
      <c r="H52" s="64"/>
    </row>
    <row r="53" spans="3:8" x14ac:dyDescent="0.25">
      <c r="C53" s="75"/>
      <c r="D53" s="76"/>
      <c r="E53" s="76"/>
      <c r="F53" s="76"/>
      <c r="G53" s="76"/>
      <c r="H53" s="64"/>
    </row>
    <row r="54" spans="3:8" x14ac:dyDescent="0.25">
      <c r="C54" s="75"/>
      <c r="D54" s="76"/>
      <c r="E54" s="76"/>
      <c r="F54" s="76"/>
      <c r="G54" s="76"/>
      <c r="H54" s="64"/>
    </row>
    <row r="55" spans="3:8" x14ac:dyDescent="0.25">
      <c r="C55" s="75"/>
      <c r="D55" s="76"/>
      <c r="E55" s="76"/>
      <c r="F55" s="76"/>
      <c r="G55" s="76"/>
      <c r="H55" s="64"/>
    </row>
    <row r="56" spans="3:8" x14ac:dyDescent="0.25">
      <c r="C56" s="75"/>
      <c r="D56" s="76"/>
      <c r="E56" s="76"/>
      <c r="F56" s="76"/>
      <c r="G56" s="76"/>
      <c r="H56" s="64"/>
    </row>
    <row r="57" spans="3:8" x14ac:dyDescent="0.25">
      <c r="C57" s="75"/>
      <c r="D57" s="76"/>
      <c r="E57" s="76"/>
      <c r="F57" s="76"/>
      <c r="G57" s="76"/>
      <c r="H57" s="64"/>
    </row>
    <row r="58" spans="3:8" x14ac:dyDescent="0.25">
      <c r="C58" s="75"/>
      <c r="D58" s="76"/>
      <c r="E58" s="76"/>
      <c r="F58" s="76"/>
      <c r="G58" s="76"/>
      <c r="H58" s="64"/>
    </row>
    <row r="59" spans="3:8" x14ac:dyDescent="0.25">
      <c r="C59" s="75"/>
      <c r="D59" s="76"/>
      <c r="E59" s="76"/>
      <c r="F59" s="76"/>
      <c r="G59" s="76"/>
      <c r="H59" s="64"/>
    </row>
    <row r="60" spans="3:8" x14ac:dyDescent="0.25">
      <c r="C60" s="75"/>
      <c r="D60" s="76"/>
      <c r="E60" s="76"/>
      <c r="F60" s="76"/>
      <c r="G60" s="76"/>
      <c r="H60" s="64"/>
    </row>
    <row r="61" spans="3:8" x14ac:dyDescent="0.25">
      <c r="C61" s="75"/>
      <c r="D61" s="76"/>
      <c r="E61" s="76"/>
      <c r="F61" s="76"/>
      <c r="G61" s="76"/>
      <c r="H61" s="64"/>
    </row>
    <row r="62" spans="3:8" x14ac:dyDescent="0.25">
      <c r="C62" s="75"/>
      <c r="D62" s="76"/>
      <c r="E62" s="76"/>
      <c r="F62" s="76"/>
      <c r="G62" s="76"/>
      <c r="H62" s="64"/>
    </row>
    <row r="63" spans="3:8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E14" sqref="E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382</v>
      </c>
    </row>
    <row r="3" spans="3:30" x14ac:dyDescent="0.25">
      <c r="D3" s="56"/>
      <c r="E3" s="282" t="s">
        <v>100</v>
      </c>
      <c r="F3" s="282"/>
      <c r="G3" s="282"/>
      <c r="H3" s="282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75</v>
      </c>
      <c r="F5" s="59">
        <v>120</v>
      </c>
      <c r="G5" s="59">
        <v>160</v>
      </c>
      <c r="H5" s="59">
        <v>200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I6" t="s">
        <v>387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310</v>
      </c>
      <c r="F7" s="67">
        <v>325</v>
      </c>
      <c r="G7" s="67">
        <v>350</v>
      </c>
      <c r="H7" s="67">
        <v>360</v>
      </c>
      <c r="J7" t="s">
        <v>387</v>
      </c>
      <c r="K7" t="s">
        <v>111</v>
      </c>
      <c r="L7">
        <f>ROUND((L6-L5)/L4,1)</f>
        <v>10</v>
      </c>
      <c r="M7" t="s">
        <v>136</v>
      </c>
      <c r="N7" s="110"/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4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140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75" t="s">
        <v>108</v>
      </c>
      <c r="D13" s="76" t="s">
        <v>104</v>
      </c>
      <c r="E13" s="77">
        <v>10</v>
      </c>
      <c r="F13" s="76"/>
      <c r="G13" s="61" t="s">
        <v>101</v>
      </c>
      <c r="H13" s="62">
        <f ca="1">INDIRECT(ADDRESS(5,4+E11)) + (INDIRECT(ADDRESS(5,4+E11)) *(L7/100) *E13)</f>
        <v>400</v>
      </c>
      <c r="J13" s="56" t="s">
        <v>115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56" t="s">
        <v>115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6" t="s">
        <v>115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75" t="s">
        <v>109</v>
      </c>
      <c r="D14" s="76" t="s">
        <v>106</v>
      </c>
      <c r="E14" s="77">
        <v>10</v>
      </c>
      <c r="F14" s="76"/>
      <c r="G14" s="61" t="s">
        <v>120</v>
      </c>
      <c r="H14" s="62">
        <f ca="1">INDIRECT(ADDRESS(6,4+E11)) + (INDIRECT(ADDRESS(6,4+E11)) *(T7/100) *E14)</f>
        <v>256</v>
      </c>
      <c r="J14" s="56" t="s">
        <v>116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56" t="s">
        <v>116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6" t="s">
        <v>116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75" t="s">
        <v>110</v>
      </c>
      <c r="D15" s="76" t="s">
        <v>107</v>
      </c>
      <c r="E15" s="77">
        <v>10</v>
      </c>
      <c r="F15" s="76"/>
      <c r="G15" s="61" t="s">
        <v>124</v>
      </c>
      <c r="H15" s="62">
        <f ca="1">ROUND(((INDIRECT(ADDRESS(7,4+E11)) + (INDIRECT(ADDRESS(7,4+E11)) *(AB7/100) *E15))/INDIRECT(ADDRESS(25+E11,46,1,1,"special dragons")))/INDIRECT(ADDRESS(25+E11,45,1,1,"special dragons")),1)</f>
        <v>24.3</v>
      </c>
      <c r="J15" s="56" t="s">
        <v>117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56" t="s">
        <v>117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6" t="s">
        <v>117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75"/>
      <c r="D16" s="82" t="s">
        <v>121</v>
      </c>
      <c r="E16" s="82">
        <f>SUM(E13:E15)</f>
        <v>30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8" x14ac:dyDescent="0.25">
      <c r="C33" s="75"/>
      <c r="D33" s="76"/>
      <c r="E33" s="76"/>
      <c r="F33" s="76"/>
      <c r="G33" s="76"/>
      <c r="H33" s="64"/>
    </row>
    <row r="34" spans="3:8" x14ac:dyDescent="0.25">
      <c r="C34" s="75"/>
      <c r="D34" s="76"/>
      <c r="E34" s="76"/>
      <c r="F34" s="76"/>
      <c r="G34" s="76"/>
      <c r="H34" s="64"/>
    </row>
    <row r="35" spans="3:8" x14ac:dyDescent="0.25">
      <c r="C35" s="75"/>
      <c r="D35" s="76"/>
      <c r="E35" s="76"/>
      <c r="F35" s="76"/>
      <c r="G35" s="76"/>
      <c r="H35" s="64"/>
    </row>
    <row r="36" spans="3:8" x14ac:dyDescent="0.25">
      <c r="C36" s="75"/>
      <c r="D36" s="76"/>
      <c r="E36" s="76"/>
      <c r="F36" s="76"/>
      <c r="G36" s="76"/>
      <c r="H36" s="64"/>
    </row>
    <row r="37" spans="3:8" x14ac:dyDescent="0.25">
      <c r="C37" s="75"/>
      <c r="D37" s="76"/>
      <c r="E37" s="76"/>
      <c r="F37" s="76"/>
      <c r="G37" s="76"/>
      <c r="H37" s="64"/>
    </row>
    <row r="38" spans="3:8" x14ac:dyDescent="0.25">
      <c r="C38" s="75"/>
      <c r="D38" s="76"/>
      <c r="E38" s="76"/>
      <c r="F38" s="76"/>
      <c r="G38" s="76"/>
      <c r="H38" s="64"/>
    </row>
    <row r="39" spans="3:8" x14ac:dyDescent="0.25">
      <c r="C39" s="75"/>
      <c r="D39" s="76"/>
      <c r="E39" s="76"/>
      <c r="F39" s="76"/>
      <c r="G39" s="76"/>
      <c r="H39" s="64"/>
    </row>
    <row r="40" spans="3:8" x14ac:dyDescent="0.25">
      <c r="C40" s="75"/>
      <c r="D40" s="76"/>
      <c r="E40" s="76"/>
      <c r="F40" s="76"/>
      <c r="G40" s="76"/>
      <c r="H40" s="64"/>
    </row>
    <row r="41" spans="3:8" x14ac:dyDescent="0.25">
      <c r="C41" s="75"/>
      <c r="D41" s="76"/>
      <c r="E41" s="76"/>
      <c r="F41" s="76"/>
      <c r="G41" s="76"/>
      <c r="H41" s="64"/>
    </row>
    <row r="42" spans="3:8" x14ac:dyDescent="0.25">
      <c r="C42" s="75"/>
      <c r="D42" s="76"/>
      <c r="E42" s="76"/>
      <c r="F42" s="76"/>
      <c r="G42" s="76"/>
      <c r="H42" s="64"/>
    </row>
    <row r="43" spans="3:8" x14ac:dyDescent="0.25">
      <c r="C43" s="75"/>
      <c r="D43" s="76"/>
      <c r="E43" s="76"/>
      <c r="F43" s="76"/>
      <c r="G43" s="76"/>
      <c r="H43" s="64"/>
    </row>
    <row r="44" spans="3:8" x14ac:dyDescent="0.25">
      <c r="C44" s="75"/>
      <c r="D44" s="76"/>
      <c r="E44" s="76"/>
      <c r="F44" s="76"/>
      <c r="G44" s="76"/>
      <c r="H44" s="64"/>
    </row>
    <row r="45" spans="3:8" x14ac:dyDescent="0.25">
      <c r="C45" s="75"/>
      <c r="D45" s="76"/>
      <c r="E45" s="76"/>
      <c r="F45" s="76"/>
      <c r="G45" s="76"/>
      <c r="H45" s="64"/>
    </row>
    <row r="46" spans="3:8" x14ac:dyDescent="0.25">
      <c r="C46" s="75"/>
      <c r="D46" s="76"/>
      <c r="E46" s="76"/>
      <c r="F46" s="76"/>
      <c r="G46" s="76"/>
      <c r="H46" s="64"/>
    </row>
    <row r="47" spans="3:8" x14ac:dyDescent="0.25">
      <c r="C47" s="75"/>
      <c r="D47" s="76"/>
      <c r="E47" s="76"/>
      <c r="F47" s="76"/>
      <c r="G47" s="76"/>
      <c r="H47" s="64"/>
    </row>
    <row r="48" spans="3:8" x14ac:dyDescent="0.25">
      <c r="C48" s="75"/>
      <c r="D48" s="76"/>
      <c r="E48" s="76"/>
      <c r="F48" s="76"/>
      <c r="G48" s="76"/>
      <c r="H48" s="64"/>
    </row>
    <row r="49" spans="3:27" x14ac:dyDescent="0.25">
      <c r="C49" s="75"/>
      <c r="D49" s="76"/>
      <c r="E49" s="76"/>
      <c r="F49" s="76"/>
      <c r="G49" s="76"/>
      <c r="H49" s="64"/>
    </row>
    <row r="50" spans="3:27" x14ac:dyDescent="0.25">
      <c r="C50" s="75"/>
      <c r="D50" s="76"/>
      <c r="E50" s="76"/>
      <c r="F50" s="76"/>
      <c r="G50" s="76"/>
      <c r="H50" s="64"/>
    </row>
    <row r="51" spans="3:27" x14ac:dyDescent="0.25">
      <c r="C51" s="75"/>
      <c r="D51" s="76"/>
      <c r="E51" s="76"/>
      <c r="F51" s="76"/>
      <c r="G51" s="76"/>
      <c r="H51" s="64"/>
    </row>
    <row r="52" spans="3:27" x14ac:dyDescent="0.25">
      <c r="C52" s="75"/>
      <c r="D52" s="76"/>
      <c r="E52" s="76"/>
      <c r="F52" s="76"/>
      <c r="G52" s="76"/>
      <c r="H52" s="64"/>
    </row>
    <row r="53" spans="3:27" x14ac:dyDescent="0.25">
      <c r="C53" s="75"/>
      <c r="D53" s="76"/>
      <c r="E53" s="76"/>
      <c r="F53" s="76"/>
      <c r="G53" s="76"/>
      <c r="H53" s="64"/>
    </row>
    <row r="54" spans="3:27" x14ac:dyDescent="0.25">
      <c r="C54" s="75"/>
      <c r="D54" s="76"/>
      <c r="E54" s="76"/>
      <c r="F54" s="76"/>
      <c r="G54" s="76"/>
      <c r="H54" s="64"/>
    </row>
    <row r="55" spans="3:27" x14ac:dyDescent="0.25">
      <c r="C55" s="75"/>
      <c r="D55" s="76"/>
      <c r="E55" s="76"/>
      <c r="F55" s="76"/>
      <c r="G55" s="76"/>
      <c r="H55" s="64"/>
      <c r="AA55" t="s">
        <v>386</v>
      </c>
    </row>
    <row r="56" spans="3:27" x14ac:dyDescent="0.25">
      <c r="C56" s="75"/>
      <c r="D56" s="76"/>
      <c r="E56" s="76"/>
      <c r="F56" s="76"/>
      <c r="G56" s="76"/>
      <c r="H56" s="64"/>
    </row>
    <row r="57" spans="3:27" x14ac:dyDescent="0.25">
      <c r="C57" s="75"/>
      <c r="D57" s="76"/>
      <c r="E57" s="76"/>
      <c r="F57" s="76"/>
      <c r="G57" s="76"/>
      <c r="H57" s="64"/>
    </row>
    <row r="58" spans="3:27" x14ac:dyDescent="0.25">
      <c r="C58" s="75"/>
      <c r="D58" s="76"/>
      <c r="E58" s="76"/>
      <c r="F58" s="76"/>
      <c r="G58" s="76"/>
      <c r="H58" s="64"/>
    </row>
    <row r="59" spans="3:27" x14ac:dyDescent="0.25">
      <c r="C59" s="75"/>
      <c r="D59" s="76"/>
      <c r="E59" s="76"/>
      <c r="F59" s="76"/>
      <c r="G59" s="76"/>
      <c r="H59" s="64"/>
    </row>
    <row r="60" spans="3:27" x14ac:dyDescent="0.25">
      <c r="C60" s="75"/>
      <c r="D60" s="76"/>
      <c r="E60" s="76"/>
      <c r="F60" s="76"/>
      <c r="G60" s="76"/>
      <c r="H60" s="64"/>
    </row>
    <row r="61" spans="3:27" x14ac:dyDescent="0.25">
      <c r="C61" s="75"/>
      <c r="D61" s="76"/>
      <c r="E61" s="76"/>
      <c r="F61" s="76"/>
      <c r="G61" s="76"/>
      <c r="H61" s="64"/>
    </row>
    <row r="62" spans="3:27" x14ac:dyDescent="0.25">
      <c r="C62" s="75"/>
      <c r="D62" s="76"/>
      <c r="E62" s="76"/>
      <c r="F62" s="76"/>
      <c r="G62" s="76"/>
      <c r="H62" s="64"/>
    </row>
    <row r="63" spans="3:27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E14" sqref="E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8" t="s">
        <v>439</v>
      </c>
    </row>
    <row r="3" spans="3:30" x14ac:dyDescent="0.25">
      <c r="D3" s="56"/>
      <c r="E3" s="282" t="s">
        <v>100</v>
      </c>
      <c r="F3" s="282"/>
      <c r="G3" s="282"/>
      <c r="H3" s="282"/>
      <c r="J3" s="56" t="s">
        <v>101</v>
      </c>
      <c r="R3" s="56" t="s">
        <v>102</v>
      </c>
      <c r="Z3" s="56" t="s">
        <v>103</v>
      </c>
    </row>
    <row r="4" spans="3:30" x14ac:dyDescent="0.25">
      <c r="D4" s="57"/>
      <c r="E4" s="57">
        <v>1</v>
      </c>
      <c r="F4" s="57">
        <v>2</v>
      </c>
      <c r="G4" s="57">
        <v>3</v>
      </c>
      <c r="H4" s="57">
        <v>4</v>
      </c>
      <c r="K4" t="s">
        <v>118</v>
      </c>
      <c r="L4" s="55">
        <v>10</v>
      </c>
      <c r="S4" t="s">
        <v>118</v>
      </c>
      <c r="T4" s="55">
        <v>10</v>
      </c>
      <c r="AA4" t="s">
        <v>118</v>
      </c>
      <c r="AB4" s="55">
        <v>10</v>
      </c>
    </row>
    <row r="5" spans="3:30" x14ac:dyDescent="0.25">
      <c r="D5" s="57" t="s">
        <v>101</v>
      </c>
      <c r="E5" s="59">
        <v>200</v>
      </c>
      <c r="F5" s="59">
        <v>250</v>
      </c>
      <c r="G5" s="59">
        <v>280</v>
      </c>
      <c r="H5" s="59">
        <v>310</v>
      </c>
      <c r="K5" t="s">
        <v>97</v>
      </c>
      <c r="L5" s="55">
        <v>0</v>
      </c>
      <c r="M5" t="s">
        <v>136</v>
      </c>
      <c r="S5" t="s">
        <v>97</v>
      </c>
      <c r="T5" s="55">
        <v>0</v>
      </c>
      <c r="U5" t="s">
        <v>136</v>
      </c>
      <c r="AA5" t="s">
        <v>97</v>
      </c>
      <c r="AB5" s="55">
        <v>0</v>
      </c>
      <c r="AC5" t="s">
        <v>136</v>
      </c>
    </row>
    <row r="6" spans="3:30" x14ac:dyDescent="0.25">
      <c r="D6" s="57" t="s">
        <v>102</v>
      </c>
      <c r="E6" s="59">
        <v>100</v>
      </c>
      <c r="F6" s="59">
        <v>120</v>
      </c>
      <c r="G6" s="59">
        <v>140</v>
      </c>
      <c r="H6" s="59">
        <v>160</v>
      </c>
      <c r="I6" t="s">
        <v>387</v>
      </c>
      <c r="K6" t="s">
        <v>98</v>
      </c>
      <c r="L6" s="55">
        <v>100</v>
      </c>
      <c r="M6" t="s">
        <v>136</v>
      </c>
      <c r="S6" t="s">
        <v>98</v>
      </c>
      <c r="T6" s="55">
        <v>60</v>
      </c>
      <c r="U6" t="s">
        <v>136</v>
      </c>
      <c r="AA6" t="s">
        <v>98</v>
      </c>
      <c r="AB6" s="55">
        <v>60</v>
      </c>
      <c r="AC6" t="s">
        <v>136</v>
      </c>
    </row>
    <row r="7" spans="3:30" ht="15.75" thickBot="1" x14ac:dyDescent="0.3">
      <c r="D7" s="66" t="s">
        <v>103</v>
      </c>
      <c r="E7" s="67">
        <v>650</v>
      </c>
      <c r="F7" s="67">
        <v>700</v>
      </c>
      <c r="G7" s="67">
        <v>750</v>
      </c>
      <c r="H7" s="67">
        <v>800</v>
      </c>
      <c r="J7" t="s">
        <v>387</v>
      </c>
      <c r="K7" t="s">
        <v>111</v>
      </c>
      <c r="L7">
        <f>ROUND((L6-L5)/L4,1)</f>
        <v>10</v>
      </c>
      <c r="M7" t="s">
        <v>136</v>
      </c>
      <c r="N7" s="110"/>
      <c r="S7" t="s">
        <v>111</v>
      </c>
      <c r="T7">
        <f>ROUND((T6-T5)/T4,1)</f>
        <v>6</v>
      </c>
      <c r="U7" t="s">
        <v>136</v>
      </c>
      <c r="AA7" t="s">
        <v>111</v>
      </c>
      <c r="AB7">
        <f>ROUND((AB6-AB5)/AB4,1)</f>
        <v>6</v>
      </c>
      <c r="AC7" t="s">
        <v>136</v>
      </c>
    </row>
    <row r="8" spans="3:30" ht="15.75" thickBot="1" x14ac:dyDescent="0.3">
      <c r="D8" s="70" t="s">
        <v>127</v>
      </c>
      <c r="E8" s="68">
        <v>0</v>
      </c>
      <c r="F8" s="68">
        <v>10</v>
      </c>
      <c r="G8" s="68">
        <v>20</v>
      </c>
      <c r="H8" s="69">
        <v>30</v>
      </c>
    </row>
    <row r="10" spans="3:30" ht="15.75" thickBot="1" x14ac:dyDescent="0.3">
      <c r="N10" t="s">
        <v>142</v>
      </c>
      <c r="V10" t="s">
        <v>142</v>
      </c>
      <c r="AD10" t="s">
        <v>142</v>
      </c>
    </row>
    <row r="11" spans="3:30" x14ac:dyDescent="0.25">
      <c r="C11" s="71"/>
      <c r="D11" s="72" t="s">
        <v>105</v>
      </c>
      <c r="E11" s="73">
        <f>IF(E16&lt;F8,1,IF(AND(E16&gt;=F8,E16&lt;G8),2,IF(AND(E16&gt;=G8,E16&lt;H8),3,4)))</f>
        <v>4</v>
      </c>
      <c r="F11" s="73"/>
      <c r="G11" s="73"/>
      <c r="H11" s="74"/>
      <c r="J11" s="56" t="s">
        <v>101</v>
      </c>
      <c r="K11" s="60" t="s">
        <v>113</v>
      </c>
      <c r="L11" s="60" t="s">
        <v>114</v>
      </c>
      <c r="M11" s="60" t="s">
        <v>119</v>
      </c>
      <c r="N11" s="60" t="s">
        <v>140</v>
      </c>
      <c r="O11" s="60"/>
      <c r="P11" s="60"/>
      <c r="R11" s="63" t="s">
        <v>102</v>
      </c>
      <c r="S11" s="60" t="s">
        <v>113</v>
      </c>
      <c r="T11" s="60" t="s">
        <v>114</v>
      </c>
      <c r="U11" s="60" t="s">
        <v>119</v>
      </c>
      <c r="V11" s="60" t="s">
        <v>141</v>
      </c>
      <c r="W11" s="60"/>
      <c r="X11" s="60"/>
      <c r="Z11" s="56" t="s">
        <v>103</v>
      </c>
      <c r="AA11" s="60" t="s">
        <v>122</v>
      </c>
      <c r="AB11" s="60" t="s">
        <v>123</v>
      </c>
      <c r="AC11" s="60" t="s">
        <v>119</v>
      </c>
      <c r="AD11" s="60" t="s">
        <v>141</v>
      </c>
    </row>
    <row r="12" spans="3:30" ht="15.75" thickBot="1" x14ac:dyDescent="0.3">
      <c r="C12" s="75"/>
      <c r="D12" s="76"/>
      <c r="E12" s="76"/>
      <c r="F12" s="76"/>
      <c r="G12" s="76"/>
      <c r="H12" s="64"/>
      <c r="J12" s="56" t="s">
        <v>112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56" t="s">
        <v>112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6" t="s">
        <v>112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75" t="s">
        <v>108</v>
      </c>
      <c r="D13" s="76" t="s">
        <v>104</v>
      </c>
      <c r="E13" s="77">
        <v>10</v>
      </c>
      <c r="F13" s="76"/>
      <c r="G13" s="61" t="s">
        <v>101</v>
      </c>
      <c r="H13" s="62">
        <f ca="1">INDIRECT(ADDRESS(5,4+E11)) + (INDIRECT(ADDRESS(5,4+E11)) *(L7/100) *E13)</f>
        <v>620</v>
      </c>
      <c r="J13" s="56" t="s">
        <v>115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56" t="s">
        <v>115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6" t="s">
        <v>115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75" t="s">
        <v>109</v>
      </c>
      <c r="D14" s="76" t="s">
        <v>106</v>
      </c>
      <c r="E14" s="77">
        <v>10</v>
      </c>
      <c r="F14" s="76"/>
      <c r="G14" s="61" t="s">
        <v>120</v>
      </c>
      <c r="H14" s="62">
        <f ca="1">INDIRECT(ADDRESS(6,4+E11)) + (INDIRECT(ADDRESS(6,4+E11)) *(T7/100) *E14)</f>
        <v>256</v>
      </c>
      <c r="J14" s="56" t="s">
        <v>116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56" t="s">
        <v>116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6" t="s">
        <v>116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75" t="s">
        <v>110</v>
      </c>
      <c r="D15" s="76" t="s">
        <v>107</v>
      </c>
      <c r="E15" s="77">
        <v>10</v>
      </c>
      <c r="F15" s="76"/>
      <c r="G15" s="61" t="s">
        <v>124</v>
      </c>
      <c r="H15" s="62">
        <f ca="1">ROUND(((INDIRECT(ADDRESS(7,4+E11)) + (INDIRECT(ADDRESS(7,4+E11)) *(AB7/100) *E15))/INDIRECT(ADDRESS(29+E11,46,1,1,"special dragons")))/INDIRECT(ADDRESS(29+E11,45,1,1,"special dragons")),1)</f>
        <v>26.7</v>
      </c>
      <c r="J15" s="56" t="s">
        <v>117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56" t="s">
        <v>117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6" t="s">
        <v>117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75"/>
      <c r="D16" s="82" t="s">
        <v>121</v>
      </c>
      <c r="E16" s="82">
        <f>SUM(E13:E15)</f>
        <v>30</v>
      </c>
      <c r="F16" s="76"/>
      <c r="G16" s="76"/>
      <c r="H16" s="64"/>
    </row>
    <row r="17" spans="3:8" x14ac:dyDescent="0.25">
      <c r="C17" s="75"/>
      <c r="D17" s="76"/>
      <c r="E17" s="76"/>
      <c r="F17" s="76"/>
      <c r="G17" s="76"/>
      <c r="H17" s="64"/>
    </row>
    <row r="18" spans="3:8" x14ac:dyDescent="0.25">
      <c r="C18" s="75"/>
      <c r="D18" s="76"/>
      <c r="E18" s="76"/>
      <c r="F18" s="76"/>
      <c r="G18" s="76"/>
      <c r="H18" s="64"/>
    </row>
    <row r="19" spans="3:8" x14ac:dyDescent="0.25">
      <c r="C19" s="75"/>
      <c r="D19" s="76"/>
      <c r="E19" s="76"/>
      <c r="F19" s="76"/>
      <c r="G19" s="76"/>
      <c r="H19" s="64"/>
    </row>
    <row r="20" spans="3:8" x14ac:dyDescent="0.25">
      <c r="C20" s="75"/>
      <c r="D20" s="76"/>
      <c r="E20" s="76"/>
      <c r="F20" s="76"/>
      <c r="G20" s="76"/>
      <c r="H20" s="64"/>
    </row>
    <row r="21" spans="3:8" x14ac:dyDescent="0.25">
      <c r="C21" s="75"/>
      <c r="D21" s="76"/>
      <c r="E21" s="76"/>
      <c r="F21" s="76"/>
      <c r="G21" s="76"/>
      <c r="H21" s="64"/>
    </row>
    <row r="22" spans="3:8" x14ac:dyDescent="0.25">
      <c r="C22" s="75"/>
      <c r="D22" s="76"/>
      <c r="E22" s="76"/>
      <c r="F22" s="76"/>
      <c r="G22" s="76"/>
      <c r="H22" s="64"/>
    </row>
    <row r="23" spans="3:8" x14ac:dyDescent="0.25">
      <c r="C23" s="75"/>
      <c r="D23" s="76"/>
      <c r="E23" s="76"/>
      <c r="F23" s="76"/>
      <c r="G23" s="76"/>
      <c r="H23" s="64"/>
    </row>
    <row r="24" spans="3:8" x14ac:dyDescent="0.25">
      <c r="C24" s="75"/>
      <c r="D24" s="76"/>
      <c r="E24" s="76"/>
      <c r="F24" s="76"/>
      <c r="G24" s="76"/>
      <c r="H24" s="64"/>
    </row>
    <row r="25" spans="3:8" x14ac:dyDescent="0.25">
      <c r="C25" s="75"/>
      <c r="D25" s="76"/>
      <c r="E25" s="76"/>
      <c r="F25" s="76"/>
      <c r="G25" s="76"/>
      <c r="H25" s="64"/>
    </row>
    <row r="26" spans="3:8" x14ac:dyDescent="0.25">
      <c r="C26" s="75"/>
      <c r="D26" s="76"/>
      <c r="E26" s="76"/>
      <c r="F26" s="76"/>
      <c r="G26" s="76"/>
      <c r="H26" s="64"/>
    </row>
    <row r="27" spans="3:8" x14ac:dyDescent="0.25">
      <c r="C27" s="75"/>
      <c r="D27" s="76"/>
      <c r="E27" s="76"/>
      <c r="F27" s="76"/>
      <c r="G27" s="76"/>
      <c r="H27" s="64"/>
    </row>
    <row r="28" spans="3:8" x14ac:dyDescent="0.25">
      <c r="C28" s="75"/>
      <c r="D28" s="76"/>
      <c r="E28" s="76"/>
      <c r="F28" s="76"/>
      <c r="G28" s="76"/>
      <c r="H28" s="64"/>
    </row>
    <row r="29" spans="3:8" x14ac:dyDescent="0.25">
      <c r="C29" s="75"/>
      <c r="D29" s="76"/>
      <c r="E29" s="76"/>
      <c r="F29" s="76"/>
      <c r="G29" s="76"/>
      <c r="H29" s="64"/>
    </row>
    <row r="30" spans="3:8" x14ac:dyDescent="0.25">
      <c r="C30" s="75"/>
      <c r="D30" s="76"/>
      <c r="E30" s="76"/>
      <c r="F30" s="76"/>
      <c r="G30" s="76"/>
      <c r="H30" s="64"/>
    </row>
    <row r="31" spans="3:8" x14ac:dyDescent="0.25">
      <c r="C31" s="75"/>
      <c r="D31" s="76"/>
      <c r="E31" s="76"/>
      <c r="F31" s="76"/>
      <c r="G31" s="76"/>
      <c r="H31" s="64"/>
    </row>
    <row r="32" spans="3:8" x14ac:dyDescent="0.25">
      <c r="C32" s="75"/>
      <c r="D32" s="76"/>
      <c r="E32" s="76"/>
      <c r="F32" s="76"/>
      <c r="G32" s="76"/>
      <c r="H32" s="64"/>
    </row>
    <row r="33" spans="3:8" x14ac:dyDescent="0.25">
      <c r="C33" s="75"/>
      <c r="D33" s="76"/>
      <c r="E33" s="76"/>
      <c r="F33" s="76"/>
      <c r="G33" s="76"/>
      <c r="H33" s="64"/>
    </row>
    <row r="34" spans="3:8" x14ac:dyDescent="0.25">
      <c r="C34" s="75"/>
      <c r="D34" s="76"/>
      <c r="E34" s="76"/>
      <c r="F34" s="76"/>
      <c r="G34" s="76"/>
      <c r="H34" s="64"/>
    </row>
    <row r="35" spans="3:8" x14ac:dyDescent="0.25">
      <c r="C35" s="75"/>
      <c r="D35" s="76"/>
      <c r="E35" s="76"/>
      <c r="F35" s="76"/>
      <c r="G35" s="76"/>
      <c r="H35" s="64"/>
    </row>
    <row r="36" spans="3:8" x14ac:dyDescent="0.25">
      <c r="C36" s="75"/>
      <c r="D36" s="76"/>
      <c r="E36" s="76"/>
      <c r="F36" s="76"/>
      <c r="G36" s="76"/>
      <c r="H36" s="64"/>
    </row>
    <row r="37" spans="3:8" x14ac:dyDescent="0.25">
      <c r="C37" s="75"/>
      <c r="D37" s="76"/>
      <c r="E37" s="76"/>
      <c r="F37" s="76"/>
      <c r="G37" s="76"/>
      <c r="H37" s="64"/>
    </row>
    <row r="38" spans="3:8" x14ac:dyDescent="0.25">
      <c r="C38" s="75"/>
      <c r="D38" s="76"/>
      <c r="E38" s="76"/>
      <c r="F38" s="76"/>
      <c r="G38" s="76"/>
      <c r="H38" s="64"/>
    </row>
    <row r="39" spans="3:8" x14ac:dyDescent="0.25">
      <c r="C39" s="75"/>
      <c r="D39" s="76"/>
      <c r="E39" s="76"/>
      <c r="F39" s="76"/>
      <c r="G39" s="76"/>
      <c r="H39" s="64"/>
    </row>
    <row r="40" spans="3:8" x14ac:dyDescent="0.25">
      <c r="C40" s="75"/>
      <c r="D40" s="76"/>
      <c r="E40" s="76"/>
      <c r="F40" s="76"/>
      <c r="G40" s="76"/>
      <c r="H40" s="64"/>
    </row>
    <row r="41" spans="3:8" x14ac:dyDescent="0.25">
      <c r="C41" s="75"/>
      <c r="D41" s="76"/>
      <c r="E41" s="76"/>
      <c r="F41" s="76"/>
      <c r="G41" s="76"/>
      <c r="H41" s="64"/>
    </row>
    <row r="42" spans="3:8" x14ac:dyDescent="0.25">
      <c r="C42" s="75"/>
      <c r="D42" s="76"/>
      <c r="E42" s="76"/>
      <c r="F42" s="76"/>
      <c r="G42" s="76"/>
      <c r="H42" s="64"/>
    </row>
    <row r="43" spans="3:8" x14ac:dyDescent="0.25">
      <c r="C43" s="75"/>
      <c r="D43" s="76"/>
      <c r="E43" s="76"/>
      <c r="F43" s="76"/>
      <c r="G43" s="76"/>
      <c r="H43" s="64"/>
    </row>
    <row r="44" spans="3:8" x14ac:dyDescent="0.25">
      <c r="C44" s="75"/>
      <c r="D44" s="76"/>
      <c r="E44" s="76"/>
      <c r="F44" s="76"/>
      <c r="G44" s="76"/>
      <c r="H44" s="64"/>
    </row>
    <row r="45" spans="3:8" x14ac:dyDescent="0.25">
      <c r="C45" s="75"/>
      <c r="D45" s="76"/>
      <c r="E45" s="76"/>
      <c r="F45" s="76"/>
      <c r="G45" s="76"/>
      <c r="H45" s="64"/>
    </row>
    <row r="46" spans="3:8" x14ac:dyDescent="0.25">
      <c r="C46" s="75"/>
      <c r="D46" s="76"/>
      <c r="E46" s="76"/>
      <c r="F46" s="76"/>
      <c r="G46" s="76"/>
      <c r="H46" s="64"/>
    </row>
    <row r="47" spans="3:8" x14ac:dyDescent="0.25">
      <c r="C47" s="75"/>
      <c r="D47" s="76"/>
      <c r="E47" s="76"/>
      <c r="F47" s="76"/>
      <c r="G47" s="76"/>
      <c r="H47" s="64"/>
    </row>
    <row r="48" spans="3:8" x14ac:dyDescent="0.25">
      <c r="C48" s="75"/>
      <c r="D48" s="76"/>
      <c r="E48" s="76"/>
      <c r="F48" s="76"/>
      <c r="G48" s="76"/>
      <c r="H48" s="64"/>
    </row>
    <row r="49" spans="3:27" x14ac:dyDescent="0.25">
      <c r="C49" s="75"/>
      <c r="D49" s="76"/>
      <c r="E49" s="76"/>
      <c r="F49" s="76"/>
      <c r="G49" s="76"/>
      <c r="H49" s="64"/>
    </row>
    <row r="50" spans="3:27" x14ac:dyDescent="0.25">
      <c r="C50" s="75"/>
      <c r="D50" s="76"/>
      <c r="E50" s="76"/>
      <c r="F50" s="76"/>
      <c r="G50" s="76"/>
      <c r="H50" s="64"/>
    </row>
    <row r="51" spans="3:27" x14ac:dyDescent="0.25">
      <c r="C51" s="75"/>
      <c r="D51" s="76"/>
      <c r="E51" s="76"/>
      <c r="F51" s="76"/>
      <c r="G51" s="76"/>
      <c r="H51" s="64"/>
    </row>
    <row r="52" spans="3:27" x14ac:dyDescent="0.25">
      <c r="C52" s="75"/>
      <c r="D52" s="76"/>
      <c r="E52" s="76"/>
      <c r="F52" s="76"/>
      <c r="G52" s="76"/>
      <c r="H52" s="64"/>
    </row>
    <row r="53" spans="3:27" x14ac:dyDescent="0.25">
      <c r="C53" s="75"/>
      <c r="D53" s="76"/>
      <c r="E53" s="76"/>
      <c r="F53" s="76"/>
      <c r="G53" s="76"/>
      <c r="H53" s="64"/>
    </row>
    <row r="54" spans="3:27" x14ac:dyDescent="0.25">
      <c r="C54" s="75"/>
      <c r="D54" s="76"/>
      <c r="E54" s="76"/>
      <c r="F54" s="76"/>
      <c r="G54" s="76"/>
      <c r="H54" s="64"/>
    </row>
    <row r="55" spans="3:27" x14ac:dyDescent="0.25">
      <c r="C55" s="75"/>
      <c r="D55" s="76"/>
      <c r="E55" s="76"/>
      <c r="F55" s="76"/>
      <c r="G55" s="76"/>
      <c r="H55" s="64"/>
      <c r="AA55" t="s">
        <v>386</v>
      </c>
    </row>
    <row r="56" spans="3:27" x14ac:dyDescent="0.25">
      <c r="C56" s="75"/>
      <c r="D56" s="76"/>
      <c r="E56" s="76"/>
      <c r="F56" s="76"/>
      <c r="G56" s="76"/>
      <c r="H56" s="64"/>
    </row>
    <row r="57" spans="3:27" x14ac:dyDescent="0.25">
      <c r="C57" s="75"/>
      <c r="D57" s="76"/>
      <c r="E57" s="76"/>
      <c r="F57" s="76"/>
      <c r="G57" s="76"/>
      <c r="H57" s="64"/>
    </row>
    <row r="58" spans="3:27" x14ac:dyDescent="0.25">
      <c r="C58" s="75"/>
      <c r="D58" s="76"/>
      <c r="E58" s="76"/>
      <c r="F58" s="76"/>
      <c r="G58" s="76"/>
      <c r="H58" s="64"/>
    </row>
    <row r="59" spans="3:27" x14ac:dyDescent="0.25">
      <c r="C59" s="75"/>
      <c r="D59" s="76"/>
      <c r="E59" s="76"/>
      <c r="F59" s="76"/>
      <c r="G59" s="76"/>
      <c r="H59" s="64"/>
    </row>
    <row r="60" spans="3:27" x14ac:dyDescent="0.25">
      <c r="C60" s="75"/>
      <c r="D60" s="76"/>
      <c r="E60" s="76"/>
      <c r="F60" s="76"/>
      <c r="G60" s="76"/>
      <c r="H60" s="64"/>
    </row>
    <row r="61" spans="3:27" x14ac:dyDescent="0.25">
      <c r="C61" s="75"/>
      <c r="D61" s="76"/>
      <c r="E61" s="76"/>
      <c r="F61" s="76"/>
      <c r="G61" s="76"/>
      <c r="H61" s="64"/>
    </row>
    <row r="62" spans="3:27" x14ac:dyDescent="0.25">
      <c r="C62" s="75"/>
      <c r="D62" s="76"/>
      <c r="E62" s="76"/>
      <c r="F62" s="76"/>
      <c r="G62" s="76"/>
      <c r="H62" s="64"/>
    </row>
    <row r="63" spans="3:27" ht="15.75" thickBot="1" x14ac:dyDescent="0.3">
      <c r="C63" s="78"/>
      <c r="D63" s="79"/>
      <c r="E63" s="79"/>
      <c r="F63" s="79"/>
      <c r="G63" s="79"/>
      <c r="H63" s="80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1" t="s">
        <v>129</v>
      </c>
      <c r="H4" s="81" t="s">
        <v>130</v>
      </c>
      <c r="I4" s="81" t="s">
        <v>124</v>
      </c>
      <c r="N4" s="81" t="s">
        <v>129</v>
      </c>
      <c r="O4" s="81" t="s">
        <v>130</v>
      </c>
      <c r="P4" s="81" t="s">
        <v>124</v>
      </c>
      <c r="U4" s="81" t="s">
        <v>129</v>
      </c>
      <c r="V4" s="81" t="s">
        <v>130</v>
      </c>
      <c r="W4" s="81" t="s">
        <v>124</v>
      </c>
      <c r="AB4" s="81" t="s">
        <v>129</v>
      </c>
      <c r="AC4" s="81" t="s">
        <v>130</v>
      </c>
      <c r="AD4" s="81" t="s">
        <v>124</v>
      </c>
      <c r="AI4" s="81" t="s">
        <v>129</v>
      </c>
      <c r="AJ4" s="81" t="s">
        <v>130</v>
      </c>
      <c r="AK4" s="81" t="s">
        <v>124</v>
      </c>
    </row>
    <row r="5" spans="5:37" x14ac:dyDescent="0.25">
      <c r="F5" t="s">
        <v>128</v>
      </c>
      <c r="G5">
        <v>120</v>
      </c>
      <c r="H5">
        <v>112.5</v>
      </c>
      <c r="I5">
        <v>11.15</v>
      </c>
      <c r="M5" t="s">
        <v>128</v>
      </c>
      <c r="N5">
        <v>120</v>
      </c>
      <c r="O5">
        <v>112.5</v>
      </c>
      <c r="P5">
        <v>11.15</v>
      </c>
      <c r="T5" t="s">
        <v>128</v>
      </c>
      <c r="U5">
        <v>120</v>
      </c>
      <c r="V5">
        <v>112.5</v>
      </c>
      <c r="W5">
        <v>11.15</v>
      </c>
      <c r="AA5" t="s">
        <v>128</v>
      </c>
      <c r="AB5">
        <v>120</v>
      </c>
      <c r="AC5">
        <v>112.5</v>
      </c>
      <c r="AD5">
        <v>11.15</v>
      </c>
      <c r="AH5" t="s">
        <v>128</v>
      </c>
      <c r="AI5">
        <v>120</v>
      </c>
      <c r="AJ5">
        <v>112.5</v>
      </c>
      <c r="AK5">
        <v>11.15</v>
      </c>
    </row>
    <row r="6" spans="5:37" x14ac:dyDescent="0.25">
      <c r="F6" t="s">
        <v>131</v>
      </c>
      <c r="G6">
        <v>240</v>
      </c>
      <c r="H6">
        <v>112.5</v>
      </c>
      <c r="I6">
        <v>14.15</v>
      </c>
      <c r="M6" t="s">
        <v>131</v>
      </c>
      <c r="N6">
        <v>240</v>
      </c>
      <c r="O6">
        <v>112.5</v>
      </c>
      <c r="P6">
        <v>14.15</v>
      </c>
      <c r="T6" t="s">
        <v>131</v>
      </c>
      <c r="U6">
        <v>240</v>
      </c>
      <c r="V6">
        <v>112.5</v>
      </c>
      <c r="W6">
        <v>14.15</v>
      </c>
      <c r="AA6" t="s">
        <v>131</v>
      </c>
      <c r="AB6">
        <v>240</v>
      </c>
      <c r="AC6">
        <v>112.5</v>
      </c>
      <c r="AD6">
        <v>14.15</v>
      </c>
      <c r="AH6" t="s">
        <v>131</v>
      </c>
      <c r="AI6">
        <v>240</v>
      </c>
      <c r="AJ6">
        <v>112.5</v>
      </c>
      <c r="AK6">
        <v>14.15</v>
      </c>
    </row>
    <row r="7" spans="5:37" x14ac:dyDescent="0.25">
      <c r="F7" t="s">
        <v>132</v>
      </c>
      <c r="G7">
        <v>365</v>
      </c>
      <c r="H7">
        <v>112.5</v>
      </c>
      <c r="I7">
        <v>14.8</v>
      </c>
      <c r="M7" t="s">
        <v>132</v>
      </c>
      <c r="N7">
        <v>365</v>
      </c>
      <c r="O7">
        <v>112.5</v>
      </c>
      <c r="P7">
        <v>14.8</v>
      </c>
      <c r="T7" t="s">
        <v>132</v>
      </c>
      <c r="U7">
        <v>365</v>
      </c>
      <c r="V7">
        <v>112.5</v>
      </c>
      <c r="W7">
        <v>14.8</v>
      </c>
      <c r="AA7" t="s">
        <v>132</v>
      </c>
      <c r="AB7">
        <v>365</v>
      </c>
      <c r="AC7">
        <v>112.5</v>
      </c>
      <c r="AD7">
        <v>14.8</v>
      </c>
      <c r="AH7" t="s">
        <v>132</v>
      </c>
      <c r="AI7">
        <v>365</v>
      </c>
      <c r="AJ7">
        <v>112.5</v>
      </c>
      <c r="AK7">
        <v>14.8</v>
      </c>
    </row>
    <row r="8" spans="5:37" x14ac:dyDescent="0.25">
      <c r="F8" t="s">
        <v>133</v>
      </c>
      <c r="G8">
        <v>410</v>
      </c>
      <c r="H8">
        <v>112.5</v>
      </c>
      <c r="I8">
        <v>15.25</v>
      </c>
      <c r="M8" t="s">
        <v>133</v>
      </c>
      <c r="N8">
        <v>410</v>
      </c>
      <c r="O8">
        <v>112.5</v>
      </c>
      <c r="P8">
        <v>15.25</v>
      </c>
      <c r="T8" t="s">
        <v>133</v>
      </c>
      <c r="U8">
        <v>410</v>
      </c>
      <c r="V8">
        <v>112.5</v>
      </c>
      <c r="W8">
        <v>15.25</v>
      </c>
      <c r="AA8" t="s">
        <v>133</v>
      </c>
      <c r="AB8">
        <v>410</v>
      </c>
      <c r="AC8">
        <v>112.5</v>
      </c>
      <c r="AD8">
        <v>15.25</v>
      </c>
      <c r="AH8" t="s">
        <v>133</v>
      </c>
      <c r="AI8">
        <v>410</v>
      </c>
      <c r="AJ8">
        <v>112.5</v>
      </c>
      <c r="AK8">
        <v>15.25</v>
      </c>
    </row>
    <row r="9" spans="5:37" x14ac:dyDescent="0.25">
      <c r="F9" t="s">
        <v>228</v>
      </c>
      <c r="G9">
        <f ca="1">Helicopter!H13</f>
        <v>800</v>
      </c>
      <c r="H9">
        <f ca="1">Helicopter!H14</f>
        <v>256</v>
      </c>
      <c r="I9">
        <f ca="1">Helicopter!H15</f>
        <v>27.7</v>
      </c>
      <c r="M9" t="s">
        <v>134</v>
      </c>
      <c r="N9">
        <f ca="1">Electric!H13</f>
        <v>500</v>
      </c>
      <c r="O9">
        <f ca="1">Electric!H14</f>
        <v>256</v>
      </c>
      <c r="P9">
        <f ca="1">Electric!H15</f>
        <v>19.2</v>
      </c>
      <c r="T9" t="s">
        <v>230</v>
      </c>
      <c r="U9">
        <f ca="1">Sonic!H13</f>
        <v>650</v>
      </c>
      <c r="V9">
        <f ca="1">Sonic!H14</f>
        <v>256</v>
      </c>
      <c r="W9">
        <f ca="1">Sonic!H15</f>
        <v>23.2</v>
      </c>
      <c r="AA9" t="s">
        <v>383</v>
      </c>
      <c r="AB9">
        <f ca="1">'Ice Dragon'!$H$13</f>
        <v>400</v>
      </c>
      <c r="AC9">
        <f ca="1">'Ice Dragon'!$H$14</f>
        <v>256</v>
      </c>
      <c r="AD9">
        <f ca="1">'Ice Dragon'!$H$15</f>
        <v>24.3</v>
      </c>
      <c r="AH9" t="s">
        <v>436</v>
      </c>
      <c r="AI9">
        <f ca="1">'Dino Dragon'!$H$13</f>
        <v>620</v>
      </c>
      <c r="AJ9">
        <f ca="1">'Dino Dragon'!$H$14</f>
        <v>256</v>
      </c>
      <c r="AK9">
        <f ca="1">'Dino Dragon'!$H$15</f>
        <v>26.7</v>
      </c>
    </row>
    <row r="15" spans="5:37" x14ac:dyDescent="0.25">
      <c r="F15" t="s">
        <v>267</v>
      </c>
      <c r="G15" t="s">
        <v>257</v>
      </c>
      <c r="H15" t="s">
        <v>258</v>
      </c>
      <c r="I15" t="s">
        <v>259</v>
      </c>
      <c r="J15" t="s">
        <v>260</v>
      </c>
      <c r="Q15" t="s">
        <v>125</v>
      </c>
      <c r="R15" t="s">
        <v>257</v>
      </c>
      <c r="S15" t="s">
        <v>258</v>
      </c>
      <c r="T15" t="s">
        <v>259</v>
      </c>
      <c r="U15" t="s">
        <v>260</v>
      </c>
      <c r="AB15" t="s">
        <v>268</v>
      </c>
      <c r="AC15" t="s">
        <v>257</v>
      </c>
      <c r="AD15" t="s">
        <v>258</v>
      </c>
      <c r="AE15" t="s">
        <v>259</v>
      </c>
      <c r="AF15" t="s">
        <v>260</v>
      </c>
    </row>
    <row r="16" spans="5:37" x14ac:dyDescent="0.25">
      <c r="E16" t="s">
        <v>261</v>
      </c>
      <c r="F16" t="s">
        <v>228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261</v>
      </c>
      <c r="Q16" t="s">
        <v>228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261</v>
      </c>
      <c r="AB16" t="s">
        <v>228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262</v>
      </c>
      <c r="F17" t="s">
        <v>262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262</v>
      </c>
      <c r="Q17" t="s">
        <v>262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262</v>
      </c>
      <c r="AB17" t="s">
        <v>262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263</v>
      </c>
      <c r="F18" t="s">
        <v>134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263</v>
      </c>
      <c r="Q18" t="s">
        <v>134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263</v>
      </c>
      <c r="AB18" t="s">
        <v>134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264</v>
      </c>
      <c r="F19" t="s">
        <v>264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264</v>
      </c>
      <c r="Q19" t="s">
        <v>264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264</v>
      </c>
      <c r="AB19" t="s">
        <v>264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265</v>
      </c>
      <c r="F20" t="s">
        <v>230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265</v>
      </c>
      <c r="Q20" t="s">
        <v>230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265</v>
      </c>
      <c r="AB20" t="s">
        <v>230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266</v>
      </c>
      <c r="F21" t="s">
        <v>266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266</v>
      </c>
      <c r="Q21" t="s">
        <v>266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266</v>
      </c>
      <c r="AB21" t="s">
        <v>266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384</v>
      </c>
      <c r="F22" t="s">
        <v>383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384</v>
      </c>
      <c r="Q22" t="s">
        <v>383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384</v>
      </c>
      <c r="AB22" t="s">
        <v>383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385</v>
      </c>
      <c r="F23" t="s">
        <v>385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385</v>
      </c>
      <c r="Q23" t="s">
        <v>385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385</v>
      </c>
      <c r="AB23" t="s">
        <v>385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437</v>
      </c>
      <c r="F24" t="s">
        <v>436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437</v>
      </c>
      <c r="Q24" t="s">
        <v>436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437</v>
      </c>
      <c r="AB24" t="s">
        <v>436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438</v>
      </c>
      <c r="F25" t="s">
        <v>438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438</v>
      </c>
      <c r="Q25" t="s">
        <v>438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438</v>
      </c>
      <c r="AB25" t="s">
        <v>438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386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386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2019-08-02T07:44:29Z</dcterms:modified>
</cp:coreProperties>
</file>