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88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entities!$B$87:$M$116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H17" i="47"/>
  <c r="J17" i="47" s="1"/>
  <c r="K17" i="47" s="1"/>
  <c r="H12" i="47"/>
  <c r="K8" i="47"/>
  <c r="K9" i="47"/>
  <c r="K10" i="47"/>
  <c r="K7" i="47"/>
  <c r="K11" i="47"/>
  <c r="K16" i="47"/>
  <c r="S82" i="42"/>
  <c r="Q82" i="42"/>
  <c r="S38" i="42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 s="1"/>
  <c r="L30" i="44"/>
  <c r="I23" i="44"/>
  <c r="K23" i="44"/>
  <c r="L23" i="44"/>
  <c r="M23" i="44" s="1"/>
  <c r="K30" i="44"/>
  <c r="M30" i="44"/>
  <c r="Q67" i="42"/>
  <c r="Q66" i="42"/>
  <c r="K16" i="44"/>
  <c r="L16" i="44"/>
  <c r="M16" i="44" s="1"/>
  <c r="Q62" i="42"/>
  <c r="I13" i="44"/>
  <c r="K13" i="44"/>
  <c r="L13" i="44"/>
  <c r="M13" i="44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/>
  <c r="L15" i="44"/>
  <c r="M15" i="44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/>
  <c r="L20" i="44"/>
  <c r="M20" i="44" s="1"/>
  <c r="L27" i="44"/>
  <c r="M27" i="44" s="1"/>
  <c r="L29" i="44"/>
  <c r="M29" i="44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30" i="42"/>
  <c r="G131" i="42"/>
  <c r="G132" i="42"/>
  <c r="G133" i="42"/>
  <c r="G134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G2" i="33" s="1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A14" i="33" s="1"/>
  <c r="AB13" i="33"/>
  <c r="AC13" i="33"/>
  <c r="AC12" i="33"/>
  <c r="AD13" i="33"/>
  <c r="AD12" i="33"/>
  <c r="AD14" i="33" s="1"/>
  <c r="AE13" i="33"/>
  <c r="AF13" i="33"/>
  <c r="AF14" i="33" s="1"/>
  <c r="AF12" i="33"/>
  <c r="AG13" i="33"/>
  <c r="AH13" i="33"/>
  <c r="AH12" i="33"/>
  <c r="AI13" i="33"/>
  <c r="AJ13" i="33"/>
  <c r="AJ14" i="33" s="1"/>
  <c r="AK13" i="33"/>
  <c r="AK12" i="33"/>
  <c r="AL13" i="33"/>
  <c r="AL12" i="33"/>
  <c r="AM13" i="33"/>
  <c r="AN13" i="33"/>
  <c r="AN14" i="33" s="1"/>
  <c r="AO13" i="33"/>
  <c r="AP13" i="33"/>
  <c r="AQ13" i="33"/>
  <c r="AR13" i="33"/>
  <c r="AR12" i="33"/>
  <c r="AS13" i="33"/>
  <c r="AS14" i="33" s="1"/>
  <c r="AT13" i="33"/>
  <c r="AU13" i="33"/>
  <c r="AV13" i="33"/>
  <c r="AV12" i="33"/>
  <c r="AW13" i="33"/>
  <c r="AX13" i="33"/>
  <c r="AX14" i="33" s="1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J14" i="33" s="1"/>
  <c r="BK13" i="33"/>
  <c r="BK12" i="33"/>
  <c r="BL13" i="33"/>
  <c r="BM13" i="33"/>
  <c r="BM12" i="33"/>
  <c r="BM14" i="33" s="1"/>
  <c r="BN13" i="33"/>
  <c r="BN14" i="33" s="1"/>
  <c r="BN12" i="33"/>
  <c r="BO13" i="33"/>
  <c r="BP13" i="33"/>
  <c r="BQ13" i="33"/>
  <c r="BR13" i="33"/>
  <c r="BR12" i="33"/>
  <c r="BS13" i="33"/>
  <c r="BS12" i="33"/>
  <c r="BT13" i="33"/>
  <c r="BU13" i="33"/>
  <c r="BU12" i="33"/>
  <c r="BU14" i="33" s="1"/>
  <c r="BV13" i="33"/>
  <c r="BV12" i="33"/>
  <c r="BW13" i="33"/>
  <c r="BX13" i="33"/>
  <c r="BY13" i="33"/>
  <c r="BZ13" i="33"/>
  <c r="BZ14" i="33" s="1"/>
  <c r="CA13" i="33"/>
  <c r="CB13" i="33"/>
  <c r="CB12" i="33"/>
  <c r="CC13" i="33"/>
  <c r="CD13" i="33"/>
  <c r="CE13" i="33"/>
  <c r="CE14" i="33" s="1"/>
  <c r="CF13" i="33"/>
  <c r="CF14" i="33" s="1"/>
  <c r="CF12" i="33"/>
  <c r="CG13" i="33"/>
  <c r="CG12" i="33"/>
  <c r="CH13" i="33"/>
  <c r="CH12" i="33"/>
  <c r="CI13" i="33"/>
  <c r="CI14" i="33" s="1"/>
  <c r="CJ13" i="33"/>
  <c r="CK13" i="33"/>
  <c r="CL13" i="33"/>
  <c r="CM13" i="33"/>
  <c r="CM12" i="33"/>
  <c r="CN13" i="33"/>
  <c r="CN14" i="33" s="1"/>
  <c r="CN12" i="33"/>
  <c r="CO13" i="33"/>
  <c r="CO12" i="33"/>
  <c r="CP13" i="33"/>
  <c r="CQ13" i="33"/>
  <c r="CR13" i="33"/>
  <c r="CR12" i="33"/>
  <c r="CR14" i="33" s="1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M14" i="33"/>
  <c r="N12" i="33"/>
  <c r="N14" i="33" s="1"/>
  <c r="Q12" i="33"/>
  <c r="Q14" i="33"/>
  <c r="R12" i="33"/>
  <c r="R14" i="33"/>
  <c r="S12" i="33"/>
  <c r="S14" i="33" s="1"/>
  <c r="T12" i="33"/>
  <c r="T14" i="33"/>
  <c r="Z12" i="33"/>
  <c r="AB12" i="33"/>
  <c r="AB14" i="33" s="1"/>
  <c r="AE12" i="33"/>
  <c r="AG12" i="33"/>
  <c r="AG14" i="33" s="1"/>
  <c r="AI12" i="33"/>
  <c r="AI14" i="33" s="1"/>
  <c r="AJ12" i="33"/>
  <c r="AM12" i="33"/>
  <c r="AM14" i="33" s="1"/>
  <c r="AN12" i="33"/>
  <c r="AO12" i="33"/>
  <c r="AO14" i="33" s="1"/>
  <c r="AP12" i="33"/>
  <c r="AP14" i="33" s="1"/>
  <c r="AQ12" i="33"/>
  <c r="AS12" i="33"/>
  <c r="AT12" i="33"/>
  <c r="AT14" i="33" s="1"/>
  <c r="AU12" i="33"/>
  <c r="AU14" i="33" s="1"/>
  <c r="AW12" i="33"/>
  <c r="AW14" i="33" s="1"/>
  <c r="AX12" i="33"/>
  <c r="AY12" i="33"/>
  <c r="AZ12" i="33"/>
  <c r="AZ14" i="33" s="1"/>
  <c r="BA12" i="33"/>
  <c r="BA14" i="33" s="1"/>
  <c r="BD12" i="33"/>
  <c r="BD14" i="33"/>
  <c r="BE12" i="33"/>
  <c r="BE14" i="33"/>
  <c r="BG12" i="33"/>
  <c r="BG14" i="33" s="1"/>
  <c r="BI12" i="33"/>
  <c r="BI14" i="33" s="1"/>
  <c r="BL12" i="33"/>
  <c r="BL14" i="33" s="1"/>
  <c r="BO12" i="33"/>
  <c r="BO14" i="33" s="1"/>
  <c r="BP12" i="33"/>
  <c r="BQ12" i="33"/>
  <c r="BT12" i="33"/>
  <c r="BT14" i="33" s="1"/>
  <c r="BW12" i="33"/>
  <c r="BX12" i="33"/>
  <c r="BX14" i="33" s="1"/>
  <c r="BY12" i="33"/>
  <c r="BY14" i="33" s="1"/>
  <c r="BZ12" i="33"/>
  <c r="CA12" i="33"/>
  <c r="CA14" i="33" s="1"/>
  <c r="CC12" i="33"/>
  <c r="CD12" i="33"/>
  <c r="CD14" i="33" s="1"/>
  <c r="CE12" i="33"/>
  <c r="CI12" i="33"/>
  <c r="CJ12" i="33"/>
  <c r="CK12" i="33"/>
  <c r="CK14" i="33"/>
  <c r="CL12" i="33"/>
  <c r="CL14" i="33"/>
  <c r="CP12" i="33"/>
  <c r="CP14" i="33" s="1"/>
  <c r="CQ12" i="33"/>
  <c r="CT12" i="33"/>
  <c r="D19" i="33"/>
  <c r="D22" i="33" s="1"/>
  <c r="C21" i="33"/>
  <c r="D21" i="33" s="1"/>
  <c r="E21" i="33" s="1"/>
  <c r="F21" i="33" s="1"/>
  <c r="G21" i="33" s="1"/>
  <c r="E19" i="33"/>
  <c r="E22" i="33" s="1"/>
  <c r="F19" i="33"/>
  <c r="F22" i="33" s="1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W14" i="33"/>
  <c r="AQ14" i="33"/>
  <c r="K14" i="33"/>
  <c r="E9" i="33"/>
  <c r="BW14" i="33"/>
  <c r="AY14" i="33"/>
  <c r="CT14" i="33"/>
  <c r="H14" i="33"/>
  <c r="BP14" i="33"/>
  <c r="CM14" i="33"/>
  <c r="AH14" i="33"/>
  <c r="BH14" i="33"/>
  <c r="AK14" i="33"/>
  <c r="AC14" i="33"/>
  <c r="Z14" i="33"/>
  <c r="CJ14" i="33"/>
  <c r="CB14" i="33"/>
  <c r="BK14" i="33"/>
  <c r="BC14" i="33"/>
  <c r="BV14" i="33"/>
  <c r="CC14" i="33"/>
  <c r="C17" i="33"/>
  <c r="BQ14" i="33"/>
  <c r="CO14" i="33"/>
  <c r="V14" i="33"/>
  <c r="Y14" i="33"/>
  <c r="F9" i="33"/>
  <c r="CS14" i="33"/>
  <c r="CG14" i="33"/>
  <c r="BS14" i="33"/>
  <c r="C22" i="33"/>
  <c r="AV14" i="33"/>
  <c r="H21" i="33"/>
  <c r="I21" i="33" s="1"/>
  <c r="I22" i="33" s="1"/>
  <c r="G9" i="33" l="1"/>
  <c r="H2" i="33"/>
  <c r="I2" i="33" s="1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9" i="33"/>
  <c r="H22" i="33"/>
  <c r="BR14" i="33"/>
  <c r="X14" i="33"/>
  <c r="I9" i="33" l="1"/>
  <c r="J2" i="33"/>
  <c r="H17" i="33"/>
  <c r="I16" i="33"/>
  <c r="J22" i="33"/>
  <c r="K21" i="33"/>
  <c r="J9" i="33" l="1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<sst xmlns="http://schemas.openxmlformats.org/spreadsheetml/2006/main" count="3347" uniqueCount="1351">
  <si>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</si>
  <si>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</si>
  <si>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</si>
  <si>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</si>
  <si>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</si>
  <si>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</si>
  <si>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</si>
  <si>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</si>
  <si>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</si>
  <si>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</si>
  <si>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</si>
  <si>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</si>
  <si>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</si>
  <si>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</si>
  <si>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</si>
  <si>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</si>
  <si>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</si>
  <si>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</si>
  <si>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</si>
  <si>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</si>
  <si>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</si>
  <si>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</si>
  <si>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</si>
  <si>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</si>
  <si>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</si>
  <si>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</si>
  <si>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</si>
  <si>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</si>
  <si>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</si>
  <si>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</si>
  <si>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</si>
  <si>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</si>
  <si>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</si>
  <si>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</si>
  <si>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</si>
  <si>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</si>
  <si>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</si>
  <si>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</si>
  <si>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</si>
  <si>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</si>
  <si>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</si>
  <si>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</si>
  <si>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</si>
  <si>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</si>
  <si>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</si>
  <si>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</si>
  <si>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</si>
  <si>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</si>
  <si>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</si>
  <si>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</si>
  <si>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</si>
  <si>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</si>
  <si>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</si>
  <si>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</si>
  <si>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</si>
  <si>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</si>
  <si>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</si>
  <si>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</si>
  <si>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</si>
  <si>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</si>
  <si>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</si>
  <si>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</si>
  <si>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</si>
  <si>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</si>
  <si>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</si>
  <si>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</si>
  <si>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</si>
  <si>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</si>
  <si>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</si>
  <si>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</si>
  <si>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</si>
  <si>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</si>
  <si>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</si>
  <si>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</si>
  <si>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</si>
  <si>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</si>
  <si>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</si>
  <si>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</si>
  <si>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</si>
  <si>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</si>
  <si>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</si>
  <si>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</si>
  <si>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</si>
  <si>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</si>
  <si>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</si>
  <si>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</si>
  <si>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</si>
  <si>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</si>
  <si>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</si>
  <si>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</si>
  <si>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</si>
  <si>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</si>
  <si>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</si>
  <si>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</si>
  <si>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</si>
  <si>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</si>
  <si>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</si>
  <si>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</si>
  <si>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</si>
  <si>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</si>
  <si>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</si>
  <si>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</si>
  <si>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</si>
  <si>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</si>
  <si>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</si>
  <si>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</si>
  <si>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</si>
  <si>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</si>
  <si>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</si>
  <si>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</si>
  <si>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</si>
  <si>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</si>
  <si>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</si>
  <si>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</si>
  <si>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</si>
  <si>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</si>
  <si>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</si>
  <si>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</si>
  <si>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</si>
  <si>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</si>
  <si>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</si>
  <si>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</si>
  <si>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</si>
  <si>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</si>
  <si>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</si>
  <si>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</si>
  <si>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</si>
  <si>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</si>
  <si>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</si>
  <si>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</si>
  <si>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</si>
  <si>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</si>
  <si>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</si>
  <si>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</si>
  <si>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</si>
  <si>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</si>
  <si>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</si>
  <si>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</si>
  <si>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</si>
  <si>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</si>
  <si>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</si>
  <si>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</si>
  <si>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</si>
  <si>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</si>
  <si>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</si>
  <si>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</si>
  <si>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</si>
  <si>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</si>
  <si>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</si>
  <si>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</si>
  <si>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</si>
  <si>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</si>
  <si>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</si>
  <si>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</si>
  <si>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</si>
  <si>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</si>
  <si>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</si>
  <si>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</si>
  <si>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</si>
  <si>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</si>
  <si>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</si>
  <si>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</si>
  <si>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</si>
  <si>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</si>
  <si>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</si>
  <si>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</si>
  <si>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</si>
  <si>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</si>
  <si>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</si>
  <si>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</si>
  <si>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</si>
  <si>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</si>
  <si>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</si>
  <si>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</si>
  <si>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</si>
  <si>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</si>
  <si>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</si>
  <si>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</si>
  <si>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</si>
  <si>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</si>
  <si>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</si>
  <si>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</si>
  <si>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</si>
  <si>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</si>
  <si>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</si>
  <si>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</si>
  <si>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</si>
  <si>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</si>
  <si>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</si>
  <si>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</si>
  <si>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</si>
  <si>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</si>
  <si>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</si>
  <si>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</si>
  <si>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</si>
  <si>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</si>
  <si>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</si>
  <si>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</si>
  <si>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</si>
  <si>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</si>
  <si>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</si>
  <si>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</si>
  <si>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</si>
  <si>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</si>
  <si>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</si>
  <si>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</si>
  <si>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</si>
  <si>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</si>
  <si>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</si>
  <si>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</si>
  <si>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</si>
  <si>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</si>
  <si>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</si>
  <si>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</si>
  <si>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</si>
  <si>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</si>
  <si>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</si>
  <si>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</si>
  <si>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</si>
  <si>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</si>
  <si>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</si>
  <si>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</si>
  <si>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</si>
  <si>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</si>
  <si>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</si>
  <si>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</si>
  <si>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</si>
  <si>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</si>
  <si>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</si>
  <si>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</si>
  <si>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</si>
  <si>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</si>
  <si>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</si>
  <si>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</si>
  <si>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</si>
  <si>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</si>
  <si>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</si>
  <si>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</si>
  <si>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</si>
  <si>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</si>
  <si>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</si>
  <si>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</si>
  <si>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</si>
  <si>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</si>
  <si>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</si>
  <si>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</si>
  <si>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</si>
  <si>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</si>
  <si>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</si>
  <si>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</si>
  <si>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</si>
  <si>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</si>
  <si>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</si>
  <si>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</si>
  <si>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</si>
  <si>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</si>
  <si>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</si>
  <si>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</si>
  <si>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</si>
  <si>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</si>
  <si>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</si>
  <si>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</si>
  <si>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</si>
  <si>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</si>
  <si>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</si>
  <si>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</si>
  <si>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</si>
  <si>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</si>
  <si>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</si>
  <si>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</si>
  <si>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</si>
  <si>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</si>
  <si>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</si>
  <si>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</si>
  <si>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</si>
  <si>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</si>
  <si>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</si>
  <si>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</si>
  <si>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</si>
  <si>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</si>
  <si>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</si>
  <si>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</si>
  <si>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</si>
  <si>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</si>
  <si>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</si>
  <si>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</si>
  <si>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</si>
  <si>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</si>
  <si>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</si>
  <si>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</si>
  <si>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</si>
  <si>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</si>
  <si>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</si>
  <si>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</si>
  <si>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</si>
  <si>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</si>
  <si>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</si>
  <si>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</si>
  <si>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</si>
  <si>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</si>
  <si>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</si>
  <si>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</si>
  <si>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</si>
  <si>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</si>
  <si>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</si>
  <si>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</si>
  <si>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</si>
  <si>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</si>
  <si>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</si>
  <si>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</si>
  <si>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</si>
  <si>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</si>
  <si>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</si>
  <si>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</si>
  <si>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</si>
  <si>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</si>
  <si>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</si>
  <si>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</si>
  <si>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</si>
  <si>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</si>
  <si>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</si>
  <si>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</si>
  <si>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</si>
  <si>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</si>
  <si>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</si>
  <si>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</si>
  <si>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</si>
  <si>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</si>
  <si>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</si>
  <si>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</si>
  <si>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</si>
  <si>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</si>
  <si>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</si>
  <si>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</si>
  <si>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</si>
  <si>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</si>
  <si>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</si>
  <si>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</si>
  <si>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</si>
  <si>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</si>
  <si>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</si>
  <si>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</si>
  <si>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</si>
  <si>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</si>
  <si>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</si>
  <si>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</si>
  <si>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</si>
  <si>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</si>
  <si>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</si>
  <si>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</si>
  <si>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</si>
  <si>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</si>
  <si>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</si>
  <si>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</si>
  <si>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</si>
  <si>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</si>
  <si>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</si>
  <si>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</si>
  <si>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</si>
  <si>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</si>
  <si>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</si>
  <si>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</si>
  <si>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</si>
  <si>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</si>
  <si>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</si>
  <si>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</si>
  <si>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</si>
  <si>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</si>
  <si>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</si>
  <si>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</si>
  <si>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</si>
  <si>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</si>
  <si>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</si>
  <si>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</si>
  <si>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</si>
  <si>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</si>
  <si>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</si>
  <si>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</si>
  <si>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</si>
  <si>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</si>
  <si>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</si>
  <si>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</si>
  <si>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</si>
  <si>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</si>
  <si>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</si>
  <si>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</si>
  <si>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</si>
  <si>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</si>
  <si>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</si>
  <si>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</si>
  <si>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</si>
  <si>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</si>
  <si>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</si>
  <si>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</si>
  <si>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</si>
  <si>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</si>
  <si>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</si>
  <si>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</si>
  <si>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</si>
  <si>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</si>
  <si>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</si>
  <si>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</si>
  <si>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</si>
  <si>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</si>
  <si>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</si>
  <si>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</si>
  <si>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</si>
  <si>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</si>
  <si>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</si>
  <si>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</si>
  <si>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</si>
  <si>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</si>
  <si>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</si>
  <si>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</si>
  <si>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</si>
  <si>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</si>
  <si>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</si>
  <si>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</si>
  <si>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</si>
  <si>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</si>
  <si>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</si>
  <si>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</si>
  <si>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</si>
  <si>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</si>
  <si>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</si>
  <si>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</si>
  <si>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</si>
  <si>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</si>
  <si>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</si>
  <si>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</si>
  <si>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</si>
  <si>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</si>
  <si>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</si>
  <si>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</si>
  <si>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</si>
  <si>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</si>
  <si>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</si>
  <si>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</si>
  <si>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</si>
  <si>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</si>
  <si>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</si>
  <si>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</si>
  <si>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</si>
  <si>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</si>
  <si>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</si>
  <si>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</si>
  <si>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</si>
  <si>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</si>
  <si>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</si>
  <si>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</si>
  <si>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</si>
  <si>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</si>
  <si>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</si>
  <si>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</si>
  <si>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</si>
  <si>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</si>
  <si>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</si>
  <si>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</si>
  <si>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</si>
  <si>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</si>
  <si>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</si>
  <si>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</si>
  <si>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</si>
  <si>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</si>
  <si>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</si>
  <si>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</si>
  <si>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</si>
  <si>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</si>
  <si>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</si>
  <si>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</si>
  <si>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</si>
  <si>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</si>
  <si>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</si>
  <si>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</si>
  <si>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</si>
  <si>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</si>
  <si>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</si>
  <si>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</si>
  <si>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</si>
  <si>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</si>
  <si>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</si>
  <si>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</si>
  <si>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</si>
  <si>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</si>
  <si>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</si>
  <si>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</si>
  <si>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</si>
  <si>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</si>
  <si>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</si>
  <si>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</si>
  <si>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</si>
  <si>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</si>
  <si>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</si>
  <si>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</si>
  <si>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</si>
  <si>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</si>
  <si>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</si>
  <si>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</si>
  <si>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</si>
  <si>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</si>
  <si>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</si>
  <si>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</si>
  <si>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</si>
  <si>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</si>
  <si>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</si>
  <si>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</si>
  <si>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</si>
  <si>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</si>
  <si>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</si>
  <si>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</si>
  <si>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</si>
  <si>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</si>
  <si>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</si>
  <si>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</si>
  <si>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</si>
  <si>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</si>
  <si>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</si>
  <si>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</si>
  <si>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</si>
  <si>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</si>
  <si>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</si>
  <si>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</si>
  <si>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</si>
  <si>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</si>
  <si>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</si>
  <si>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</si>
  <si>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</si>
  <si>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</si>
  <si>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</si>
  <si>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</si>
  <si>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</si>
  <si>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</si>
  <si>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</si>
  <si>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</si>
  <si>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</si>
  <si>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</si>
  <si>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</si>
  <si>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</si>
  <si>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</si>
  <si>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</si>
  <si>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</si>
  <si>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</si>
  <si>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</si>
  <si>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</si>
  <si>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</si>
  <si>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</si>
  <si>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</si>
  <si>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</si>
  <si>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</si>
  <si>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</si>
  <si>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</si>
  <si>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</si>
  <si>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</si>
  <si>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</si>
  <si>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</si>
  <si>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</si>
  <si>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</si>
  <si>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</si>
  <si>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</si>
  <si>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</si>
  <si>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</si>
  <si>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</si>
  <si>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</si>
  <si>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</si>
  <si>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</si>
  <si>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</si>
  <si>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</si>
  <si>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</si>
  <si>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</si>
  <si>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</si>
  <si>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</si>
  <si>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</si>
  <si>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</si>
  <si>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</si>
  <si>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</si>
  <si>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</si>
  <si>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</si>
  <si>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</si>
  <si>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</si>
  <si>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</si>
  <si>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</si>
  <si>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</si>
  <si>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</si>
  <si>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</si>
  <si>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</si>
  <si>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</si>
  <si>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</si>
  <si>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</si>
  <si>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</si>
  <si>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</si>
  <si>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</si>
  <si>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</si>
  <si>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</si>
  <si>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</si>
  <si>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</si>
  <si>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</si>
  <si>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</si>
  <si>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</si>
  <si>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</si>
  <si>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</si>
  <si>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</si>
  <si>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</si>
  <si>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</si>
  <si>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</si>
  <si>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</si>
  <si>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</si>
  <si>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</si>
  <si>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</si>
  <si>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</si>
  <si>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</si>
  <si>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</si>
  <si>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</si>
  <si>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</si>
  <si>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</si>
  <si>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</si>
  <si>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</si>
  <si>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</si>
  <si>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</si>
  <si>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</si>
  <si>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</si>
  <si>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</si>
  <si>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</si>
  <si>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</si>
  <si>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</si>
  <si>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</si>
  <si>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</si>
  <si>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</si>
  <si>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</si>
  <si>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</si>
  <si>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</si>
  <si>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</si>
  <si>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</si>
  <si>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</si>
  <si>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</si>
  <si>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</si>
  <si>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</si>
  <si>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</si>
  <si>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</si>
  <si>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</si>
  <si>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</si>
  <si>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</si>
  <si>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</si>
  <si>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</si>
  <si>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</si>
  <si>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</si>
  <si>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</si>
  <si>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</si>
  <si>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</si>
  <si>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</si>
  <si>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</si>
  <si>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</si>
  <si>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</si>
  <si>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</si>
  <si>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</si>
  <si>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</si>
  <si>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</si>
  <si>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</si>
  <si>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</si>
  <si>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</si>
  <si>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</si>
  <si>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</si>
  <si>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</si>
  <si>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</si>
  <si>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</si>
  <si>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</si>
  <si>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</si>
  <si>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</si>
  <si>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</si>
  <si>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</si>
  <si>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</si>
  <si>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</si>
  <si>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</si>
  <si>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</si>
  <si>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</si>
  <si>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</si>
  <si>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</si>
  <si>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</si>
  <si>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</si>
  <si>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</si>
  <si>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</si>
  <si>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</si>
  <si>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</si>
  <si>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</si>
  <si>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</si>
  <si>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</si>
  <si>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</si>
  <si>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</si>
  <si>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</si>
  <si>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</si>
  <si>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</si>
  <si>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</si>
  <si>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</si>
  <si>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</si>
  <si>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</si>
  <si>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</si>
  <si>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</si>
  <si>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</si>
  <si>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</si>
  <si>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</si>
  <si>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</si>
  <si>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</si>
  <si>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</si>
  <si>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</si>
  <si>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</si>
  <si>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</si>
  <si>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</si>
  <si>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</si>
  <si>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</si>
  <si>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</si>
  <si>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</si>
  <si>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</si>
  <si>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</si>
  <si>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</si>
  <si>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</si>
  <si>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</si>
  <si>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</si>
  <si>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</si>
  <si>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</si>
  <si>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</si>
  <si>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</si>
  <si>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</si>
  <si>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</si>
  <si>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</si>
  <si>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</si>
  <si>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</si>
  <si>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</si>
  <si>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</si>
  <si>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</si>
  <si>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</si>
  <si>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</si>
  <si>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</si>
  <si>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</si>
  <si>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</si>
  <si>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</si>
  <si>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</si>
  <si>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</si>
  <si>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</si>
  <si>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</si>
  <si>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</si>
  <si>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</si>
  <si>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</si>
  <si>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</si>
  <si>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</si>
  <si>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</si>
  <si>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</si>
  <si>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</si>
  <si>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</si>
  <si>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</si>
  <si>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</si>
  <si>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</si>
  <si>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</si>
  <si>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</si>
  <si>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</si>
  <si>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</si>
  <si>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</si>
  <si>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</si>
  <si>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</si>
  <si>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</si>
  <si>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</si>
  <si>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</si>
  <si>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</si>
  <si>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</si>
  <si>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</si>
  <si>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</si>
  <si>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</si>
  <si>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</si>
  <si>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</si>
  <si>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</si>
  <si>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</si>
  <si>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</si>
  <si>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</si>
  <si>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</si>
  <si>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</si>
  <si>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</si>
  <si>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</si>
  <si>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</si>
  <si>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</si>
  <si>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</si>
  <si>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</si>
  <si>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</si>
  <si>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</si>
  <si>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</si>
  <si>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</si>
  <si>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</si>
  <si>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</si>
  <si>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</si>
  <si>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</si>
  <si>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</si>
  <si>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</si>
  <si>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</si>
  <si>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</si>
  <si>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</si>
  <si>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</si>
  <si>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</si>
  <si>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</si>
  <si>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</si>
  <si>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</si>
  <si>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</si>
  <si>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</si>
  <si>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</si>
  <si>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</si>
  <si>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</si>
  <si>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</si>
  <si>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</si>
  <si>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</si>
  <si>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</si>
  <si>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</si>
  <si>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</si>
  <si>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</si>
  <si>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</si>
  <si>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</si>
  <si>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</si>
  <si>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</si>
  <si>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</si>
  <si>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</si>
  <si>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</si>
  <si>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</si>
  <si>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</si>
  <si>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</si>
  <si>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</si>
  <si>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</si>
  <si>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</si>
  <si>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</si>
  <si>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</si>
  <si>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</si>
  <si>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</si>
  <si>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</si>
  <si>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</si>
  <si>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</si>
  <si>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</si>
  <si>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</si>
  <si>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</si>
  <si>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</si>
  <si>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</si>
  <si>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</si>
  <si>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</si>
  <si>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</si>
  <si>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</si>
  <si>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</si>
  <si>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</si>
  <si>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</si>
  <si>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</si>
  <si>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</si>
  <si>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</si>
  <si>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</si>
  <si>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</si>
  <si>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</si>
  <si>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</si>
  <si>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</si>
  <si>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</si>
  <si>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</si>
  <si>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</si>
  <si>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</si>
  <si>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</si>
  <si>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</si>
  <si>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</si>
  <si>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</si>
  <si>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</si>
  <si>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</si>
  <si>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</si>
  <si>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</si>
  <si>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</si>
  <si>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</si>
  <si>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</si>
  <si>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</si>
  <si>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</si>
  <si>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</si>
  <si>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</si>
  <si>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</si>
  <si>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</si>
  <si>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</si>
  <si>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</si>
  <si>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</si>
  <si>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</si>
  <si>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</si>
  <si>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</si>
  <si>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</si>
  <si>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</si>
  <si>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</si>
  <si>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</si>
  <si>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</si>
  <si>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</si>
  <si>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</si>
  <si>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</si>
  <si>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</si>
  <si>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</si>
  <si>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</si>
  <si>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</si>
  <si>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</si>
  <si>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</si>
  <si>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</si>
  <si>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</si>
  <si>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</si>
  <si>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</si>
  <si>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</si>
  <si>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</si>
  <si>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</si>
  <si>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</si>
  <si>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</si>
  <si>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</si>
  <si>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</si>
  <si>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</si>
  <si>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</si>
  <si>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</si>
  <si>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</si>
  <si>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</si>
  <si>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</si>
  <si>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</si>
  <si>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</si>
  <si>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</si>
  <si>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</si>
  <si>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</si>
  <si>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</si>
  <si>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</si>
  <si>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</si>
  <si>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</si>
  <si>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</si>
  <si>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</si>
  <si>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</si>
  <si>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</si>
  <si>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</si>
  <si>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</si>
  <si>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</si>
  <si>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</si>
  <si>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</si>
  <si>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</si>
  <si>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</si>
  <si>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</si>
  <si>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</si>
  <si>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</si>
  <si>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</si>
  <si>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</si>
  <si>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</si>
  <si>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</si>
  <si>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</si>
  <si>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</si>
  <si>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</si>
  <si>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</si>
  <si>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</si>
  <si>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</si>
  <si>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</si>
  <si>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</si>
  <si>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</si>
  <si>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</si>
  <si>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</si>
  <si>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</si>
  <si>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</si>
  <si>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</si>
  <si>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</si>
  <si>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</si>
  <si>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</si>
  <si>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</si>
  <si>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</si>
  <si>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</si>
  <si>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</si>
  <si>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</si>
  <si>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</si>
  <si>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</si>
  <si>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</si>
  <si>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</si>
  <si>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</si>
  <si>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</si>
  <si>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</si>
  <si>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</si>
  <si>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</si>
  <si>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</si>
  <si>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</si>
  <si>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</si>
  <si>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</si>
  <si>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</si>
  <si>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</si>
  <si>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</si>
  <si>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</si>
  <si>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</si>
  <si>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</si>
  <si>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</si>
  <si>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</si>
  <si>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</si>
  <si>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</si>
  <si>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</si>
  <si>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</si>
  <si>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</si>
  <si>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</si>
  <si>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</si>
  <si>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</si>
  <si>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</si>
  <si>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</si>
  <si>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</si>
  <si>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</si>
  <si>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</si>
  <si>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</si>
  <si>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</si>
  <si>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</si>
  <si>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</si>
  <si>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</si>
  <si>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</si>
  <si>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</si>
  <si>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</si>
  <si>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</si>
  <si>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</si>
  <si>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</si>
  <si>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</si>
  <si>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</si>
  <si>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</si>
  <si>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</si>
  <si>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</si>
  <si>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</si>
  <si>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</si>
  <si>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</si>
  <si>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</si>
  <si>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</si>
  <si>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</si>
  <si>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</si>
  <si>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</si>
  <si>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</si>
  <si>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</si>
  <si>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</si>
  <si>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</si>
  <si>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</si>
  <si>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</si>
  <si>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</si>
  <si>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</si>
  <si>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</si>
  <si>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</si>
  <si>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</si>
  <si>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</si>
  <si>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</si>
  <si>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</si>
  <si>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</si>
  <si>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</si>
  <si>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</si>
  <si>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</si>
  <si>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</si>
  <si>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</si>
  <si>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</si>
  <si>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</si>
  <si>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</si>
  <si>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</si>
  <si>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</si>
  <si>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</si>
  <si>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</si>
  <si>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</si>
  <si>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</si>
  <si>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</si>
  <si>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</si>
  <si>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</si>
  <si>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</si>
  <si>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</si>
  <si>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</si>
  <si>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</si>
  <si>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</si>
  <si>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</si>
  <si>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</si>
  <si>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</si>
  <si>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</si>
  <si>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</si>
  <si>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</si>
  <si>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</si>
  <si>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</si>
  <si>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</si>
  <si>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</si>
  <si>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</si>
  <si>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</si>
  <si>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</si>
  <si>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</si>
  <si>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</si>
  <si>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</si>
  <si>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</si>
  <si>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</si>
  <si>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</si>
  <si>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</si>
  <si>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</si>
  <si>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</si>
  <si>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</si>
  <si>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</si>
  <si>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</si>
  <si>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</si>
  <si>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</si>
  <si>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</si>
  <si>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</si>
  <si>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</si>
  <si>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</si>
  <si>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</si>
  <si>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</si>
  <si>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</si>
  <si>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</si>
  <si>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</si>
  <si>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</si>
  <si>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</si>
  <si>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</si>
  <si>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</si>
  <si>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</si>
  <si>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</si>
  <si>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</si>
  <si>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</si>
  <si>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</si>
  <si>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</si>
  <si>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</si>
  <si>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</si>
  <si>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</si>
  <si>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</si>
  <si>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</si>
  <si>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</si>
  <si>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</si>
  <si>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</si>
  <si>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</si>
  <si>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</si>
  <si>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</si>
  <si>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</si>
  <si>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</si>
  <si>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</si>
  <si>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</si>
  <si>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</si>
  <si>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</si>
  <si>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</si>
  <si>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</si>
  <si>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</si>
  <si>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</si>
  <si>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</si>
  <si>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</si>
  <si>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</si>
  <si>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</si>
  <si>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</si>
  <si>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</si>
  <si>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</si>
  <si>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</si>
  <si>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</si>
  <si>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</si>
  <si>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</si>
  <si>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</si>
  <si>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</si>
  <si>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</si>
  <si>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</si>
  <si>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</si>
  <si>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</si>
  <si>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</si>
  <si>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</si>
  <si>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</si>
  <si>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</si>
  <si>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</si>
  <si>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</si>
  <si>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</si>
  <si>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</si>
  <si>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</si>
  <si>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</si>
  <si>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</si>
  <si>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</si>
  <si>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</si>
  <si>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</si>
  <si>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</si>
  <si>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</si>
  <si>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</si>
  <si>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</si>
  <si>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</si>
  <si>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</si>
  <si>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</si>
  <si>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</si>
  <si>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</si>
  <si>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</si>
  <si>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</si>
  <si>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</si>
  <si>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</si>
  <si>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</si>
  <si>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</si>
  <si>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</si>
  <si>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</si>
  <si>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</si>
  <si>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</si>
  <si>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</si>
  <si>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</si>
  <si>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</si>
  <si>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</si>
  <si>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</si>
  <si>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</si>
  <si>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</si>
  <si>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</si>
  <si>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</si>
  <si>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</si>
  <si>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</si>
  <si>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</si>
  <si>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</si>
  <si>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</si>
  <si>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</si>
  <si>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</si>
  <si>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</si>
  <si>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</si>
  <si>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</si>
  <si>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</si>
  <si>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</si>
  <si>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</si>
  <si>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</si>
  <si>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</si>
  <si>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</si>
  <si>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</si>
  <si>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</si>
  <si>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</si>
  <si>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</si>
  <si>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</si>
  <si>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</si>
  <si>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</si>
  <si>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</si>
  <si>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</si>
  <si>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</si>
  <si>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</si>
  <si>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</si>
  <si>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</si>
  <si>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</si>
  <si>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</si>
  <si>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</si>
  <si>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</si>
  <si>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</si>
  <si>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</si>
  <si>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</si>
  <si>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</si>
  <si>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</si>
  <si>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</si>
  <si>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</si>
  <si>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</si>
  <si>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</si>
  <si>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</si>
  <si>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</si>
  <si>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</si>
  <si>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</si>
  <si>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</si>
  <si>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</si>
  <si>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</si>
  <si>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</si>
  <si>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</si>
  <si>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</si>
  <si>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</si>
  <si>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</si>
  <si>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</si>
  <si>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</si>
  <si>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</si>
  <si>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</si>
  <si>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</si>
  <si>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</si>
  <si>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</si>
  <si>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</si>
  <si>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</si>
  <si>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</si>
  <si>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</si>
  <si>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</si>
  <si>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</si>
  <si>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</si>
  <si>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</si>
  <si>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</si>
  <si>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</si>
  <si>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</si>
  <si>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</si>
  <si>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</si>
  <si>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</si>
  <si>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</si>
  <si>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</si>
  <si>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</si>
  <si>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</si>
  <si>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</si>
  <si>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</si>
  <si>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</si>
  <si>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</si>
  <si>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</si>
  <si>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</si>
  <si>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</si>
  <si>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</si>
  <si>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</si>
  <si>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</si>
  <si>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</si>
  <si>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</si>
  <si>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</si>
  <si>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</si>
  <si>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</si>
  <si>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</si>
  <si>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</si>
  <si>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</si>
  <si>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</si>
  <si>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</si>
  <si>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</si>
  <si>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</si>
  <si>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</si>
  <si>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</si>
  <si>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</si>
  <si>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</si>
  <si>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</si>
  <si>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</si>
  <si>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</si>
  <si>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</si>
  <si>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</si>
  <si>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</si>
  <si>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</si>
  <si>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</si>
  <si>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</si>
  <si>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</si>
  <si>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</si>
  <si>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</si>
  <si>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</si>
  <si>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</si>
  <si>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</si>
  <si>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</si>
  <si>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</si>
  <si>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</si>
  <si>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</si>
  <si>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</si>
  <si>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</si>
  <si>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</si>
  <si>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</si>
  <si>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</si>
  <si>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</si>
  <si>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</si>
  <si>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</si>
  <si>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</si>
  <si>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</si>
  <si>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</si>
  <si>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</si>
  <si>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</si>
  <si>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[step4]</t>
  </si>
  <si>
    <t>[bestContributors]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</si>
  <si>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</si>
  <si>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</si>
  <si>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</si>
  <si>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</si>
  <si>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</si>
  <si>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</si>
  <si>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</si>
  <si>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</si>
  <si>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</si>
  <si>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</si>
  <si>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</si>
  <si>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</si>
  <si>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</si>
  <si>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[eventSku]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</si>
  <si>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</si>
  <si>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</si>
  <si>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</si>
  <si>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</si>
  <si>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</si>
  <si>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</si>
  <si>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[rewardTypeContributors]</t>
  </si>
  <si>
    <t>[rewardQuantityContributors]</t>
  </si>
  <si>
    <t>gems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</si>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</sst>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2" fillId="67" borderId="4" xfId="0" applyFont="1" applyFill="1" applyBorder="1"/>
    <xf numFmtId="0" fontId="62" fillId="67" borderId="12" xfId="0" applyFont="1" applyFill="1" applyBorder="1"/>
    <xf numFmtId="0" fontId="62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3" fillId="11" borderId="44" xfId="0" applyFont="1" applyFill="1" applyBorder="1" applyAlignment="1">
      <alignment textRotation="45" wrapText="1"/>
    </xf>
    <xf numFmtId="0" fontId="64" fillId="19" borderId="21" xfId="0" applyFont="1" applyFill="1" applyBorder="1"/>
    <xf numFmtId="0" fontId="64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15" fillId="16" borderId="4" xfId="0" applyFont="1" applyFill="1" applyBorder="1" applyAlignment="1">
      <alignment horizontal="center" vertical="center" textRotation="45"/>
    </xf>
    <xf numFmtId="0" fontId="15" fillId="11" borderId="4" xfId="0" applyFont="1" applyFill="1" applyBorder="1" applyAlignment="1">
      <alignment horizontal="center" vertical="center" textRotation="45"/>
    </xf>
    <xf numFmtId="0" fontId="15" fillId="69" borderId="4" xfId="0" applyFont="1" applyFill="1" applyBorder="1" applyAlignment="1">
      <alignment horizontal="center" vertical="center" textRotation="45"/>
    </xf>
    <xf numFmtId="0" fontId="3" fillId="59" borderId="48" xfId="0" applyFont="1" applyFill="1" applyBorder="1" applyAlignment="1">
      <alignment horizontal="center" vertical="center"/>
    </xf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5" fillId="12" borderId="12" xfId="0" applyFont="1" applyFill="1" applyBorder="1" applyAlignment="1">
      <alignment textRotation="45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3" fillId="11" borderId="62" xfId="0" applyFont="1" applyFill="1" applyBorder="1" applyAlignment="1">
      <alignment textRotation="45"/>
    </xf>
    <xf numFmtId="0" fontId="54" fillId="19" borderId="63" xfId="0" applyFont="1" applyFill="1" applyBorder="1"/>
    <xf numFmtId="0" fontId="54" fillId="19" borderId="64" xfId="0" applyFont="1" applyFill="1" applyBorder="1"/>
    <xf numFmtId="0" fontId="53" fillId="11" borderId="12" xfId="0" applyFont="1" applyFill="1" applyBorder="1" applyAlignment="1">
      <alignment textRotation="45"/>
    </xf>
    <xf numFmtId="0" fontId="54" fillId="19" borderId="4" xfId="0" applyFont="1" applyFill="1" applyBorder="1"/>
    <xf numFmtId="0" fontId="54" fillId="19" borderId="18" xfId="0" applyFont="1" applyFill="1" applyBorder="1"/>
    <xf numFmtId="0" fontId="54" fillId="19" borderId="8" xfId="0" applyFont="1" applyFill="1" applyBorder="1"/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94"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93" headerRowBorderDxfId="392" tableBorderDxfId="391" totalsRowBorderDxfId="390">
  <autoFilter ref="B4:G5"/>
  <tableColumns count="6">
    <tableColumn id="1" name="{gameSettings}" dataDxfId="389"/>
    <tableColumn id="2" name="[sku]" dataDxfId="388"/>
    <tableColumn id="3" name="[timeToPCCoefA]" dataDxfId="387"/>
    <tableColumn id="4" name="[timeToPCCoefB]" dataDxfId="38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85" headerRowBorderDxfId="384" tableBorderDxfId="383" totalsRowBorderDxfId="382">
  <autoFilter ref="B10:F11"/>
  <tableColumns count="5">
    <tableColumn id="1" name="{initialSettings}" dataDxfId="381"/>
    <tableColumn id="2" name="[sku]" dataDxfId="380"/>
    <tableColumn id="3" name="[softCurrency]" dataDxfId="379"/>
    <tableColumn id="4" name="[hardCurrency]" dataDxfId="378"/>
    <tableColumn id="6" name="[initialDragonSKU]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76" headerRowBorderDxfId="375" tableBorderDxfId="374" totalsRowBorderDxfId="373">
  <autoFilter ref="B4:J14"/>
  <tableColumns count="9">
    <tableColumn id="1" name="{localizationDefinitions}" dataDxfId="372"/>
    <tableColumn id="8" name="[sku]" dataDxfId="371"/>
    <tableColumn id="3" name="[order]" dataDxfId="370"/>
    <tableColumn id="4" name="[isoCode]" dataDxfId="369"/>
    <tableColumn id="11" name="[android]" dataDxfId="368"/>
    <tableColumn id="12" name="[iOS]" dataDxfId="367"/>
    <tableColumn id="5" name="[txtFilename]" dataDxfId="366"/>
    <tableColumn id="2" name="[icon]" dataDxfId="365"/>
    <tableColumn id="9" name="[tidName]" dataDxfId="36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63" headerRowBorderDxfId="362" tableBorderDxfId="361" totalsRowBorderDxfId="360">
  <autoFilter ref="B15:AZ25"/>
  <tableColumns count="51">
    <tableColumn id="1" name="{dragonDefinitions}" dataDxfId="359"/>
    <tableColumn id="2" name="[sku]"/>
    <tableColumn id="9" name="[tier]"/>
    <tableColumn id="3" name="[order]" dataDxfId="358"/>
    <tableColumn id="40" name="[previousDragonSku]" dataDxfId="357"/>
    <tableColumn id="4" name="[unlockPriceCoins]" dataDxfId="356"/>
    <tableColumn id="5" name="[unlockPricePC]" dataDxfId="355"/>
    <tableColumn id="11" name="[cameraDefaultZoom]" dataDxfId="1"/>
    <tableColumn id="16" name="[cameraFarZoom]" dataDxfId="0"/>
    <tableColumn id="39" name="[defaultSize]" dataDxfId="354"/>
    <tableColumn id="38" name="[cameraFrameWidthModifier]" dataDxfId="353"/>
    <tableColumn id="17" name="[healthMin]" dataDxfId="352"/>
    <tableColumn id="18" name="[healthMax]" dataDxfId="351"/>
    <tableColumn id="21" name="[healthDrain]" dataDxfId="350"/>
    <tableColumn id="32" name="[healthDrainAmpPerSecond]" dataDxfId="349"/>
    <tableColumn id="31" name="[sessionStartHealthDrainTime]" dataDxfId="348"/>
    <tableColumn id="30" name="[sessionStartHealthDrainModifier]" dataDxfId="347"/>
    <tableColumn id="19" name="[scaleMin]" dataDxfId="346"/>
    <tableColumn id="20" name="[scaleMax]" dataDxfId="345"/>
    <tableColumn id="42" name="[speedBase]" dataDxfId="344"/>
    <tableColumn id="22" name="[boostMultiplier]" dataDxfId="26"/>
    <tableColumn id="41" name="[energyBase]" dataDxfId="25"/>
    <tableColumn id="23" name="[energyDrain]" dataDxfId="343"/>
    <tableColumn id="24" name="[energyRefillRate]" dataDxfId="342"/>
    <tableColumn id="29" name="[furyBaseDamage]" dataDxfId="341"/>
    <tableColumn id="33" name="[furyBaseLength]" dataDxfId="340"/>
    <tableColumn id="12" name="[furyScoreMultiplier]" dataDxfId="339"/>
    <tableColumn id="26" name="[furyBaseDuration]" dataDxfId="338"/>
    <tableColumn id="25" name="[furyMax]" dataDxfId="337"/>
    <tableColumn id="14" name="[eatSpeedFactor]" dataDxfId="336"/>
    <tableColumn id="15" name="[maxAlcohol]" dataDxfId="28"/>
    <tableColumn id="13" name="[alcoholDrain]" dataDxfId="27"/>
    <tableColumn id="6" name="[gamePrefab]" dataDxfId="335"/>
    <tableColumn id="10" name="[menuPrefab]" dataDxfId="334"/>
    <tableColumn id="49" name="[sizeUpMultiplier]" dataDxfId="333"/>
    <tableColumn id="50" name="[speedUpMultiplier]" dataDxfId="332"/>
    <tableColumn id="51" name="[biteUpMultiplier]" dataDxfId="331"/>
    <tableColumn id="47" name="[invincible]" dataDxfId="330"/>
    <tableColumn id="48" name="[infiniteBoost]" dataDxfId="329"/>
    <tableColumn id="45" name="[eatEverything]" dataDxfId="328"/>
    <tableColumn id="46" name="[modeDuration]" dataDxfId="327"/>
    <tableColumn id="7" name="[tidName]" dataDxfId="326">
      <calculatedColumnFormula>CONCATENATE("TID_",UPPER(dragonDefinitions[[#This Row],['[sku']]]),"_NAME")</calculatedColumnFormula>
    </tableColumn>
    <tableColumn id="8" name="[tidDesc]" dataDxfId="325">
      <calculatedColumnFormula>CONCATENATE("TID_",UPPER(dragonDefinitions[[#This Row],['[sku']]]),"_DESC")</calculatedColumnFormula>
    </tableColumn>
    <tableColumn id="27" name="[statsBarRatio]" dataDxfId="324"/>
    <tableColumn id="28" name="[furyBarRatio]" dataDxfId="323"/>
    <tableColumn id="34" name="[force]" dataDxfId="322"/>
    <tableColumn id="35" name="[mass]" dataDxfId="321"/>
    <tableColumn id="36" name="[friction]" dataDxfId="320"/>
    <tableColumn id="37" name="[gravityModifier]" dataDxfId="319"/>
    <tableColumn id="43" name="[airGravityModifier]" dataDxfId="318"/>
    <tableColumn id="44" name="[waterGravityModifier]" dataDxfId="31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16" headerRowBorderDxfId="315" tableBorderDxfId="314" totalsRowBorderDxfId="313">
  <autoFilter ref="B4:G9"/>
  <tableColumns count="6">
    <tableColumn id="1" name="{dragonTierDefinitions}" dataDxfId="312"/>
    <tableColumn id="2" name="[sku]"/>
    <tableColumn id="9" name="[order]"/>
    <tableColumn id="10" name="[icon]" dataDxfId="311"/>
    <tableColumn id="3" name="[maxPetEquipped]" dataDxfId="310"/>
    <tableColumn id="7" name="[tidName]" dataDxfId="30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08" headerRowBorderDxfId="307" tableBorderDxfId="306" totalsRowBorderDxfId="305">
  <autoFilter ref="B31:I32"/>
  <tableColumns count="8">
    <tableColumn id="1" name="{dragonSettings}" dataDxfId="304"/>
    <tableColumn id="2" name="[sku]" dataDxfId="30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02" headerRowBorderDxfId="301" tableBorderDxfId="300" totalsRowBorderDxfId="29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98" headerRowBorderDxfId="297" tableBorderDxfId="296" totalsRowBorderDxfId="295">
  <autoFilter ref="B36:F39"/>
  <tableColumns count="5">
    <tableColumn id="1" name="{dragonHealthModifiersDefinitions}" dataDxfId="294"/>
    <tableColumn id="2" name="[sku]" dataDxfId="293"/>
    <tableColumn id="7" name="[threshold]"/>
    <tableColumn id="8" name="[modifier]" dataDxfId="292"/>
    <tableColumn id="9" name="[tid]" dataDxfId="29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0" headerRowBorderDxfId="289" tableBorderDxfId="288" totalsRowBorderDxfId="287">
  <autoFilter ref="B4:M44"/>
  <sortState ref="B5:M44">
    <sortCondition ref="D4:D44"/>
  </sortState>
  <tableColumns count="12">
    <tableColumn id="1" name="{petDefinitions}" dataDxfId="286"/>
    <tableColumn id="2" name="[sku]" dataDxfId="285"/>
    <tableColumn id="3" name="[rarity]" dataDxfId="284"/>
    <tableColumn id="6" name="[category]" dataDxfId="283"/>
    <tableColumn id="7" name="[order]" dataDxfId="282"/>
    <tableColumn id="8" name="[gamePrefab]" dataDxfId="281"/>
    <tableColumn id="9" name="[menuPrefab]" dataDxfId="280"/>
    <tableColumn id="11" name="[icon]" dataDxfId="279"/>
    <tableColumn id="4" name="[powerup]" dataDxfId="278"/>
    <tableColumn id="5" name="[tidName]" dataDxfId="277"/>
    <tableColumn id="10" name="[tidDesc]" dataDxfId="276">
      <calculatedColumnFormula>CONCATENATE(LEFT(petDefinitions[[#This Row],['[tidName']]],10),"_DESC")</calculatedColumnFormula>
    </tableColumn>
    <tableColumn id="12" name="id" dataDxfId="27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3" totalsRowShown="0" headerRowDxfId="274" headerRowBorderDxfId="273" tableBorderDxfId="272" totalsRowBorderDxfId="271">
  <autoFilter ref="B21:AF83"/>
  <sortState ref="B20:AE52">
    <sortCondition ref="C19:C52"/>
  </sortState>
  <tableColumns count="31">
    <tableColumn id="1" name="{entityDefinitions}" dataDxfId="270"/>
    <tableColumn id="2" name="[sku]" dataDxfId="269"/>
    <tableColumn id="6" name="[category]" dataDxfId="268"/>
    <tableColumn id="10" name="[rewardScore]" dataDxfId="267"/>
    <tableColumn id="11" name="[rewardCoins]" dataDxfId="266"/>
    <tableColumn id="12" name="[rewardPC]" dataDxfId="265"/>
    <tableColumn id="13" name="[rewardHealth]" dataDxfId="264"/>
    <tableColumn id="14" name="[rewardEnergy]" dataDxfId="263"/>
    <tableColumn id="16" name="[rewardXp]" dataDxfId="262"/>
    <tableColumn id="17" name="[goldenChance]" dataDxfId="261"/>
    <tableColumn id="18" name="[pcChance]" dataDxfId="260"/>
    <tableColumn id="3" name="[isEdible]" dataDxfId="259"/>
    <tableColumn id="4" name="[edibleFromTier]" dataDxfId="258"/>
    <tableColumn id="5" name="[biteResistance]" dataDxfId="257"/>
    <tableColumn id="35" name="[isBurnable]" dataDxfId="256"/>
    <tableColumn id="34" name="[burnableFromTier]" dataDxfId="255"/>
    <tableColumn id="30" name="[canBeGrabed]" dataDxfId="254"/>
    <tableColumn id="31" name="[grabFromTier]" dataDxfId="253"/>
    <tableColumn id="29" name="[canBeLatchedOn]" dataDxfId="252"/>
    <tableColumn id="15" name="[latchOnFromTier]" dataDxfId="251"/>
    <tableColumn id="28" name="[maxHealth]" dataDxfId="250"/>
    <tableColumn id="8" name="[alcohol]" dataDxfId="249"/>
    <tableColumn id="19" name="[eatFeedbackChance]" dataDxfId="248"/>
    <tableColumn id="20" name="[burnFeedbackChance]" dataDxfId="247"/>
    <tableColumn id="21" name="[damageFeedbackChance]" dataDxfId="246"/>
    <tableColumn id="22" name="[deathFeedbackChance]" dataDxfId="245"/>
    <tableColumn id="7" name="[tidName]" dataDxfId="244"/>
    <tableColumn id="9" name="[tidEatFeedback]" dataDxfId="243"/>
    <tableColumn id="23" name="[tidBurnFeedback]" dataDxfId="242"/>
    <tableColumn id="24" name="[tidDamageFeedback]" dataDxfId="241"/>
    <tableColumn id="25" name="[tidDeathFeedback]" dataDxfId="2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39" headerRowBorderDxfId="238" tableBorderDxfId="237" totalsRowBorderDxfId="236">
  <autoFilter ref="B4:C16"/>
  <sortState ref="B5:C14">
    <sortCondition ref="C4:C14"/>
  </sortState>
  <tableColumns count="2">
    <tableColumn id="1" name="{entityCategoryDefinitions}" dataDxfId="235"/>
    <tableColumn id="2" name="[sku]" dataDxfId="23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O116" totalsRowShown="0">
  <autoFilter ref="B87:O116"/>
  <sortState ref="B51:M77">
    <sortCondition ref="D50:D77"/>
  </sortState>
  <tableColumns count="14">
    <tableColumn id="1" name="{decorationDefinitions}" dataDxfId="233" totalsRowDxfId="232"/>
    <tableColumn id="2" name="[sku]" dataDxfId="231" totalsRowDxfId="230"/>
    <tableColumn id="4" name="[category]" dataDxfId="229" totalsRowDxfId="228"/>
    <tableColumn id="16" name="[isBurnable]" dataDxfId="227" totalsRowDxfId="226"/>
    <tableColumn id="17" name="[minTierBurnFeedback]" dataDxfId="225" totalsRowDxfId="224"/>
    <tableColumn id="18" name="[minTierBurn]" dataDxfId="223" totalsRowDxfId="222"/>
    <tableColumn id="19" name="minTierExplode" dataDxfId="221" totalsRowDxfId="220"/>
    <tableColumn id="28" name="[burnFeedbackChance]" dataDxfId="219" totalsRowDxfId="218"/>
    <tableColumn id="30" name="[destroyFeedbackChance]" dataDxfId="217" totalsRowDxfId="216"/>
    <tableColumn id="31" name="[tidName]" dataDxfId="215" totalsRowDxfId="214"/>
    <tableColumn id="33" name="[tidBurnFeedback]" dataDxfId="213" totalsRowDxfId="212"/>
    <tableColumn id="34" name="[tidDestroyFeedback]" dataDxfId="211" totalsRowDxfId="210"/>
    <tableColumn id="3" name="[minTierDestruction]" dataDxfId="209" totalsRowDxfId="208"/>
    <tableColumn id="5" name="[minTierDestructionFeedback]" dataDxfId="207" totalsRowDxfId="20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05" headerRowBorderDxfId="204" tableBorderDxfId="203" totalsRowBorderDxfId="202">
  <autoFilter ref="B4:N10"/>
  <tableColumns count="13">
    <tableColumn id="1" name="{levelDefinitions}" dataDxfId="201"/>
    <tableColumn id="9" name="[sku]" dataDxfId="200"/>
    <tableColumn id="3" name="order" dataDxfId="199"/>
    <tableColumn id="4" name="dragonsToUnlock" dataDxfId="198"/>
    <tableColumn id="14" name="[dataFile]" dataDxfId="197"/>
    <tableColumn id="5" name="[spawnersScene]" dataDxfId="196"/>
    <tableColumn id="2" name="[collisionScene]" dataDxfId="195"/>
    <tableColumn id="10" name="[artScene]" dataDxfId="194"/>
    <tableColumn id="7" name="[activeScene]" dataDxfId="193"/>
    <tableColumn id="8" name="[soundScene]" dataDxfId="192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88" tableBorderDxfId="187" totalsRowBorderDxfId="186">
  <autoFilter ref="B15:H18"/>
  <tableColumns count="7">
    <tableColumn id="1" name="{mapUpgradesDefinitions}" dataDxfId="185"/>
    <tableColumn id="2" name="[sku]" dataDxfId="184"/>
    <tableColumn id="3" name="[order]" dataDxfId="183"/>
    <tableColumn id="4" name="[upgradePriceSC]" dataDxfId="182"/>
    <tableColumn id="5" name="[upgradePriceHC]" dataDxfId="181"/>
    <tableColumn id="6" name="[icon]" dataDxfId="180"/>
    <tableColumn id="7" name="[tidDesc]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78" headerRowBorderDxfId="177" tableBorderDxfId="176" totalsRowBorderDxfId="175">
  <autoFilter ref="B4:K22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64" tableBorderDxfId="163">
  <autoFilter ref="B29:J33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55" tableBorderDxfId="154">
  <autoFilter ref="B44:K47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44" headerRowBorderDxfId="143" tableBorderDxfId="142" totalsRowBorderDxfId="141">
  <autoFilter ref="B4:H7"/>
  <tableColumns count="7">
    <tableColumn id="1" name="{eggDefinitions}" dataDxfId="140"/>
    <tableColumn id="6" name="[sku]" dataDxfId="139"/>
    <tableColumn id="4" name="[pricePC]" dataDxfId="138"/>
    <tableColumn id="5" name="[incubationMinutes]" dataDxfId="137"/>
    <tableColumn id="10" name="[prefabPath]" dataDxfId="136"/>
    <tableColumn id="7" name="[tidName]" dataDxfId="135">
      <calculatedColumnFormula>CONCATENATE("TID_",UPPER(eggDefinitions[[#This Row],['[sku']]]),"_NAME")</calculatedColumnFormula>
    </tableColumn>
    <tableColumn id="8" name="[tidDesc]" dataDxfId="134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33" headerRowBorderDxfId="132" tableBorderDxfId="131" totalsRowBorderDxfId="130">
  <autoFilter ref="B18:I22"/>
  <tableColumns count="8">
    <tableColumn id="1" name="{eggRewardDefinitions}" dataDxfId="129"/>
    <tableColumn id="2" name="[sku]"/>
    <tableColumn id="3" name="[type]" dataDxfId="128"/>
    <tableColumn id="6" name="[rarity]" dataDxfId="127"/>
    <tableColumn id="4" name="[droprate]" dataDxfId="126"/>
    <tableColumn id="7" name="[duplicateFragmentsGiven]" dataDxfId="125"/>
    <tableColumn id="8" name="[duplicateCoinsGiven]" dataDxfId="124"/>
    <tableColumn id="5" name="[tidName]" dataDxfId="123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22" headerRowBorderDxfId="121" tableBorderDxfId="120" totalsRowBorderDxfId="119">
  <autoFilter ref="B26:E30"/>
  <tableColumns count="4">
    <tableColumn id="1" name="{rarityDefinitions}" dataDxfId="118"/>
    <tableColumn id="2" name="[sku]"/>
    <tableColumn id="3" name="[order]" dataDxfId="117"/>
    <tableColumn id="5" name="[tidName]" dataDxfId="116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15" headerRowBorderDxfId="114" tableBorderDxfId="113" totalsRowBorderDxfId="112">
  <autoFilter ref="B11:E14"/>
  <tableColumns count="4">
    <tableColumn id="1" name="{goldenEggDefinitions}" dataDxfId="111"/>
    <tableColumn id="6" name="[sku]" dataDxfId="110"/>
    <tableColumn id="4" name="[order]" dataDxfId="109"/>
    <tableColumn id="5" name="[fragmentsRequired]" dataDxfId="10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107" headerRowBorderDxfId="106" tableBorderDxfId="105" totalsRowBorderDxfId="104">
  <autoFilter ref="B4:F9"/>
  <tableColumns count="5">
    <tableColumn id="1" name="{chestRewardDefinitions}" dataDxfId="103"/>
    <tableColumn id="2" name="[sku]" dataDxfId="102"/>
    <tableColumn id="6" name="[collectedChests]" dataDxfId="101"/>
    <tableColumn id="3" name="[type]" dataDxfId="100"/>
    <tableColumn id="4" name="[amount]" dataDxfId="9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98" dataDxfId="96" headerRowBorderDxfId="97" tableBorderDxfId="95">
  <autoFilter ref="B4:O44"/>
  <tableColumns count="14">
    <tableColumn id="1" name="{disguisesDefinitions}" dataDxfId="94"/>
    <tableColumn id="2" name="[sku]" dataDxfId="93"/>
    <tableColumn id="3" name="[dragonSku]" dataDxfId="92"/>
    <tableColumn id="5" name="[powerup]" dataDxfId="91"/>
    <tableColumn id="6" name="[shopOrder]" dataDxfId="90"/>
    <tableColumn id="8" name="[priceSC]" dataDxfId="89"/>
    <tableColumn id="17" name="[priceHC]" dataDxfId="88"/>
    <tableColumn id="18" name="[unlockLevel]" dataDxfId="87"/>
    <tableColumn id="10" name="[icon]" dataDxfId="86"/>
    <tableColumn id="9" name="[skin]" dataDxfId="85"/>
    <tableColumn id="13" name="[item1]" dataDxfId="84"/>
    <tableColumn id="4" name="[item2]" dataDxfId="83"/>
    <tableColumn id="11" name="[tidName]" dataDxfId="82">
      <calculatedColumnFormula>UPPER(CONCATENATE("TID_","SKIN",SUBSTITUTE(C5,"dragon",""),"_NAME"))</calculatedColumnFormula>
    </tableColumn>
    <tableColumn id="12" name="[tidDesc]" dataDxfId="81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80" tableBorderDxfId="79" totalsRowBorderDxfId="78">
  <autoFilter ref="D3:M31"/>
  <sortState ref="D4:M30">
    <sortCondition ref="E3:E30"/>
  </sortState>
  <tableColumns count="10">
    <tableColumn id="1" name="{powerUpsDefinitions}" dataDxfId="77"/>
    <tableColumn id="2" name="[sku]" dataDxfId="76"/>
    <tableColumn id="3" name="[type]" dataDxfId="75"/>
    <tableColumn id="4" name="[param1]" dataDxfId="74"/>
    <tableColumn id="5" name="[param2]" dataDxfId="73"/>
    <tableColumn id="6" name="[icon]" dataDxfId="72">
      <calculatedColumnFormula>CONCATENATE("icon_",powerUpsDefinitions[[#This Row],['[sku']]])</calculatedColumnFormula>
    </tableColumn>
    <tableColumn id="10" name="[miniIcon]" dataDxfId="71"/>
    <tableColumn id="7" name="[tidName]" dataDxfId="70">
      <calculatedColumnFormula>CONCATENATE("TID_POWERUP_",UPPER(powerUpsDefinitions[[#This Row],['[sku']]]),"_NAME")</calculatedColumnFormula>
    </tableColumn>
    <tableColumn id="8" name="[tidDesc]" dataDxfId="69">
      <calculatedColumnFormula>CONCATENATE("TID_POWERUP_",UPPER(powerUpsDefinitions[[#This Row],['[sku']]]),"_DESC")</calculatedColumnFormula>
    </tableColumn>
    <tableColumn id="9" name="[tidDescShort]" dataDxfId="68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67" headerRowBorderDxfId="66" tableBorderDxfId="65" totalsRowBorderDxfId="64">
  <autoFilter ref="B5:Q17"/>
  <tableColumns count="16">
    <tableColumn id="1" name="{shopPacksDefinitions}" dataDxfId="63"/>
    <tableColumn id="6" name="[sku]" dataDxfId="62"/>
    <tableColumn id="3" name="[type]"/>
    <tableColumn id="11" name="[order]" dataDxfId="61"/>
    <tableColumn id="4" name="[priceDollars]" dataDxfId="60"/>
    <tableColumn id="5" name="[priceHC]" dataDxfId="59"/>
    <tableColumn id="12" name="Base Amount_x000a_(only for the maths)" dataDxfId="5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57"/>
    <tableColumn id="8" name="[amount]" dataDxfId="5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55">
      <calculatedColumnFormula>shopPacksDefinitions[[#This Row],['[amount']]]/shopPacksDefinitions[[#This Row],['[priceHC']]]</calculatedColumnFormula>
    </tableColumn>
    <tableColumn id="2" name="[bestValue]" dataDxfId="54"/>
    <tableColumn id="10" name="[icon]" dataDxfId="53"/>
    <tableColumn id="7" name="tidName" dataDxfId="52"/>
    <tableColumn id="14" name="[apple]" dataDxfId="51"/>
    <tableColumn id="15" name="[amazon]" dataDxfId="50"/>
    <tableColumn id="16" name="[google]" dataDxfId="49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8" headerRowBorderDxfId="47" tableBorderDxfId="46" totalsRowBorderDxfId="45">
  <autoFilter ref="B4:H29"/>
  <tableColumns count="7">
    <tableColumn id="1" name="{scoreMultiplierDefinitions}" dataDxfId="44"/>
    <tableColumn id="2" name="[sku]" dataDxfId="43"/>
    <tableColumn id="6" name="[order]" dataDxfId="42"/>
    <tableColumn id="3" name="[multiplier]" dataDxfId="41"/>
    <tableColumn id="4" name="[requiredKillStreak]" dataDxfId="40"/>
    <tableColumn id="5" name="[duration]" dataDxfId="39"/>
    <tableColumn id="7" name="[tidMessage]" dataDxfId="38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37" headerRowBorderDxfId="36" tableBorderDxfId="35" totalsRowBorderDxfId="34">
  <autoFilter ref="B35:F45"/>
  <tableColumns count="5">
    <tableColumn id="1" name="{survivalBonusDefinitions}" dataDxfId="33"/>
    <tableColumn id="2" name="[sku]" dataDxfId="32"/>
    <tableColumn id="6" name="[tier]" dataDxfId="31"/>
    <tableColumn id="3" name="[minutes]" dataDxfId="30"/>
    <tableColumn id="4" name="[coins]" dataDxf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2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abSelected="1" topLeftCell="A13" workbookViewId="0">
      <selection activeCell="AN26" sqref="AN2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79"/>
      <c r="AO14" s="479"/>
      <c r="AP14" s="479"/>
      <c r="AQ14" s="479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501" t="s">
        <v>213</v>
      </c>
      <c r="J15" s="504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67" t="s">
        <v>483</v>
      </c>
      <c r="W15" s="154" t="s">
        <v>662</v>
      </c>
      <c r="X15" s="154" t="s">
        <v>220</v>
      </c>
      <c r="Y15" s="163" t="s">
        <v>219</v>
      </c>
      <c r="Z15" s="292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6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502">
        <v>35</v>
      </c>
      <c r="J16" s="505">
        <v>45</v>
      </c>
      <c r="K16" s="20">
        <v>12.5</v>
      </c>
      <c r="L16" s="223">
        <v>-7</v>
      </c>
      <c r="M16" s="164">
        <v>65</v>
      </c>
      <c r="N16" s="20">
        <v>105</v>
      </c>
      <c r="O16" s="211">
        <v>0.7</v>
      </c>
      <c r="P16" s="165">
        <v>5.0000000000000001E-3</v>
      </c>
      <c r="Q16" s="473">
        <v>45</v>
      </c>
      <c r="R16" s="473">
        <v>0.5</v>
      </c>
      <c r="S16" s="213">
        <v>0.46</v>
      </c>
      <c r="T16" s="211">
        <v>0.56000000000000005</v>
      </c>
      <c r="U16" s="293">
        <v>14</v>
      </c>
      <c r="V16" s="164">
        <v>2</v>
      </c>
      <c r="W16" s="165">
        <v>40</v>
      </c>
      <c r="X16" s="165">
        <v>20</v>
      </c>
      <c r="Y16" s="211">
        <v>11</v>
      </c>
      <c r="Z16" s="293">
        <v>250</v>
      </c>
      <c r="AA16" s="473">
        <v>7.5</v>
      </c>
      <c r="AB16" s="165">
        <v>2</v>
      </c>
      <c r="AC16" s="473">
        <v>8</v>
      </c>
      <c r="AD16" s="165">
        <v>4000</v>
      </c>
      <c r="AE16" s="164">
        <v>0.23</v>
      </c>
      <c r="AF16" s="499">
        <v>18</v>
      </c>
      <c r="AG16" s="499">
        <v>6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160</v>
      </c>
      <c r="AV16" s="13">
        <v>2</v>
      </c>
      <c r="AW16" s="13">
        <v>9.5</v>
      </c>
      <c r="AX16" s="13">
        <v>1.7</v>
      </c>
      <c r="AY16" s="399">
        <v>1.7</v>
      </c>
      <c r="AZ16" s="399">
        <v>1.7</v>
      </c>
    </row>
    <row r="17" spans="2:52">
      <c r="B17" s="134" t="s">
        <v>4</v>
      </c>
      <c r="C17" s="13" t="s">
        <v>508</v>
      </c>
      <c r="D17" s="13" t="s">
        <v>188</v>
      </c>
      <c r="E17" s="132">
        <v>1</v>
      </c>
      <c r="F17" s="138" t="s">
        <v>508</v>
      </c>
      <c r="G17" s="14">
        <v>900</v>
      </c>
      <c r="H17" s="133">
        <v>20</v>
      </c>
      <c r="I17" s="502">
        <v>35</v>
      </c>
      <c r="J17" s="50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473">
        <v>45</v>
      </c>
      <c r="R17" s="473">
        <v>0.5</v>
      </c>
      <c r="S17" s="213">
        <v>0.6</v>
      </c>
      <c r="T17" s="211">
        <v>0.7</v>
      </c>
      <c r="U17" s="293">
        <v>16</v>
      </c>
      <c r="V17" s="164">
        <v>2</v>
      </c>
      <c r="W17" s="165">
        <v>45</v>
      </c>
      <c r="X17" s="165">
        <v>20</v>
      </c>
      <c r="Y17" s="211">
        <v>12</v>
      </c>
      <c r="Z17" s="293">
        <v>275</v>
      </c>
      <c r="AA17" s="473">
        <v>8</v>
      </c>
      <c r="AB17" s="165">
        <v>3</v>
      </c>
      <c r="AC17" s="473">
        <v>9</v>
      </c>
      <c r="AD17" s="165">
        <v>5000</v>
      </c>
      <c r="AE17" s="164">
        <v>0.19</v>
      </c>
      <c r="AF17" s="497">
        <v>18</v>
      </c>
      <c r="AG17" s="497">
        <v>6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TID_DRAGON_CROCODILE_NAME</v>
      </c>
      <c r="AR17" s="135" t="str">
        <f>CONCATENATE("TID_",UPPER(dragonDefinitions[[#This Row],['[sku']]]),"_DESC")</f>
        <v>TID_DRAGON_CROCODILE_DESC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507</v>
      </c>
      <c r="D18" s="137" t="s">
        <v>188</v>
      </c>
      <c r="E18" s="132">
        <v>2</v>
      </c>
      <c r="F18" s="132" t="s">
        <v>507</v>
      </c>
      <c r="G18" s="139">
        <v>3000</v>
      </c>
      <c r="H18" s="140">
        <v>150</v>
      </c>
      <c r="I18" s="503">
        <v>35</v>
      </c>
      <c r="J18" s="506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473">
        <v>30</v>
      </c>
      <c r="R18" s="473">
        <v>0.5</v>
      </c>
      <c r="S18" s="213">
        <v>0.8</v>
      </c>
      <c r="T18" s="211">
        <v>0.9</v>
      </c>
      <c r="U18" s="294">
        <v>23.5</v>
      </c>
      <c r="V18" s="168">
        <v>2</v>
      </c>
      <c r="W18" s="165">
        <v>60</v>
      </c>
      <c r="X18" s="165">
        <v>25</v>
      </c>
      <c r="Y18" s="211">
        <v>14</v>
      </c>
      <c r="Z18" s="294">
        <v>300</v>
      </c>
      <c r="AA18" s="473">
        <v>9</v>
      </c>
      <c r="AB18" s="166">
        <v>3</v>
      </c>
      <c r="AC18" s="474">
        <v>9</v>
      </c>
      <c r="AD18" s="165">
        <v>6000</v>
      </c>
      <c r="AE18" s="168">
        <v>0.15</v>
      </c>
      <c r="AF18" s="498">
        <v>18</v>
      </c>
      <c r="AG18" s="498">
        <v>6</v>
      </c>
      <c r="AH18" s="170" t="s">
        <v>886</v>
      </c>
      <c r="AI18" s="15" t="s">
        <v>896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TID_DRAGON_FAT_NAME</v>
      </c>
      <c r="AR18" s="142" t="str">
        <f>CONCATENATE("TID_",UPPER(dragonDefinitions[[#This Row],['[sku']]]),"_DESC")</f>
        <v>TID_DRAGON_FAT_DESC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511</v>
      </c>
      <c r="D19" s="13" t="s">
        <v>188</v>
      </c>
      <c r="E19" s="132">
        <v>3</v>
      </c>
      <c r="F19" s="132" t="s">
        <v>511</v>
      </c>
      <c r="G19" s="14">
        <v>8000</v>
      </c>
      <c r="H19" s="133">
        <v>300</v>
      </c>
      <c r="I19" s="502">
        <v>35</v>
      </c>
      <c r="J19" s="50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473">
        <v>30</v>
      </c>
      <c r="R19" s="473">
        <v>0.6</v>
      </c>
      <c r="S19" s="208">
        <v>0.9</v>
      </c>
      <c r="T19" s="212">
        <v>1</v>
      </c>
      <c r="U19" s="293">
        <v>19</v>
      </c>
      <c r="V19" s="164">
        <v>2</v>
      </c>
      <c r="W19" s="165">
        <v>75</v>
      </c>
      <c r="X19" s="165">
        <v>30</v>
      </c>
      <c r="Y19" s="212">
        <v>15</v>
      </c>
      <c r="Z19" s="293">
        <v>325</v>
      </c>
      <c r="AA19" s="473">
        <v>10</v>
      </c>
      <c r="AB19" s="165">
        <v>3</v>
      </c>
      <c r="AC19" s="473">
        <v>9</v>
      </c>
      <c r="AD19" s="165">
        <v>8000</v>
      </c>
      <c r="AE19" s="164">
        <v>0.13</v>
      </c>
      <c r="AF19" s="497">
        <v>18</v>
      </c>
      <c r="AG19" s="497">
        <v>6</v>
      </c>
      <c r="AH19" s="170" t="s">
        <v>890</v>
      </c>
      <c r="AI19" s="15" t="s">
        <v>900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TID_DRAGON_REPTILE_NAME</v>
      </c>
      <c r="AR19" s="142" t="str">
        <f>CONCATENATE("TID_",UPPER(dragonDefinitions[[#This Row],['[sku']]]),"_DESC")</f>
        <v>TID_DRAGON_REPTILE_DESC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502">
        <v>35</v>
      </c>
      <c r="J20" s="50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473">
        <v>30</v>
      </c>
      <c r="R20" s="473">
        <v>0.6</v>
      </c>
      <c r="S20" s="213">
        <v>1</v>
      </c>
      <c r="T20" s="211">
        <v>1.1000000000000001</v>
      </c>
      <c r="U20" s="293">
        <v>20</v>
      </c>
      <c r="V20" s="164">
        <v>1.8</v>
      </c>
      <c r="W20" s="165">
        <v>90</v>
      </c>
      <c r="X20" s="165">
        <v>32</v>
      </c>
      <c r="Y20" s="211">
        <v>17</v>
      </c>
      <c r="Z20" s="293">
        <v>350</v>
      </c>
      <c r="AA20" s="473">
        <v>11</v>
      </c>
      <c r="AB20" s="165">
        <v>4</v>
      </c>
      <c r="AC20" s="473">
        <v>10</v>
      </c>
      <c r="AD20" s="165">
        <v>12000</v>
      </c>
      <c r="AE20" s="164">
        <v>0.11</v>
      </c>
      <c r="AF20" s="497">
        <v>36</v>
      </c>
      <c r="AG20" s="497">
        <v>12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509</v>
      </c>
      <c r="D21" s="13" t="s">
        <v>189</v>
      </c>
      <c r="E21" s="132">
        <v>5</v>
      </c>
      <c r="F21" s="132" t="s">
        <v>509</v>
      </c>
      <c r="G21" s="14">
        <v>62000</v>
      </c>
      <c r="H21" s="133">
        <v>550</v>
      </c>
      <c r="I21" s="502">
        <v>35</v>
      </c>
      <c r="J21" s="50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473">
        <v>30</v>
      </c>
      <c r="R21" s="473">
        <v>0.6</v>
      </c>
      <c r="S21" s="213">
        <v>1.1000000000000001</v>
      </c>
      <c r="T21" s="211">
        <v>1.2</v>
      </c>
      <c r="U21" s="293">
        <v>21</v>
      </c>
      <c r="V21" s="164">
        <v>1.8</v>
      </c>
      <c r="W21" s="165">
        <v>105</v>
      </c>
      <c r="X21" s="165">
        <v>32</v>
      </c>
      <c r="Y21" s="211">
        <v>18</v>
      </c>
      <c r="Z21" s="293">
        <v>375</v>
      </c>
      <c r="AA21" s="473">
        <v>12</v>
      </c>
      <c r="AB21" s="165">
        <v>4</v>
      </c>
      <c r="AC21" s="473">
        <v>10</v>
      </c>
      <c r="AD21" s="165">
        <v>16000</v>
      </c>
      <c r="AE21" s="164">
        <v>0.09</v>
      </c>
      <c r="AF21" s="497">
        <v>36</v>
      </c>
      <c r="AG21" s="497">
        <v>12</v>
      </c>
      <c r="AH21" s="170" t="s">
        <v>888</v>
      </c>
      <c r="AI21" s="15" t="s">
        <v>898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TID_DRAGON_BUG_NAME</v>
      </c>
      <c r="AR21" s="142" t="str">
        <f>CONCATENATE("TID_",UPPER(dragonDefinitions[[#This Row],['[sku']]]),"_DESC")</f>
        <v>TID_DRAGON_BUG_DESC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502">
        <v>35</v>
      </c>
      <c r="J22" s="50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165">
        <v>1.2E-2</v>
      </c>
      <c r="Q22" s="473">
        <v>25</v>
      </c>
      <c r="R22" s="473">
        <v>0.6</v>
      </c>
      <c r="S22" s="213">
        <v>1.2</v>
      </c>
      <c r="T22" s="211">
        <v>1.3</v>
      </c>
      <c r="U22" s="293">
        <v>23.5</v>
      </c>
      <c r="V22" s="164">
        <v>1.8</v>
      </c>
      <c r="W22" s="165">
        <v>120</v>
      </c>
      <c r="X22" s="165">
        <v>36</v>
      </c>
      <c r="Y22" s="211">
        <v>20</v>
      </c>
      <c r="Z22" s="293">
        <v>400</v>
      </c>
      <c r="AA22" s="473">
        <v>14</v>
      </c>
      <c r="AB22" s="165">
        <v>4</v>
      </c>
      <c r="AC22" s="473">
        <v>10</v>
      </c>
      <c r="AD22" s="165">
        <v>20000</v>
      </c>
      <c r="AE22" s="164">
        <v>0.08</v>
      </c>
      <c r="AF22" s="497">
        <v>36</v>
      </c>
      <c r="AG22" s="497">
        <v>12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514</v>
      </c>
      <c r="D23" s="137" t="s">
        <v>210</v>
      </c>
      <c r="E23" s="132">
        <v>7</v>
      </c>
      <c r="F23" s="138" t="s">
        <v>514</v>
      </c>
      <c r="G23" s="139">
        <v>155000</v>
      </c>
      <c r="H23" s="140">
        <v>550</v>
      </c>
      <c r="I23" s="503">
        <v>35</v>
      </c>
      <c r="J23" s="506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473">
        <v>25</v>
      </c>
      <c r="R23" s="473">
        <v>0.7</v>
      </c>
      <c r="S23" s="213">
        <v>1.44</v>
      </c>
      <c r="T23" s="211">
        <v>1.54</v>
      </c>
      <c r="U23" s="294">
        <v>25</v>
      </c>
      <c r="V23" s="168">
        <v>1.6</v>
      </c>
      <c r="W23" s="165">
        <v>155</v>
      </c>
      <c r="X23" s="165">
        <v>42</v>
      </c>
      <c r="Y23" s="211">
        <v>25</v>
      </c>
      <c r="Z23" s="294">
        <v>425</v>
      </c>
      <c r="AA23" s="473">
        <v>15</v>
      </c>
      <c r="AB23" s="166">
        <v>5</v>
      </c>
      <c r="AC23" s="474">
        <v>10</v>
      </c>
      <c r="AD23" s="165">
        <v>23000</v>
      </c>
      <c r="AE23" s="168">
        <v>7.0000000000000007E-2</v>
      </c>
      <c r="AF23" s="498">
        <v>36</v>
      </c>
      <c r="AG23" s="498">
        <v>12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TID_DRAGON_BALROG_NAME</v>
      </c>
      <c r="AR23" s="142" t="str">
        <f>CONCATENATE("TID_",UPPER(dragonDefinitions[[#This Row],['[sku']]]),"_DESC")</f>
        <v>TID_DRAGON_BALROG_DESC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513</v>
      </c>
      <c r="D24" s="137" t="s">
        <v>210</v>
      </c>
      <c r="E24" s="132">
        <v>8</v>
      </c>
      <c r="F24" s="138" t="s">
        <v>513</v>
      </c>
      <c r="G24" s="139">
        <v>226000</v>
      </c>
      <c r="H24" s="140">
        <v>800</v>
      </c>
      <c r="I24" s="503">
        <v>35</v>
      </c>
      <c r="J24" s="506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473">
        <v>25</v>
      </c>
      <c r="R24" s="473">
        <v>0.7</v>
      </c>
      <c r="S24" s="208">
        <v>1.7</v>
      </c>
      <c r="T24" s="212">
        <v>1.8</v>
      </c>
      <c r="U24" s="294">
        <v>28</v>
      </c>
      <c r="V24" s="168">
        <v>1.6</v>
      </c>
      <c r="W24" s="165">
        <v>160</v>
      </c>
      <c r="X24" s="165">
        <v>43</v>
      </c>
      <c r="Y24" s="212">
        <v>25</v>
      </c>
      <c r="Z24" s="294">
        <v>450</v>
      </c>
      <c r="AA24" s="473">
        <v>15</v>
      </c>
      <c r="AB24" s="166">
        <v>5</v>
      </c>
      <c r="AC24" s="474">
        <v>10</v>
      </c>
      <c r="AD24" s="165">
        <v>26000</v>
      </c>
      <c r="AE24" s="168">
        <v>0.06</v>
      </c>
      <c r="AF24" s="498">
        <v>36</v>
      </c>
      <c r="AG24" s="498">
        <v>12</v>
      </c>
      <c r="AH24" s="170" t="s">
        <v>892</v>
      </c>
      <c r="AI24" s="15" t="s">
        <v>902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TID_DRAGON_DEVIL_NAME</v>
      </c>
      <c r="AR24" s="142" t="str">
        <f>CONCATENATE("TID_",UPPER(dragonDefinitions[[#This Row],['[sku']]]),"_DESC")</f>
        <v>TID_DRAGON_DEVIL_DESC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503">
        <v>35</v>
      </c>
      <c r="J25" s="507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473">
        <v>20</v>
      </c>
      <c r="R25" s="473">
        <v>0.8</v>
      </c>
      <c r="S25" s="208">
        <v>2</v>
      </c>
      <c r="T25" s="212">
        <v>2.1</v>
      </c>
      <c r="U25" s="294">
        <v>31</v>
      </c>
      <c r="V25" s="168">
        <v>1.6</v>
      </c>
      <c r="W25" s="166">
        <v>165</v>
      </c>
      <c r="X25" s="166">
        <v>41</v>
      </c>
      <c r="Y25" s="212">
        <v>24</v>
      </c>
      <c r="Z25" s="294">
        <v>475</v>
      </c>
      <c r="AA25" s="473">
        <v>16</v>
      </c>
      <c r="AB25" s="166">
        <v>6</v>
      </c>
      <c r="AC25" s="473">
        <v>10</v>
      </c>
      <c r="AD25" s="165">
        <v>30000</v>
      </c>
      <c r="AE25" s="168">
        <v>0.05</v>
      </c>
      <c r="AF25" s="497">
        <v>42</v>
      </c>
      <c r="AG25" s="497">
        <v>12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93">
        <v>4.7</v>
      </c>
      <c r="AW25" s="193">
        <v>9.5</v>
      </c>
      <c r="AX25" s="19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83" t="s">
        <v>663</v>
      </c>
      <c r="J26" s="484"/>
      <c r="K26" s="484"/>
      <c r="L26" s="485"/>
      <c r="M26" s="486" t="s">
        <v>664</v>
      </c>
      <c r="N26" s="487"/>
      <c r="O26" s="487"/>
      <c r="P26" s="487"/>
      <c r="Q26" s="487"/>
      <c r="R26" s="488"/>
      <c r="S26" s="489" t="s">
        <v>665</v>
      </c>
      <c r="T26" s="490"/>
      <c r="U26" s="500" t="s">
        <v>670</v>
      </c>
      <c r="V26" s="491" t="s">
        <v>669</v>
      </c>
      <c r="W26" s="492"/>
      <c r="X26" s="492"/>
      <c r="Y26" s="493"/>
      <c r="Z26" s="480" t="s">
        <v>666</v>
      </c>
      <c r="AA26" s="481"/>
      <c r="AB26" s="481"/>
      <c r="AC26" s="481"/>
      <c r="AD26" s="482"/>
      <c r="AE26" s="334" t="s">
        <v>667</v>
      </c>
      <c r="AH26" s="232"/>
      <c r="AI26" s="232"/>
      <c r="AV26" s="476" t="s">
        <v>671</v>
      </c>
      <c r="AW26" s="477"/>
      <c r="AX26" s="477"/>
      <c r="AY26" s="477"/>
      <c r="AZ26" s="478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508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507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511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509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514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513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7">
    <mergeCell ref="AN14:AQ14"/>
    <mergeCell ref="Z26:AD26"/>
    <mergeCell ref="I26:L26"/>
    <mergeCell ref="M26:R26"/>
    <mergeCell ref="S26:T26"/>
    <mergeCell ref="V26:Y26"/>
    <mergeCell ref="AV26:AZ26"/>
  </mergeCells>
  <phoneticPr fontId="42" type="noConversion"/>
  <conditionalFormatting sqref="C16:C25">
    <cfRule type="duplicateValues" dxfId="22" priority="3"/>
  </conditionalFormatting>
  <conditionalFormatting sqref="C5:C9">
    <cfRule type="duplicateValues" dxfId="2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>
      <c r="B5" s="365" t="s">
        <v>4</v>
      </c>
      <c r="C5" s="198" t="s">
        <v>874</v>
      </c>
      <c r="D5" s="132" t="s">
        <v>871</v>
      </c>
      <c r="E5" s="132" t="s">
        <v>1106</v>
      </c>
      <c r="F5" s="132">
        <v>0</v>
      </c>
      <c r="G5" s="15" t="s">
        <v>877</v>
      </c>
      <c r="H5" s="15" t="s">
        <v>879</v>
      </c>
      <c r="I5" s="15" t="s">
        <v>1149</v>
      </c>
      <c r="J5" s="363" t="s">
        <v>381</v>
      </c>
      <c r="K5" s="366" t="s">
        <v>1081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875</v>
      </c>
      <c r="D6" s="132" t="s">
        <v>871</v>
      </c>
      <c r="E6" s="132" t="s">
        <v>1106</v>
      </c>
      <c r="F6" s="132">
        <v>1</v>
      </c>
      <c r="G6" s="15" t="s">
        <v>877</v>
      </c>
      <c r="H6" s="15" t="s">
        <v>879</v>
      </c>
      <c r="I6" s="15" t="s">
        <v>1149</v>
      </c>
      <c r="J6" s="363" t="s">
        <v>313</v>
      </c>
      <c r="K6" s="366" t="s">
        <v>1107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1051</v>
      </c>
      <c r="D7" s="138" t="s">
        <v>871</v>
      </c>
      <c r="E7" s="138" t="s">
        <v>1064</v>
      </c>
      <c r="F7" s="138">
        <v>1</v>
      </c>
      <c r="G7" s="15" t="s">
        <v>877</v>
      </c>
      <c r="H7" s="15" t="s">
        <v>879</v>
      </c>
      <c r="I7" s="15" t="s">
        <v>1149</v>
      </c>
      <c r="J7" s="363" t="s">
        <v>1039</v>
      </c>
      <c r="K7" s="366" t="s">
        <v>1116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1052</v>
      </c>
      <c r="D8" s="138" t="s">
        <v>871</v>
      </c>
      <c r="E8" s="138" t="s">
        <v>1064</v>
      </c>
      <c r="F8" s="132">
        <v>2</v>
      </c>
      <c r="G8" s="15" t="s">
        <v>877</v>
      </c>
      <c r="H8" s="15" t="s">
        <v>879</v>
      </c>
      <c r="I8" s="15" t="s">
        <v>1149</v>
      </c>
      <c r="J8" s="363" t="s">
        <v>1079</v>
      </c>
      <c r="K8" s="366" t="s">
        <v>1117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1053</v>
      </c>
      <c r="D9" s="138" t="s">
        <v>871</v>
      </c>
      <c r="E9" s="138" t="s">
        <v>1064</v>
      </c>
      <c r="F9" s="132">
        <v>3</v>
      </c>
      <c r="G9" s="15" t="s">
        <v>877</v>
      </c>
      <c r="H9" s="358" t="s">
        <v>880</v>
      </c>
      <c r="I9" s="358" t="s">
        <v>1151</v>
      </c>
      <c r="J9" s="363" t="s">
        <v>1037</v>
      </c>
      <c r="K9" s="366" t="s">
        <v>1118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1054</v>
      </c>
      <c r="D10" s="138" t="s">
        <v>871</v>
      </c>
      <c r="E10" s="138" t="s">
        <v>1062</v>
      </c>
      <c r="F10" s="138">
        <v>1</v>
      </c>
      <c r="G10" s="15" t="s">
        <v>877</v>
      </c>
      <c r="H10" s="15" t="s">
        <v>881</v>
      </c>
      <c r="I10" s="15" t="s">
        <v>1152</v>
      </c>
      <c r="J10" s="363" t="s">
        <v>1038</v>
      </c>
      <c r="K10" s="366" t="s">
        <v>1119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1055</v>
      </c>
      <c r="D11" s="138" t="s">
        <v>871</v>
      </c>
      <c r="E11" s="138" t="s">
        <v>1106</v>
      </c>
      <c r="F11" s="132">
        <v>7</v>
      </c>
      <c r="G11" s="15" t="s">
        <v>877</v>
      </c>
      <c r="H11" s="15" t="s">
        <v>879</v>
      </c>
      <c r="I11" s="15" t="s">
        <v>1149</v>
      </c>
      <c r="J11" s="363" t="s">
        <v>1189</v>
      </c>
      <c r="K11" s="366" t="s">
        <v>1120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1056</v>
      </c>
      <c r="D12" s="138" t="s">
        <v>871</v>
      </c>
      <c r="E12" s="138" t="s">
        <v>1064</v>
      </c>
      <c r="F12" s="138">
        <v>4</v>
      </c>
      <c r="G12" s="15" t="s">
        <v>877</v>
      </c>
      <c r="H12" s="15" t="s">
        <v>879</v>
      </c>
      <c r="I12" s="15" t="s">
        <v>1149</v>
      </c>
      <c r="J12" s="363" t="s">
        <v>1074</v>
      </c>
      <c r="K12" s="366" t="s">
        <v>1121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1057</v>
      </c>
      <c r="D13" s="138" t="s">
        <v>871</v>
      </c>
      <c r="E13" s="138" t="s">
        <v>1064</v>
      </c>
      <c r="F13" s="138">
        <v>5</v>
      </c>
      <c r="G13" s="15" t="s">
        <v>877</v>
      </c>
      <c r="H13" s="15" t="s">
        <v>880</v>
      </c>
      <c r="I13" s="15" t="s">
        <v>1151</v>
      </c>
      <c r="J13" s="363" t="s">
        <v>1075</v>
      </c>
      <c r="K13" s="366" t="s">
        <v>1122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1058</v>
      </c>
      <c r="D14" s="138" t="s">
        <v>871</v>
      </c>
      <c r="E14" s="138" t="s">
        <v>1064</v>
      </c>
      <c r="F14" s="138">
        <v>6</v>
      </c>
      <c r="G14" s="15" t="s">
        <v>877</v>
      </c>
      <c r="H14" s="358" t="s">
        <v>881</v>
      </c>
      <c r="I14" s="358" t="s">
        <v>1152</v>
      </c>
      <c r="J14" s="363" t="s">
        <v>1039</v>
      </c>
      <c r="K14" s="366" t="s">
        <v>1123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1059</v>
      </c>
      <c r="D15" s="138" t="s">
        <v>871</v>
      </c>
      <c r="E15" s="138" t="s">
        <v>1064</v>
      </c>
      <c r="F15" s="138">
        <v>7</v>
      </c>
      <c r="G15" s="15" t="s">
        <v>877</v>
      </c>
      <c r="H15" s="15" t="s">
        <v>879</v>
      </c>
      <c r="I15" s="15" t="s">
        <v>1149</v>
      </c>
      <c r="J15" s="363" t="s">
        <v>1079</v>
      </c>
      <c r="K15" s="366" t="s">
        <v>1124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1060</v>
      </c>
      <c r="D16" s="138" t="s">
        <v>871</v>
      </c>
      <c r="E16" s="138" t="s">
        <v>1064</v>
      </c>
      <c r="F16" s="138">
        <v>8</v>
      </c>
      <c r="G16" s="15" t="s">
        <v>877</v>
      </c>
      <c r="H16" s="15" t="s">
        <v>880</v>
      </c>
      <c r="I16" s="15" t="s">
        <v>1151</v>
      </c>
      <c r="J16" s="363" t="s">
        <v>1037</v>
      </c>
      <c r="K16" s="366" t="s">
        <v>1125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876</v>
      </c>
      <c r="D17" s="138" t="s">
        <v>871</v>
      </c>
      <c r="E17" s="138" t="s">
        <v>1106</v>
      </c>
      <c r="F17" s="138">
        <v>2</v>
      </c>
      <c r="G17" s="15" t="s">
        <v>877</v>
      </c>
      <c r="H17" s="15" t="s">
        <v>879</v>
      </c>
      <c r="I17" s="15" t="s">
        <v>1149</v>
      </c>
      <c r="J17" s="363" t="s">
        <v>1067</v>
      </c>
      <c r="K17" s="366" t="s">
        <v>1108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1061</v>
      </c>
      <c r="D18" s="138" t="s">
        <v>871</v>
      </c>
      <c r="E18" s="138" t="s">
        <v>1062</v>
      </c>
      <c r="F18" s="138">
        <v>2</v>
      </c>
      <c r="G18" s="15" t="s">
        <v>877</v>
      </c>
      <c r="H18" s="358" t="s">
        <v>881</v>
      </c>
      <c r="I18" s="358" t="s">
        <v>1152</v>
      </c>
      <c r="J18" s="363" t="s">
        <v>1071</v>
      </c>
      <c r="K18" s="366" t="s">
        <v>1126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1087</v>
      </c>
      <c r="D19" s="138" t="s">
        <v>871</v>
      </c>
      <c r="E19" s="138" t="s">
        <v>1062</v>
      </c>
      <c r="F19" s="138">
        <v>3</v>
      </c>
      <c r="G19" s="15" t="s">
        <v>877</v>
      </c>
      <c r="H19" s="15" t="s">
        <v>879</v>
      </c>
      <c r="I19" s="15" t="s">
        <v>1149</v>
      </c>
      <c r="J19" s="363" t="s">
        <v>1072</v>
      </c>
      <c r="K19" s="366" t="s">
        <v>1127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1088</v>
      </c>
      <c r="D20" s="138" t="s">
        <v>871</v>
      </c>
      <c r="E20" s="138" t="s">
        <v>1062</v>
      </c>
      <c r="F20" s="138">
        <v>4</v>
      </c>
      <c r="G20" s="15" t="s">
        <v>877</v>
      </c>
      <c r="H20" s="15" t="s">
        <v>879</v>
      </c>
      <c r="I20" s="15" t="s">
        <v>1149</v>
      </c>
      <c r="J20" s="363" t="s">
        <v>1071</v>
      </c>
      <c r="K20" s="366" t="s">
        <v>1128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1089</v>
      </c>
      <c r="D21" s="138" t="s">
        <v>871</v>
      </c>
      <c r="E21" s="138" t="s">
        <v>1062</v>
      </c>
      <c r="F21" s="138">
        <v>5</v>
      </c>
      <c r="G21" s="15" t="s">
        <v>877</v>
      </c>
      <c r="H21" s="15" t="s">
        <v>879</v>
      </c>
      <c r="I21" s="15" t="s">
        <v>1149</v>
      </c>
      <c r="J21" s="363" t="s">
        <v>1070</v>
      </c>
      <c r="K21" s="366" t="s">
        <v>1129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1091</v>
      </c>
      <c r="D22" s="138" t="s">
        <v>871</v>
      </c>
      <c r="E22" s="138" t="s">
        <v>1065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469</v>
      </c>
      <c r="K22" s="366" t="s">
        <v>1131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1092</v>
      </c>
      <c r="D23" s="138" t="s">
        <v>871</v>
      </c>
      <c r="E23" s="138" t="s">
        <v>1065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1038</v>
      </c>
      <c r="K23" s="366" t="s">
        <v>1132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1093</v>
      </c>
      <c r="D24" s="138" t="s">
        <v>871</v>
      </c>
      <c r="E24" s="138" t="s">
        <v>1062</v>
      </c>
      <c r="F24" s="138">
        <v>6</v>
      </c>
      <c r="G24" s="15" t="s">
        <v>877</v>
      </c>
      <c r="H24" s="15" t="s">
        <v>879</v>
      </c>
      <c r="I24" s="15" t="s">
        <v>1149</v>
      </c>
      <c r="J24" s="363" t="s">
        <v>1041</v>
      </c>
      <c r="K24" s="366" t="s">
        <v>1133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1044</v>
      </c>
      <c r="D25" s="138" t="s">
        <v>871</v>
      </c>
      <c r="E25" s="138" t="s">
        <v>1106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381</v>
      </c>
      <c r="K25" s="366" t="s">
        <v>1109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1096</v>
      </c>
      <c r="D26" s="132" t="s">
        <v>871</v>
      </c>
      <c r="E26" s="132" t="s">
        <v>1066</v>
      </c>
      <c r="F26" s="132">
        <v>1</v>
      </c>
      <c r="G26" s="15" t="s">
        <v>878</v>
      </c>
      <c r="H26" s="15" t="s">
        <v>881</v>
      </c>
      <c r="I26" s="15" t="s">
        <v>1152</v>
      </c>
      <c r="J26" s="363" t="s">
        <v>1085</v>
      </c>
      <c r="K26" s="366" t="s">
        <v>1136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1045</v>
      </c>
      <c r="D27" s="132" t="s">
        <v>871</v>
      </c>
      <c r="E27" s="138" t="s">
        <v>1106</v>
      </c>
      <c r="F27" s="132">
        <v>4</v>
      </c>
      <c r="G27" s="15" t="s">
        <v>877</v>
      </c>
      <c r="H27" s="15" t="s">
        <v>881</v>
      </c>
      <c r="I27" s="15" t="s">
        <v>1152</v>
      </c>
      <c r="J27" s="363" t="s">
        <v>1067</v>
      </c>
      <c r="K27" s="366" t="s">
        <v>1110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1046</v>
      </c>
      <c r="D28" s="138" t="s">
        <v>871</v>
      </c>
      <c r="E28" s="138" t="s">
        <v>1106</v>
      </c>
      <c r="F28" s="138">
        <v>5</v>
      </c>
      <c r="G28" s="15" t="s">
        <v>877</v>
      </c>
      <c r="H28" s="15" t="s">
        <v>879</v>
      </c>
      <c r="I28" s="15" t="s">
        <v>1149</v>
      </c>
      <c r="J28" s="363" t="s">
        <v>313</v>
      </c>
      <c r="K28" s="366" t="s">
        <v>1111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1047</v>
      </c>
      <c r="D29" s="138" t="s">
        <v>871</v>
      </c>
      <c r="E29" s="138" t="s">
        <v>1106</v>
      </c>
      <c r="F29" s="132">
        <v>6</v>
      </c>
      <c r="G29" s="15" t="s">
        <v>877</v>
      </c>
      <c r="H29" s="15" t="s">
        <v>879</v>
      </c>
      <c r="I29" s="15" t="s">
        <v>1149</v>
      </c>
      <c r="J29" s="363" t="s">
        <v>1067</v>
      </c>
      <c r="K29" s="366" t="s">
        <v>1112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1048</v>
      </c>
      <c r="D30" s="138" t="s">
        <v>871</v>
      </c>
      <c r="E30" s="138" t="s">
        <v>1062</v>
      </c>
      <c r="F30" s="132">
        <v>0</v>
      </c>
      <c r="G30" s="15" t="s">
        <v>877</v>
      </c>
      <c r="H30" s="358" t="s">
        <v>879</v>
      </c>
      <c r="I30" s="358" t="s">
        <v>1149</v>
      </c>
      <c r="J30" s="363" t="s">
        <v>1038</v>
      </c>
      <c r="K30" s="366" t="s">
        <v>1113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1049</v>
      </c>
      <c r="D31" s="138" t="s">
        <v>871</v>
      </c>
      <c r="E31" s="138" t="s">
        <v>1066</v>
      </c>
      <c r="F31" s="138">
        <v>0</v>
      </c>
      <c r="G31" s="15" t="s">
        <v>877</v>
      </c>
      <c r="H31" s="15" t="s">
        <v>880</v>
      </c>
      <c r="I31" s="15" t="s">
        <v>1151</v>
      </c>
      <c r="J31" s="363" t="s">
        <v>1187</v>
      </c>
      <c r="K31" s="366" t="s">
        <v>1114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1050</v>
      </c>
      <c r="D32" s="138" t="s">
        <v>871</v>
      </c>
      <c r="E32" s="138" t="s">
        <v>1064</v>
      </c>
      <c r="F32" s="132">
        <v>0</v>
      </c>
      <c r="G32" s="15" t="s">
        <v>877</v>
      </c>
      <c r="H32" s="15" t="s">
        <v>881</v>
      </c>
      <c r="I32" s="15" t="s">
        <v>1152</v>
      </c>
      <c r="J32" s="363" t="s">
        <v>1075</v>
      </c>
      <c r="K32" s="366" t="s">
        <v>1115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1099</v>
      </c>
      <c r="D33" s="138" t="s">
        <v>873</v>
      </c>
      <c r="E33" s="138" t="s">
        <v>1062</v>
      </c>
      <c r="F33" s="138">
        <v>8</v>
      </c>
      <c r="G33" s="15" t="s">
        <v>1147</v>
      </c>
      <c r="H33" s="15" t="s">
        <v>880</v>
      </c>
      <c r="I33" s="15" t="s">
        <v>1155</v>
      </c>
      <c r="J33" s="363" t="s">
        <v>1086</v>
      </c>
      <c r="K33" s="366" t="s">
        <v>1139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1100</v>
      </c>
      <c r="D34" s="138" t="s">
        <v>873</v>
      </c>
      <c r="E34" s="138" t="s">
        <v>1066</v>
      </c>
      <c r="F34" s="138">
        <v>4</v>
      </c>
      <c r="G34" s="15" t="s">
        <v>878</v>
      </c>
      <c r="H34" s="15" t="s">
        <v>881</v>
      </c>
      <c r="I34" s="15" t="s">
        <v>1202</v>
      </c>
      <c r="J34" s="363" t="s">
        <v>1038</v>
      </c>
      <c r="K34" s="366" t="s">
        <v>1140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1101</v>
      </c>
      <c r="D35" s="138" t="s">
        <v>873</v>
      </c>
      <c r="E35" s="138" t="s">
        <v>1065</v>
      </c>
      <c r="F35" s="138">
        <v>3</v>
      </c>
      <c r="G35" s="358" t="s">
        <v>1146</v>
      </c>
      <c r="H35" s="358" t="s">
        <v>879</v>
      </c>
      <c r="I35" s="358" t="s">
        <v>1153</v>
      </c>
      <c r="J35" s="363" t="s">
        <v>1042</v>
      </c>
      <c r="K35" s="366" t="s">
        <v>1141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1102</v>
      </c>
      <c r="D36" s="138" t="s">
        <v>873</v>
      </c>
      <c r="E36" s="138" t="s">
        <v>1066</v>
      </c>
      <c r="F36" s="138">
        <v>5</v>
      </c>
      <c r="G36" s="15" t="s">
        <v>1156</v>
      </c>
      <c r="H36" s="15" t="s">
        <v>879</v>
      </c>
      <c r="I36" s="15" t="s">
        <v>1153</v>
      </c>
      <c r="J36" s="363" t="s">
        <v>1173</v>
      </c>
      <c r="K36" s="366" t="s">
        <v>1142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1090</v>
      </c>
      <c r="D37" s="138" t="s">
        <v>872</v>
      </c>
      <c r="E37" s="138" t="s">
        <v>1106</v>
      </c>
      <c r="F37" s="138">
        <v>8</v>
      </c>
      <c r="G37" s="15" t="s">
        <v>877</v>
      </c>
      <c r="H37" s="15" t="s">
        <v>880</v>
      </c>
      <c r="I37" s="15" t="s">
        <v>1154</v>
      </c>
      <c r="J37" s="363" t="s">
        <v>1189</v>
      </c>
      <c r="K37" s="366" t="s">
        <v>1130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1094</v>
      </c>
      <c r="D38" s="138" t="s">
        <v>872</v>
      </c>
      <c r="E38" s="138" t="s">
        <v>1066</v>
      </c>
      <c r="F38" s="138">
        <v>2</v>
      </c>
      <c r="G38" s="15" t="s">
        <v>877</v>
      </c>
      <c r="H38" s="15" t="s">
        <v>879</v>
      </c>
      <c r="I38" s="15" t="s">
        <v>1150</v>
      </c>
      <c r="J38" s="363" t="s">
        <v>1082</v>
      </c>
      <c r="K38" s="366" t="s">
        <v>1134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1095</v>
      </c>
      <c r="D39" s="138" t="s">
        <v>872</v>
      </c>
      <c r="E39" s="138" t="s">
        <v>1066</v>
      </c>
      <c r="F39" s="138">
        <v>3</v>
      </c>
      <c r="G39" s="358" t="s">
        <v>1148</v>
      </c>
      <c r="H39" s="358" t="s">
        <v>880</v>
      </c>
      <c r="I39" s="358" t="s">
        <v>1154</v>
      </c>
      <c r="J39" s="363" t="s">
        <v>1084</v>
      </c>
      <c r="K39" s="366" t="s">
        <v>1135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1103</v>
      </c>
      <c r="D42" s="138" t="s">
        <v>1062</v>
      </c>
      <c r="E42" s="138" t="s">
        <v>1065</v>
      </c>
      <c r="F42" s="138">
        <v>4</v>
      </c>
      <c r="G42" s="15" t="s">
        <v>1177</v>
      </c>
      <c r="H42" s="15" t="s">
        <v>880</v>
      </c>
      <c r="I42" s="15" t="s">
        <v>1239</v>
      </c>
      <c r="J42" s="363" t="s">
        <v>1176</v>
      </c>
      <c r="K42" s="366" t="s">
        <v>1143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1104</v>
      </c>
      <c r="D43" s="138" t="s">
        <v>1062</v>
      </c>
      <c r="E43" s="138" t="s">
        <v>1065</v>
      </c>
      <c r="F43" s="138">
        <v>5</v>
      </c>
      <c r="G43" s="358" t="s">
        <v>1185</v>
      </c>
      <c r="H43" s="358" t="s">
        <v>881</v>
      </c>
      <c r="I43" s="15" t="s">
        <v>1240</v>
      </c>
      <c r="J43" s="363" t="s">
        <v>1188</v>
      </c>
      <c r="K43" s="366" t="s">
        <v>1144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1105</v>
      </c>
      <c r="D44" s="138" t="s">
        <v>1062</v>
      </c>
      <c r="E44" s="138" t="s">
        <v>1065</v>
      </c>
      <c r="F44" s="138">
        <v>6</v>
      </c>
      <c r="G44" s="15" t="s">
        <v>1341</v>
      </c>
      <c r="H44" s="15" t="s">
        <v>879</v>
      </c>
      <c r="I44" s="15" t="s">
        <v>1238</v>
      </c>
      <c r="J44" s="363" t="s">
        <v>1339</v>
      </c>
      <c r="K44" s="366" t="s">
        <v>1145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4"/>
  <sheetViews>
    <sheetView topLeftCell="A22" workbookViewId="0">
      <selection activeCell="H22" sqref="H22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94"/>
      <c r="G3" s="494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494"/>
      <c r="G20" s="494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1</v>
      </c>
      <c r="S24" s="323">
        <v>0</v>
      </c>
      <c r="T24" s="199" t="b">
        <v>0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50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1</v>
      </c>
      <c r="S25" s="323">
        <v>1</v>
      </c>
      <c r="T25" s="199" t="b">
        <v>0</v>
      </c>
      <c r="U25" s="323">
        <v>0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1</v>
      </c>
      <c r="S26" s="323">
        <v>2</v>
      </c>
      <c r="T26" s="199" t="b">
        <v>0</v>
      </c>
      <c r="U26" s="323">
        <v>0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40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1</v>
      </c>
      <c r="S27" s="323">
        <v>0</v>
      </c>
      <c r="T27" s="199" t="b">
        <v>0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1</v>
      </c>
      <c r="S28" s="323">
        <v>0</v>
      </c>
      <c r="T28" s="199" t="b">
        <v>0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1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0</v>
      </c>
      <c r="T29" s="199" t="b">
        <v>0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1</v>
      </c>
      <c r="S30" s="323">
        <v>0</v>
      </c>
      <c r="T30" s="199" t="b">
        <v>0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1</v>
      </c>
      <c r="S31" s="323">
        <v>0</v>
      </c>
      <c r="T31" s="199" t="b">
        <v>0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5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20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>entityDefinitions[[#This Row],['[edibleFromTier']]]</f>
        <v>0</v>
      </c>
      <c r="R35" s="20" t="b">
        <v>0</v>
      </c>
      <c r="S35" s="322">
        <f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15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>entityDefinitions[[#This Row],['[edibleFromTier']]]</f>
        <v>0</v>
      </c>
      <c r="R38" s="20" t="b">
        <v>0</v>
      </c>
      <c r="S38" s="322">
        <f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f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1" t="s">
        <v>336</v>
      </c>
      <c r="D40" s="412" t="s">
        <v>413</v>
      </c>
      <c r="E40" s="413">
        <v>48</v>
      </c>
      <c r="F40" s="414">
        <v>3</v>
      </c>
      <c r="G40" s="414">
        <v>0</v>
      </c>
      <c r="H40" s="414">
        <v>5</v>
      </c>
      <c r="I40" s="414">
        <v>0</v>
      </c>
      <c r="J40" s="414">
        <v>1</v>
      </c>
      <c r="K40" s="415">
        <v>0.53</v>
      </c>
      <c r="L40" s="414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>entityDefinitions[[#This Row],['[edibleFromTier']]]</f>
        <v>0</v>
      </c>
      <c r="R40" s="215" t="b">
        <v>0</v>
      </c>
      <c r="S40" s="322">
        <f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6">
        <v>0.25</v>
      </c>
      <c r="Y40" s="416">
        <v>0.25</v>
      </c>
      <c r="Z40" s="416">
        <v>0</v>
      </c>
      <c r="AA40" s="417">
        <v>0</v>
      </c>
      <c r="AB40" s="418" t="s">
        <v>748</v>
      </c>
      <c r="AC40" s="419" t="s">
        <v>914</v>
      </c>
      <c r="AD40" s="420" t="s">
        <v>942</v>
      </c>
      <c r="AE40" s="419"/>
      <c r="AF40" s="421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f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10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>entityDefinitions[[#This Row],['[edibleFromTier']]]</f>
        <v>0</v>
      </c>
      <c r="R47" s="20" t="b">
        <v>0</v>
      </c>
      <c r="S47" s="322">
        <f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>entityDefinitions[[#This Row],['[edibleFromTier']]]</f>
        <v>0</v>
      </c>
      <c r="R48" s="20" t="b">
        <v>0</v>
      </c>
      <c r="S48" s="322">
        <f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20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20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7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6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5</v>
      </c>
      <c r="P53" s="20" t="b">
        <v>1</v>
      </c>
      <c r="Q53" s="322">
        <f>entityDefinitions[[#This Row],['[edibleFromTier']]]</f>
        <v>0</v>
      </c>
      <c r="R53" s="20" t="b">
        <v>0</v>
      </c>
      <c r="S53" s="322">
        <f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5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30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30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>entityDefinitions[[#This Row],['[edibleFromTier']]]</f>
        <v>0</v>
      </c>
      <c r="R58" s="20" t="b">
        <v>0</v>
      </c>
      <c r="S58" s="322">
        <f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10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15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3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4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5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20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80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2" t="s">
        <v>4</v>
      </c>
      <c r="C71" s="423" t="s">
        <v>711</v>
      </c>
      <c r="D71" s="424" t="s">
        <v>206</v>
      </c>
      <c r="E71" s="425">
        <v>5</v>
      </c>
      <c r="F71" s="426">
        <v>1</v>
      </c>
      <c r="G71" s="426">
        <v>1</v>
      </c>
      <c r="H71" s="426">
        <v>70</v>
      </c>
      <c r="I71" s="426">
        <v>0</v>
      </c>
      <c r="J71" s="426">
        <v>1</v>
      </c>
      <c r="K71" s="427">
        <v>0.18</v>
      </c>
      <c r="L71" s="426">
        <v>0</v>
      </c>
      <c r="M71" s="428" t="b">
        <v>1</v>
      </c>
      <c r="N71" s="428">
        <v>2</v>
      </c>
      <c r="O71" s="428">
        <v>3</v>
      </c>
      <c r="P71" s="428" t="b">
        <v>1</v>
      </c>
      <c r="Q71" s="429">
        <v>1</v>
      </c>
      <c r="R71" s="428" t="b">
        <v>0</v>
      </c>
      <c r="S71" s="429">
        <v>0</v>
      </c>
      <c r="T71" s="428" t="b">
        <v>1</v>
      </c>
      <c r="U71" s="429">
        <v>1</v>
      </c>
      <c r="V71" s="428">
        <v>200</v>
      </c>
      <c r="W71" s="428">
        <v>0</v>
      </c>
      <c r="X71" s="430">
        <v>0.5</v>
      </c>
      <c r="Y71" s="430">
        <v>0.5</v>
      </c>
      <c r="Z71" s="430">
        <v>1</v>
      </c>
      <c r="AA71" s="312">
        <v>0</v>
      </c>
      <c r="AB71" s="431" t="s">
        <v>460</v>
      </c>
      <c r="AC71" s="432" t="s">
        <v>915</v>
      </c>
      <c r="AD71" s="433" t="s">
        <v>944</v>
      </c>
      <c r="AE71" s="432" t="s">
        <v>1006</v>
      </c>
      <c r="AF71" s="432" t="s">
        <v>973</v>
      </c>
    </row>
    <row r="72" spans="2:32" s="27" customFormat="1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40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80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100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120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4</v>
      </c>
      <c r="O77" s="20">
        <v>1</v>
      </c>
      <c r="P77" s="20" t="b">
        <v>1</v>
      </c>
      <c r="Q77" s="322">
        <v>4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0</v>
      </c>
      <c r="I78" s="133">
        <v>0</v>
      </c>
      <c r="J78" s="133">
        <v>3</v>
      </c>
      <c r="K78" s="336">
        <v>0</v>
      </c>
      <c r="L78" s="133">
        <v>0</v>
      </c>
      <c r="M78" s="20" t="b">
        <v>0</v>
      </c>
      <c r="N78" s="20">
        <v>0</v>
      </c>
      <c r="O78" s="20">
        <v>1</v>
      </c>
      <c r="P78" s="20" t="b">
        <v>0</v>
      </c>
      <c r="Q78" s="322">
        <v>0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>entityDefinitions[[#This Row],['[edibleFromTier']]]</f>
        <v>0</v>
      </c>
      <c r="R80" s="199" t="b">
        <v>0</v>
      </c>
      <c r="S80" s="323">
        <f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>entityDefinitions[[#This Row],['[edibleFromTier']]]</f>
        <v>0</v>
      </c>
      <c r="R81" s="199" t="b">
        <v>0</v>
      </c>
      <c r="S81" s="323">
        <f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1" t="s">
        <v>4</v>
      </c>
      <c r="C82" s="317" t="s">
        <v>1280</v>
      </c>
      <c r="D82" s="318" t="s">
        <v>594</v>
      </c>
      <c r="E82" s="311">
        <v>0</v>
      </c>
      <c r="F82" s="206">
        <v>1</v>
      </c>
      <c r="G82" s="206">
        <v>0</v>
      </c>
      <c r="H82" s="206">
        <v>0</v>
      </c>
      <c r="I82" s="206">
        <v>0</v>
      </c>
      <c r="J82" s="206">
        <v>0</v>
      </c>
      <c r="K82" s="335">
        <v>0</v>
      </c>
      <c r="L82" s="206">
        <v>0</v>
      </c>
      <c r="M82" s="199" t="b">
        <v>1</v>
      </c>
      <c r="N82" s="199"/>
      <c r="O82" s="199"/>
      <c r="P82" s="199" t="b">
        <v>1</v>
      </c>
      <c r="Q82" s="323">
        <f>entityDefinitions[[#This Row],['[edibleFromTier']]]</f>
        <v>0</v>
      </c>
      <c r="R82" s="199" t="b">
        <v>0</v>
      </c>
      <c r="S82" s="323">
        <f>entityDefinitions[[#This Row],['[edibleFromTier']]]</f>
        <v>0</v>
      </c>
      <c r="T82" s="199" t="b">
        <v>0</v>
      </c>
      <c r="U82" s="323">
        <v>0</v>
      </c>
      <c r="V82" s="199">
        <v>1</v>
      </c>
      <c r="W82" s="199">
        <v>0</v>
      </c>
      <c r="X82" s="251">
        <v>0</v>
      </c>
      <c r="Y82" s="251">
        <v>0</v>
      </c>
      <c r="Z82" s="251">
        <v>0</v>
      </c>
      <c r="AA82" s="312">
        <v>0</v>
      </c>
      <c r="AB82" s="302" t="s">
        <v>657</v>
      </c>
      <c r="AC82" s="371" t="s">
        <v>918</v>
      </c>
      <c r="AD82" s="378" t="s">
        <v>1000</v>
      </c>
      <c r="AE82" s="371"/>
      <c r="AF82" s="303"/>
    </row>
    <row r="83" spans="1:32">
      <c r="B83" s="320"/>
      <c r="C83" s="324"/>
      <c r="D83" s="316"/>
      <c r="E83" s="325">
        <v>48</v>
      </c>
      <c r="F83" s="133">
        <v>3</v>
      </c>
      <c r="G83" s="133"/>
      <c r="H83" s="133"/>
      <c r="I83" s="133"/>
      <c r="J83" s="133">
        <v>9</v>
      </c>
      <c r="K83" s="337">
        <v>0.53</v>
      </c>
      <c r="L83" s="133"/>
      <c r="M83" s="20"/>
      <c r="N83" s="183"/>
      <c r="O83" s="183"/>
      <c r="P83" s="326"/>
      <c r="Q83" s="327"/>
      <c r="R83" s="328"/>
      <c r="S83" s="329"/>
      <c r="T83" s="328"/>
      <c r="U83" s="329"/>
      <c r="V83" s="330"/>
      <c r="W83" s="330"/>
      <c r="X83" s="331"/>
      <c r="Y83" s="250"/>
      <c r="Z83" s="250"/>
      <c r="AA83" s="310"/>
      <c r="AB83" s="332"/>
      <c r="AC83" s="372"/>
      <c r="AD83" s="333"/>
      <c r="AE83" s="371"/>
      <c r="AF83" s="303"/>
    </row>
    <row r="84" spans="1:32" ht="15.75" thickBot="1"/>
    <row r="85" spans="1:32" ht="23.25">
      <c r="B85" s="12" t="s">
        <v>697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32" s="5" customFormat="1">
      <c r="B86" s="238"/>
      <c r="C86" s="238"/>
      <c r="D86" s="240"/>
      <c r="E86" s="238"/>
      <c r="F86" s="238"/>
      <c r="G86" s="494"/>
      <c r="H86" s="494"/>
      <c r="I86" s="172" t="s">
        <v>432</v>
      </c>
      <c r="J86" s="172"/>
      <c r="K86" s="238"/>
      <c r="N86" s="5" t="s">
        <v>490</v>
      </c>
      <c r="AB86" s="172"/>
      <c r="AC86" s="172"/>
      <c r="AD86" s="172"/>
      <c r="AE86" s="172"/>
    </row>
    <row r="87" spans="1:32" ht="145.5">
      <c r="B87" s="143" t="s">
        <v>723</v>
      </c>
      <c r="C87" s="143" t="s">
        <v>5</v>
      </c>
      <c r="D87" s="143" t="s">
        <v>419</v>
      </c>
      <c r="E87" s="154" t="s">
        <v>674</v>
      </c>
      <c r="F87" s="154" t="s">
        <v>699</v>
      </c>
      <c r="G87" s="154" t="s">
        <v>610</v>
      </c>
      <c r="H87" s="154" t="s">
        <v>698</v>
      </c>
      <c r="I87" s="154" t="s">
        <v>433</v>
      </c>
      <c r="J87" s="154" t="s">
        <v>436</v>
      </c>
      <c r="K87" s="149" t="s">
        <v>38</v>
      </c>
      <c r="L87" s="149" t="s">
        <v>487</v>
      </c>
      <c r="M87" s="149" t="s">
        <v>489</v>
      </c>
      <c r="N87" s="154" t="s">
        <v>867</v>
      </c>
      <c r="O87" s="154" t="s">
        <v>866</v>
      </c>
    </row>
    <row r="88" spans="1:32" s="27" customFormat="1">
      <c r="B88" s="13" t="s">
        <v>4</v>
      </c>
      <c r="C88" s="13" t="s">
        <v>504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440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725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726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 s="27" customFormat="1">
      <c r="A91" s="248"/>
      <c r="B91" s="13" t="s">
        <v>4</v>
      </c>
      <c r="C91" s="13" t="s">
        <v>733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506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3" t="s">
        <v>4</v>
      </c>
      <c r="C92" s="13" t="s">
        <v>731</v>
      </c>
      <c r="D92" s="13" t="s">
        <v>417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449</v>
      </c>
      <c r="L92" s="242" t="s">
        <v>963</v>
      </c>
      <c r="M92" s="242" t="s">
        <v>931</v>
      </c>
      <c r="N92" s="245">
        <v>10</v>
      </c>
      <c r="O92" s="245">
        <v>10</v>
      </c>
    </row>
    <row r="93" spans="1:32">
      <c r="B93" s="198" t="s">
        <v>4</v>
      </c>
      <c r="C93" s="198" t="s">
        <v>452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454</v>
      </c>
      <c r="L93" s="241" t="s">
        <v>963</v>
      </c>
      <c r="M93" s="241" t="s">
        <v>931</v>
      </c>
      <c r="N93" s="253">
        <v>10</v>
      </c>
      <c r="O93" s="253">
        <v>10</v>
      </c>
    </row>
    <row r="94" spans="1:32">
      <c r="B94" s="198" t="s">
        <v>4</v>
      </c>
      <c r="C94" s="198" t="s">
        <v>716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502</v>
      </c>
      <c r="L94" s="241" t="s">
        <v>963</v>
      </c>
      <c r="M94" s="241" t="s">
        <v>931</v>
      </c>
      <c r="N94" s="253">
        <v>1</v>
      </c>
      <c r="O94" s="253">
        <v>1</v>
      </c>
    </row>
    <row r="95" spans="1:32">
      <c r="B95" s="198" t="s">
        <v>4</v>
      </c>
      <c r="C95" s="198" t="s">
        <v>713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455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453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456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501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503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727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728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438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717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450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718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719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720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>
      <c r="B105" s="198" t="s">
        <v>4</v>
      </c>
      <c r="C105" s="198" t="s">
        <v>721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458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 s="27" customFormat="1">
      <c r="B106" s="198" t="s">
        <v>4</v>
      </c>
      <c r="C106" s="198" t="s">
        <v>729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505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98" t="s">
        <v>4</v>
      </c>
      <c r="C107" s="198" t="s">
        <v>730</v>
      </c>
      <c r="D107" s="198" t="s">
        <v>412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457</v>
      </c>
      <c r="L107" s="241" t="s">
        <v>963</v>
      </c>
      <c r="M107" s="241" t="s">
        <v>931</v>
      </c>
      <c r="N107" s="253">
        <v>10</v>
      </c>
      <c r="O107" s="253">
        <v>10</v>
      </c>
    </row>
    <row r="108" spans="2:15">
      <c r="B108" s="13" t="s">
        <v>4</v>
      </c>
      <c r="C108" s="13" t="s">
        <v>732</v>
      </c>
      <c r="D108" s="13" t="s">
        <v>415</v>
      </c>
      <c r="E108" s="20" t="b">
        <v>1</v>
      </c>
      <c r="F108" s="245">
        <v>0</v>
      </c>
      <c r="G108" s="245">
        <v>1</v>
      </c>
      <c r="H108" s="245">
        <v>2</v>
      </c>
      <c r="I108" s="245">
        <v>0</v>
      </c>
      <c r="J108" s="245">
        <v>0</v>
      </c>
      <c r="K108" s="370" t="s">
        <v>745</v>
      </c>
      <c r="L108" s="370" t="s">
        <v>964</v>
      </c>
      <c r="M108" s="370" t="s">
        <v>967</v>
      </c>
      <c r="N108" s="245">
        <v>10</v>
      </c>
      <c r="O108" s="245">
        <v>10</v>
      </c>
    </row>
    <row r="109" spans="2:15">
      <c r="B109" s="198" t="s">
        <v>4</v>
      </c>
      <c r="C109" s="198" t="s">
        <v>441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442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443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>
      <c r="B112" s="198" t="s">
        <v>4</v>
      </c>
      <c r="C112" s="198" t="s">
        <v>444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 s="27" customFormat="1">
      <c r="B113" s="198" t="s">
        <v>4</v>
      </c>
      <c r="C113" s="198" t="s">
        <v>445</v>
      </c>
      <c r="D113" s="198" t="s">
        <v>418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198" t="s">
        <v>4</v>
      </c>
      <c r="C114" s="198" t="s">
        <v>446</v>
      </c>
      <c r="D114" s="198" t="s">
        <v>418</v>
      </c>
      <c r="E114" s="254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447</v>
      </c>
      <c r="L114" s="241" t="s">
        <v>963</v>
      </c>
      <c r="M114" s="241" t="s">
        <v>931</v>
      </c>
      <c r="N114" s="253">
        <v>10</v>
      </c>
      <c r="O114" s="253">
        <v>10</v>
      </c>
    </row>
    <row r="115" spans="2:15">
      <c r="B115" s="200" t="s">
        <v>4</v>
      </c>
      <c r="C115" s="200" t="s">
        <v>448</v>
      </c>
      <c r="D115" s="200" t="s">
        <v>418</v>
      </c>
      <c r="E115" s="255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6" t="s">
        <v>449</v>
      </c>
      <c r="L115" s="381" t="s">
        <v>965</v>
      </c>
      <c r="M115" s="371" t="s">
        <v>966</v>
      </c>
      <c r="N115" s="253">
        <v>10</v>
      </c>
      <c r="O115" s="253">
        <v>10</v>
      </c>
    </row>
    <row r="116" spans="2:15">
      <c r="B116" s="373" t="s">
        <v>4</v>
      </c>
      <c r="C116" s="193" t="s">
        <v>845</v>
      </c>
      <c r="D116" s="193" t="s">
        <v>412</v>
      </c>
      <c r="E116" s="374" t="b">
        <v>1</v>
      </c>
      <c r="F116" s="375">
        <v>0</v>
      </c>
      <c r="G116" s="376">
        <v>1</v>
      </c>
      <c r="H116" s="376">
        <v>2</v>
      </c>
      <c r="I116" s="376">
        <v>0</v>
      </c>
      <c r="J116" s="376">
        <v>0</v>
      </c>
      <c r="K116" s="246" t="s">
        <v>846</v>
      </c>
      <c r="L116" s="246" t="s">
        <v>963</v>
      </c>
      <c r="M116" s="241" t="s">
        <v>931</v>
      </c>
      <c r="N116" s="377">
        <v>10</v>
      </c>
      <c r="O116" s="377">
        <v>10</v>
      </c>
    </row>
    <row r="117" spans="2:15">
      <c r="B117" s="341"/>
      <c r="C117" s="341"/>
      <c r="D117" s="341"/>
      <c r="E117" s="342"/>
      <c r="F117" s="343"/>
      <c r="G117" s="343"/>
      <c r="H117" s="343"/>
      <c r="I117" s="343"/>
      <c r="J117" s="343"/>
      <c r="K117" s="344"/>
      <c r="L117" s="344"/>
      <c r="M117" s="344"/>
      <c r="N117" s="343"/>
    </row>
    <row r="118" spans="2:15" s="239" customFormat="1"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</row>
    <row r="119" spans="2:15" ht="15.75" thickBot="1"/>
    <row r="120" spans="2:15" ht="23.25">
      <c r="B120" s="12" t="s">
        <v>544</v>
      </c>
      <c r="C120" s="12"/>
      <c r="D120" s="12"/>
      <c r="E120" s="12"/>
      <c r="F120" s="239"/>
      <c r="G120" s="239"/>
      <c r="H120" s="239"/>
      <c r="I120" s="239"/>
      <c r="J120" s="239"/>
      <c r="K120" s="239"/>
      <c r="L120" s="239"/>
      <c r="M120" s="239"/>
    </row>
    <row r="122" spans="2:15" ht="159.75">
      <c r="B122" s="143" t="s">
        <v>545</v>
      </c>
      <c r="C122" s="144" t="s">
        <v>5</v>
      </c>
      <c r="D122" s="144" t="s">
        <v>190</v>
      </c>
      <c r="E122" s="147" t="s">
        <v>25</v>
      </c>
      <c r="F122" s="147" t="s">
        <v>221</v>
      </c>
      <c r="G122" s="147" t="s">
        <v>393</v>
      </c>
      <c r="H122" s="147" t="s">
        <v>483</v>
      </c>
      <c r="I122" s="147" t="s">
        <v>550</v>
      </c>
    </row>
    <row r="123" spans="2:15">
      <c r="B123" s="244" t="s">
        <v>4</v>
      </c>
      <c r="C123" s="198" t="s">
        <v>546</v>
      </c>
      <c r="D123" s="198" t="s">
        <v>187</v>
      </c>
      <c r="E123" s="210">
        <v>30</v>
      </c>
      <c r="F123" s="210">
        <v>8</v>
      </c>
      <c r="G123" s="210">
        <v>1.8</v>
      </c>
      <c r="H123" s="210">
        <v>2</v>
      </c>
      <c r="I123" s="210">
        <v>0.25</v>
      </c>
    </row>
    <row r="124" spans="2:15">
      <c r="B124" s="244" t="s">
        <v>4</v>
      </c>
      <c r="C124" s="198" t="s">
        <v>547</v>
      </c>
      <c r="D124" s="198" t="s">
        <v>188</v>
      </c>
      <c r="E124" s="210">
        <v>63</v>
      </c>
      <c r="F124" s="210">
        <v>10</v>
      </c>
      <c r="G124" s="210">
        <v>1.6</v>
      </c>
      <c r="H124" s="210">
        <v>2</v>
      </c>
      <c r="I124" s="210">
        <v>0.3</v>
      </c>
    </row>
    <row r="125" spans="2:15">
      <c r="B125" s="244" t="s">
        <v>4</v>
      </c>
      <c r="C125" s="198" t="s">
        <v>548</v>
      </c>
      <c r="D125" s="198" t="s">
        <v>189</v>
      </c>
      <c r="E125" s="210">
        <v>150</v>
      </c>
      <c r="F125" s="210">
        <v>12</v>
      </c>
      <c r="G125" s="210">
        <v>1.4</v>
      </c>
      <c r="H125" s="210">
        <v>2</v>
      </c>
      <c r="I125" s="210">
        <v>0.32500000000000001</v>
      </c>
    </row>
    <row r="126" spans="2:15">
      <c r="B126" s="244" t="s">
        <v>4</v>
      </c>
      <c r="C126" s="198" t="s">
        <v>549</v>
      </c>
      <c r="D126" s="198" t="s">
        <v>210</v>
      </c>
      <c r="E126" s="210">
        <v>400</v>
      </c>
      <c r="F126" s="210">
        <v>14</v>
      </c>
      <c r="G126" s="210">
        <v>1.2</v>
      </c>
      <c r="H126" s="210">
        <v>2</v>
      </c>
      <c r="I126" s="210">
        <v>0.35</v>
      </c>
    </row>
    <row r="127" spans="2:15">
      <c r="B127" s="244" t="s">
        <v>4</v>
      </c>
      <c r="C127" s="198" t="s">
        <v>581</v>
      </c>
      <c r="D127" s="198" t="s">
        <v>211</v>
      </c>
      <c r="E127" s="210">
        <v>520</v>
      </c>
      <c r="F127" s="210">
        <v>14</v>
      </c>
      <c r="G127" s="210">
        <v>1</v>
      </c>
      <c r="H127" s="210">
        <v>2</v>
      </c>
      <c r="I127" s="210">
        <v>0.35</v>
      </c>
    </row>
    <row r="130" spans="7:7">
      <c r="G130" s="67">
        <f>E123*G123</f>
        <v>54</v>
      </c>
    </row>
    <row r="131" spans="7:7">
      <c r="G131" s="67">
        <f t="shared" ref="G131:G134" si="0">E124*G124</f>
        <v>100.80000000000001</v>
      </c>
    </row>
    <row r="132" spans="7:7">
      <c r="G132" s="67">
        <f t="shared" si="0"/>
        <v>210</v>
      </c>
    </row>
    <row r="133" spans="7:7">
      <c r="G133" s="67">
        <f t="shared" si="0"/>
        <v>480</v>
      </c>
    </row>
    <row r="134" spans="7:7">
      <c r="G134" s="67">
        <f t="shared" si="0"/>
        <v>520</v>
      </c>
    </row>
  </sheetData>
  <mergeCells count="3">
    <mergeCell ref="F20:G20"/>
    <mergeCell ref="F3:G3"/>
    <mergeCell ref="G86:H86"/>
  </mergeCells>
  <dataValidations xWindow="828" yWindow="534" count="10">
    <dataValidation allowBlank="1" showErrorMessage="1" prompt="percentage [0..1]" sqref="K88:M117 AB22:AF83"/>
    <dataValidation type="list" allowBlank="1" showInputMessage="1" showErrorMessage="1" sqref="D88:D117 D22:D83">
      <formula1>INDIRECT("entityCategoryDefinitions['[sku']]")</formula1>
    </dataValidation>
    <dataValidation type="decimal" allowBlank="1" showInputMessage="1" prompt="probability [0..1]" sqref="N88:O116 I88:J117 N117 X22:AA83">
      <formula1>0</formula1>
      <formula2>1</formula2>
    </dataValidation>
    <dataValidation type="decimal" allowBlank="1" sqref="E88:H117 O22:W83">
      <formula1>1</formula1>
      <formula2>10</formula2>
    </dataValidation>
    <dataValidation type="decimal" operator="greaterThanOrEqual" showInputMessage="1" showErrorMessage="1" sqref="H22:J36 I37:J38 H37 H39:J83">
      <formula1>0</formula1>
    </dataValidation>
    <dataValidation operator="greaterThanOrEqual" showInputMessage="1" showErrorMessage="1" sqref="H38"/>
    <dataValidation type="list" sqref="M22:M83">
      <formula1>"true,false"</formula1>
    </dataValidation>
    <dataValidation type="whole" operator="greaterThanOrEqual" showInputMessage="1" showErrorMessage="1" sqref="E22:G83">
      <formula1>0</formula1>
    </dataValidation>
    <dataValidation type="decimal" showInputMessage="1" showErrorMessage="1" prompt="probability [0..1]" sqref="K22:L83">
      <formula1>0</formula1>
      <formula2>1</formula2>
    </dataValidation>
    <dataValidation type="list" sqref="N22:N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/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5.75" thickBot="1"/>
    <row r="13" spans="2:16" ht="23.25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41"/>
      <c r="D14" s="441"/>
      <c r="E14" s="441"/>
      <c r="F14" s="441"/>
      <c r="G14" s="67"/>
      <c r="H14" s="67"/>
    </row>
    <row r="15" spans="2:16" ht="129">
      <c r="B15" s="143" t="s">
        <v>1247</v>
      </c>
      <c r="C15" s="143" t="s">
        <v>5</v>
      </c>
      <c r="D15" s="145" t="s">
        <v>186</v>
      </c>
      <c r="E15" s="146" t="s">
        <v>1251</v>
      </c>
      <c r="F15" s="161" t="s">
        <v>1252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1248</v>
      </c>
      <c r="D16" s="434">
        <v>0</v>
      </c>
      <c r="E16" s="435">
        <v>500</v>
      </c>
      <c r="F16" s="436">
        <v>0</v>
      </c>
      <c r="G16" s="15" t="s">
        <v>1253</v>
      </c>
      <c r="H16" s="442" t="s">
        <v>1254</v>
      </c>
    </row>
    <row r="17" spans="2:8">
      <c r="B17" s="134" t="s">
        <v>4</v>
      </c>
      <c r="C17" s="159" t="s">
        <v>1249</v>
      </c>
      <c r="D17" s="434">
        <v>1</v>
      </c>
      <c r="E17" s="435">
        <v>0</v>
      </c>
      <c r="F17" s="436">
        <v>75</v>
      </c>
      <c r="G17" s="15" t="s">
        <v>1255</v>
      </c>
      <c r="H17" s="442" t="s">
        <v>1256</v>
      </c>
    </row>
    <row r="18" spans="2:8">
      <c r="B18" s="136" t="s">
        <v>4</v>
      </c>
      <c r="C18" s="437" t="s">
        <v>1250</v>
      </c>
      <c r="D18" s="438">
        <v>2</v>
      </c>
      <c r="E18" s="439">
        <v>0</v>
      </c>
      <c r="F18" s="440">
        <v>0</v>
      </c>
      <c r="G18" s="15" t="s">
        <v>1255</v>
      </c>
      <c r="H18" s="442" t="s">
        <v>1256</v>
      </c>
    </row>
  </sheetData>
  <conditionalFormatting sqref="C5:C6">
    <cfRule type="duplicateValues" dxfId="20" priority="22"/>
  </conditionalFormatting>
  <conditionalFormatting sqref="C7">
    <cfRule type="duplicateValues" dxfId="19" priority="12"/>
  </conditionalFormatting>
  <conditionalFormatting sqref="C8:C9">
    <cfRule type="duplicateValues" dxfId="18" priority="11"/>
  </conditionalFormatting>
  <conditionalFormatting sqref="C10">
    <cfRule type="duplicateValues" dxfId="17" priority="10"/>
  </conditionalFormatting>
  <conditionalFormatting sqref="C16:C18">
    <cfRule type="duplicateValues" dxfId="16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94" t="s">
        <v>360</v>
      </c>
      <c r="K3" s="494"/>
      <c r="M3" s="494"/>
      <c r="N3" s="494"/>
      <c r="O3" s="494"/>
      <c r="P3" s="494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95" t="s">
        <v>363</v>
      </c>
      <c r="G28" s="495"/>
      <c r="H28" s="495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96" t="s">
        <v>370</v>
      </c>
      <c r="H43" s="496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5" priority="6"/>
  </conditionalFormatting>
  <conditionalFormatting sqref="C45:D47">
    <cfRule type="duplicateValues" dxfId="14" priority="5"/>
  </conditionalFormatting>
  <conditionalFormatting sqref="C5:C22">
    <cfRule type="duplicateValues" dxfId="13" priority="12"/>
  </conditionalFormatting>
  <conditionalFormatting sqref="C30">
    <cfRule type="duplicateValues" dxfId="12" priority="4"/>
  </conditionalFormatting>
  <conditionalFormatting sqref="C34 C36:C37">
    <cfRule type="duplicateValues" dxfId="11" priority="3"/>
  </conditionalFormatting>
  <conditionalFormatting sqref="C38">
    <cfRule type="duplicateValues" dxfId="10" priority="2"/>
  </conditionalFormatting>
  <conditionalFormatting sqref="C35">
    <cfRule type="duplicateValues" dxfId="9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1223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>
      <c r="B12" s="134" t="s">
        <v>4</v>
      </c>
      <c r="C12" s="159" t="s">
        <v>1225</v>
      </c>
      <c r="D12" s="132">
        <v>0</v>
      </c>
      <c r="E12" s="132">
        <v>50</v>
      </c>
    </row>
    <row r="13" spans="2:25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1234</v>
      </c>
      <c r="H17" s="5" t="s">
        <v>1233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0">
        <v>1</v>
      </c>
      <c r="H19" s="410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0">
        <v>3</v>
      </c>
      <c r="H20" s="410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0">
        <v>5</v>
      </c>
      <c r="H21" s="410">
        <v>500</v>
      </c>
      <c r="I21" s="135" t="s">
        <v>554</v>
      </c>
    </row>
    <row r="22" spans="2:10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0">
        <v>0</v>
      </c>
      <c r="H22" s="410">
        <v>0</v>
      </c>
      <c r="I22" s="135" t="s">
        <v>1230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1063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8" priority="18"/>
  </conditionalFormatting>
  <conditionalFormatting sqref="C19">
    <cfRule type="duplicateValues" dxfId="7" priority="5"/>
  </conditionalFormatting>
  <conditionalFormatting sqref="C20:C22">
    <cfRule type="duplicateValues" dxfId="6" priority="20"/>
  </conditionalFormatting>
  <conditionalFormatting sqref="C27:D27">
    <cfRule type="duplicateValues" dxfId="5" priority="3"/>
  </conditionalFormatting>
  <conditionalFormatting sqref="C28:D29">
    <cfRule type="duplicateValues" dxfId="4" priority="4"/>
  </conditionalFormatting>
  <conditionalFormatting sqref="C30:D30">
    <cfRule type="duplicateValues" dxfId="3" priority="2"/>
  </conditionalFormatting>
  <conditionalFormatting sqref="C12:C14">
    <cfRule type="duplicateValues" dxfId="2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94"/>
      <c r="G3" s="494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A4"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1077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1067</v>
      </c>
      <c r="F14" s="217" t="s">
        <v>1068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1042</v>
      </c>
      <c r="F15" s="388" t="s">
        <v>480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1037</v>
      </c>
      <c r="F17" s="217" t="s">
        <v>1037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1038</v>
      </c>
      <c r="F19" s="217" t="s">
        <v>475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1188</v>
      </c>
      <c r="F23" s="217" t="s">
        <v>1188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1189</v>
      </c>
      <c r="F24" s="217" t="s">
        <v>1189</v>
      </c>
      <c r="G24" s="218">
        <v>5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1187</v>
      </c>
      <c r="F30" s="394" t="s">
        <v>1187</v>
      </c>
      <c r="G30" s="395">
        <v>100</v>
      </c>
      <c r="H30" s="395"/>
      <c r="I30" s="390" t="s">
        <v>1219</v>
      </c>
      <c r="J30" s="390" t="s">
        <v>1171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1339</v>
      </c>
      <c r="F31" s="217" t="s">
        <v>1339</v>
      </c>
      <c r="G31" s="395">
        <v>0</v>
      </c>
      <c r="H31" s="395"/>
      <c r="I31" s="390" t="s">
        <v>1340</v>
      </c>
      <c r="J31" s="390" t="s">
        <v>1171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1192</v>
      </c>
      <c r="E35" s="185" t="s">
        <v>5</v>
      </c>
      <c r="F35" s="401" t="s">
        <v>1201</v>
      </c>
      <c r="G35" s="402" t="s">
        <v>1200</v>
      </c>
      <c r="H35" s="402" t="s">
        <v>1199</v>
      </c>
    </row>
    <row r="36" spans="1:16384">
      <c r="D36" s="403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topLeftCell="G1" workbookViewId="0">
      <selection activeCell="O18" sqref="O18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384" width="11.42578125" style="67"/>
  </cols>
  <sheetData>
    <row r="1" spans="2:25" ht="15.75" thickBot="1"/>
    <row r="2" spans="2:25" ht="23.25">
      <c r="B2" s="12" t="s">
        <v>1257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59"/>
      <c r="C3" s="459"/>
      <c r="D3" s="459"/>
      <c r="E3" s="459"/>
      <c r="F3" s="459"/>
      <c r="G3" s="460" t="s">
        <v>1289</v>
      </c>
      <c r="H3" s="6">
        <v>10</v>
      </c>
    </row>
    <row r="4" spans="2:25" ht="30" customHeight="1">
      <c r="B4" s="443"/>
      <c r="C4" s="443"/>
      <c r="D4" s="443"/>
      <c r="E4" s="443"/>
      <c r="F4" s="443"/>
      <c r="G4" s="460" t="s">
        <v>1290</v>
      </c>
      <c r="H4" s="6">
        <v>200</v>
      </c>
    </row>
    <row r="5" spans="2:25" ht="114.75">
      <c r="B5" s="143" t="s">
        <v>1258</v>
      </c>
      <c r="C5" s="143" t="s">
        <v>5</v>
      </c>
      <c r="D5" s="143" t="s">
        <v>204</v>
      </c>
      <c r="E5" s="455" t="s">
        <v>186</v>
      </c>
      <c r="F5" s="146" t="s">
        <v>1260</v>
      </c>
      <c r="G5" s="147" t="s">
        <v>696</v>
      </c>
      <c r="H5" s="461" t="s">
        <v>1292</v>
      </c>
      <c r="I5" s="163" t="s">
        <v>1265</v>
      </c>
      <c r="J5" s="163" t="s">
        <v>627</v>
      </c>
      <c r="K5" s="461" t="s">
        <v>1291</v>
      </c>
      <c r="L5" s="163" t="s">
        <v>1261</v>
      </c>
      <c r="M5" s="148" t="s">
        <v>23</v>
      </c>
      <c r="N5" s="475" t="s">
        <v>857</v>
      </c>
      <c r="O5" s="475" t="s">
        <v>1342</v>
      </c>
      <c r="P5" s="475" t="s">
        <v>1343</v>
      </c>
      <c r="Q5" s="475" t="s">
        <v>1344</v>
      </c>
    </row>
    <row r="6" spans="2:25">
      <c r="B6" s="134" t="s">
        <v>4</v>
      </c>
      <c r="C6" s="159" t="s">
        <v>1259</v>
      </c>
      <c r="D6" s="159" t="s">
        <v>1264</v>
      </c>
      <c r="E6" s="456">
        <v>0</v>
      </c>
      <c r="F6" s="14">
        <v>0.99</v>
      </c>
      <c r="G6" s="133">
        <v>0</v>
      </c>
      <c r="H6" s="462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62">
        <f>shopPacksDefinitions[[#This Row],['[amount']]]/shopPacksDefinitions[[#This Row],['[priceDollars']]]</f>
        <v>10.1010101010101</v>
      </c>
      <c r="L6" s="20" t="b">
        <v>0</v>
      </c>
      <c r="M6" s="15" t="s">
        <v>1266</v>
      </c>
      <c r="N6" s="353"/>
      <c r="O6" s="205" t="s">
        <v>1345</v>
      </c>
      <c r="P6" s="353"/>
      <c r="Q6" s="353"/>
    </row>
    <row r="7" spans="2:25">
      <c r="B7" s="134" t="s">
        <v>4</v>
      </c>
      <c r="C7" s="159" t="s">
        <v>1262</v>
      </c>
      <c r="D7" s="409" t="s">
        <v>1264</v>
      </c>
      <c r="E7" s="456">
        <v>1</v>
      </c>
      <c r="F7" s="14">
        <v>4.99</v>
      </c>
      <c r="G7" s="133">
        <v>0</v>
      </c>
      <c r="H7" s="462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62">
        <f>shopPacksDefinitions[[#This Row],['[amount']]]/shopPacksDefinitions[[#This Row],['[priceDollars']]]</f>
        <v>10.020040080160321</v>
      </c>
      <c r="L7" s="20" t="b">
        <v>0</v>
      </c>
      <c r="M7" s="15" t="s">
        <v>1267</v>
      </c>
      <c r="N7" s="353"/>
      <c r="O7" s="205" t="s">
        <v>1346</v>
      </c>
      <c r="P7" s="353"/>
      <c r="Q7" s="353"/>
    </row>
    <row r="8" spans="2:25">
      <c r="B8" s="134" t="s">
        <v>4</v>
      </c>
      <c r="C8" s="159" t="s">
        <v>1263</v>
      </c>
      <c r="D8" s="409" t="s">
        <v>1264</v>
      </c>
      <c r="E8" s="456">
        <v>2</v>
      </c>
      <c r="F8" s="14">
        <v>9.99</v>
      </c>
      <c r="G8" s="133">
        <v>0</v>
      </c>
      <c r="H8" s="462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62">
        <f>shopPacksDefinitions[[#This Row],['[amount']]]/shopPacksDefinitions[[#This Row],['[priceDollars']]]</f>
        <v>11.011011011011011</v>
      </c>
      <c r="L8" s="20" t="b">
        <v>0</v>
      </c>
      <c r="M8" s="15" t="s">
        <v>1268</v>
      </c>
      <c r="N8" s="444"/>
      <c r="O8" s="205" t="s">
        <v>1347</v>
      </c>
      <c r="P8" s="444"/>
      <c r="Q8" s="444"/>
    </row>
    <row r="9" spans="2:25">
      <c r="B9" s="136" t="s">
        <v>4</v>
      </c>
      <c r="C9" s="437" t="s">
        <v>1269</v>
      </c>
      <c r="D9" s="409" t="s">
        <v>1264</v>
      </c>
      <c r="E9" s="456">
        <v>3</v>
      </c>
      <c r="F9" s="14">
        <v>19.989999999999998</v>
      </c>
      <c r="G9" s="140">
        <v>0</v>
      </c>
      <c r="H9" s="462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62">
        <f>shopPacksDefinitions[[#This Row],['[amount']]]/shopPacksDefinitions[[#This Row],['[priceDollars']]]</f>
        <v>12.006003001500751</v>
      </c>
      <c r="L9" s="155" t="b">
        <v>0</v>
      </c>
      <c r="M9" s="358" t="s">
        <v>1274</v>
      </c>
      <c r="N9" s="445"/>
      <c r="O9" s="205" t="s">
        <v>1348</v>
      </c>
      <c r="P9" s="445"/>
      <c r="Q9" s="445"/>
    </row>
    <row r="10" spans="2:25">
      <c r="B10" s="136" t="s">
        <v>4</v>
      </c>
      <c r="C10" s="437" t="s">
        <v>1281</v>
      </c>
      <c r="D10" s="409" t="s">
        <v>1264</v>
      </c>
      <c r="E10" s="456">
        <v>4</v>
      </c>
      <c r="F10" s="139">
        <v>39.99</v>
      </c>
      <c r="G10" s="140">
        <v>0</v>
      </c>
      <c r="H10" s="462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62">
        <f>shopPacksDefinitions[[#This Row],['[amount']]]/shopPacksDefinitions[[#This Row],['[priceDollars']]]</f>
        <v>13.003250812703175</v>
      </c>
      <c r="L10" s="155" t="b">
        <v>0</v>
      </c>
      <c r="M10" s="358" t="s">
        <v>1285</v>
      </c>
      <c r="N10" s="445"/>
      <c r="O10" s="205" t="s">
        <v>1349</v>
      </c>
      <c r="P10" s="445"/>
      <c r="Q10" s="445"/>
    </row>
    <row r="11" spans="2:25" ht="15.75" thickBot="1">
      <c r="B11" s="136" t="s">
        <v>4</v>
      </c>
      <c r="C11" s="437" t="s">
        <v>1282</v>
      </c>
      <c r="D11" s="409" t="s">
        <v>1264</v>
      </c>
      <c r="E11" s="458">
        <v>5</v>
      </c>
      <c r="F11" s="139">
        <v>79.989999999999995</v>
      </c>
      <c r="G11" s="140">
        <v>0</v>
      </c>
      <c r="H11" s="462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62">
        <f>shopPacksDefinitions[[#This Row],['[amount']]]/shopPacksDefinitions[[#This Row],['[priceDollars']]]</f>
        <v>14.001750218777348</v>
      </c>
      <c r="L11" s="155" t="b">
        <v>1</v>
      </c>
      <c r="M11" s="358" t="s">
        <v>1286</v>
      </c>
      <c r="N11" s="445"/>
      <c r="O11" s="205" t="s">
        <v>1350</v>
      </c>
      <c r="P11" s="445"/>
      <c r="Q11" s="445"/>
    </row>
    <row r="12" spans="2:25">
      <c r="B12" s="446" t="s">
        <v>4</v>
      </c>
      <c r="C12" s="447" t="s">
        <v>1284</v>
      </c>
      <c r="D12" s="448" t="s">
        <v>1279</v>
      </c>
      <c r="E12" s="457">
        <v>0</v>
      </c>
      <c r="F12" s="449">
        <v>0</v>
      </c>
      <c r="G12" s="450">
        <v>5</v>
      </c>
      <c r="H12" s="463">
        <f>ROUND(shopPacksDefinitions[[#This Row],['[priceHC']]],0)*$H$4</f>
        <v>1000</v>
      </c>
      <c r="I12" s="451">
        <v>0</v>
      </c>
      <c r="J12" s="451">
        <f>ROUND(shopPacksDefinitions[[#This Row],[Base Amount
(only for the maths)]]+shopPacksDefinitions[[#This Row],[Base Amount
(only for the maths)]]*shopPacksDefinitions[[#This Row],['[bonusAmount']]],0)</f>
        <v>1000</v>
      </c>
      <c r="K12" s="463">
        <f>shopPacksDefinitions[[#This Row],['[amount']]]/shopPacksDefinitions[[#This Row],['[priceHC']]]</f>
        <v>200</v>
      </c>
      <c r="L12" s="452" t="b">
        <v>0</v>
      </c>
      <c r="M12" s="453" t="s">
        <v>1275</v>
      </c>
      <c r="N12" s="454"/>
      <c r="O12" s="454"/>
      <c r="P12" s="454"/>
      <c r="Q12" s="454"/>
    </row>
    <row r="13" spans="2:25">
      <c r="B13" s="134" t="s">
        <v>4</v>
      </c>
      <c r="C13" s="159" t="s">
        <v>1270</v>
      </c>
      <c r="D13" s="409" t="s">
        <v>1279</v>
      </c>
      <c r="E13" s="456">
        <v>1</v>
      </c>
      <c r="F13" s="14">
        <v>0</v>
      </c>
      <c r="G13" s="133">
        <v>20</v>
      </c>
      <c r="H13" s="462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62">
        <f>shopPacksDefinitions[[#This Row],['[amount']]]/shopPacksDefinitions[[#This Row],['[priceHC']]]</f>
        <v>220</v>
      </c>
      <c r="L13" s="20" t="b">
        <v>0</v>
      </c>
      <c r="M13" s="15" t="s">
        <v>1276</v>
      </c>
      <c r="N13" s="444"/>
      <c r="O13" s="444"/>
      <c r="P13" s="444"/>
      <c r="Q13" s="444"/>
    </row>
    <row r="14" spans="2:25">
      <c r="B14" s="134" t="s">
        <v>4</v>
      </c>
      <c r="C14" s="159" t="s">
        <v>1271</v>
      </c>
      <c r="D14" s="409" t="s">
        <v>1279</v>
      </c>
      <c r="E14" s="456">
        <v>2</v>
      </c>
      <c r="F14" s="14">
        <v>0</v>
      </c>
      <c r="G14" s="133">
        <v>50</v>
      </c>
      <c r="H14" s="462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62">
        <f>shopPacksDefinitions[[#This Row],['[amount']]]/shopPacksDefinitions[[#This Row],['[priceHC']]]</f>
        <v>240</v>
      </c>
      <c r="L14" s="20" t="b">
        <v>0</v>
      </c>
      <c r="M14" s="15" t="s">
        <v>1277</v>
      </c>
      <c r="N14" s="444"/>
      <c r="O14" s="444"/>
      <c r="P14" s="444"/>
      <c r="Q14" s="444"/>
    </row>
    <row r="15" spans="2:25">
      <c r="B15" s="134" t="s">
        <v>4</v>
      </c>
      <c r="C15" s="159" t="s">
        <v>1272</v>
      </c>
      <c r="D15" s="409" t="s">
        <v>1279</v>
      </c>
      <c r="E15" s="456">
        <v>3</v>
      </c>
      <c r="F15" s="14">
        <v>0</v>
      </c>
      <c r="G15" s="133">
        <v>250</v>
      </c>
      <c r="H15" s="462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62">
        <f>shopPacksDefinitions[[#This Row],['[amount']]]/shopPacksDefinitions[[#This Row],['[priceHC']]]</f>
        <v>280</v>
      </c>
      <c r="L15" s="20" t="b">
        <v>0</v>
      </c>
      <c r="M15" s="15" t="s">
        <v>1278</v>
      </c>
      <c r="N15" s="444"/>
      <c r="O15" s="444"/>
      <c r="P15" s="444"/>
      <c r="Q15" s="444"/>
    </row>
    <row r="16" spans="2:25">
      <c r="B16" s="134" t="s">
        <v>4</v>
      </c>
      <c r="C16" s="159" t="s">
        <v>1273</v>
      </c>
      <c r="D16" s="409" t="s">
        <v>1279</v>
      </c>
      <c r="E16" s="456">
        <v>4</v>
      </c>
      <c r="F16" s="14">
        <v>0</v>
      </c>
      <c r="G16" s="133">
        <v>400</v>
      </c>
      <c r="H16" s="462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62">
        <f>shopPacksDefinitions[[#This Row],['[amount']]]/shopPacksDefinitions[[#This Row],['[priceHC']]]</f>
        <v>300</v>
      </c>
      <c r="L16" s="20" t="b">
        <v>0</v>
      </c>
      <c r="M16" s="15" t="s">
        <v>1287</v>
      </c>
      <c r="N16" s="444"/>
      <c r="O16" s="444"/>
      <c r="P16" s="444"/>
      <c r="Q16" s="444"/>
    </row>
    <row r="17" spans="2:17">
      <c r="B17" s="134" t="s">
        <v>4</v>
      </c>
      <c r="C17" s="159" t="s">
        <v>1283</v>
      </c>
      <c r="D17" s="409" t="s">
        <v>1279</v>
      </c>
      <c r="E17" s="456">
        <v>5</v>
      </c>
      <c r="F17" s="14">
        <v>0</v>
      </c>
      <c r="G17" s="133">
        <v>1000</v>
      </c>
      <c r="H17" s="462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62">
        <f>shopPacksDefinitions[[#This Row],['[amount']]]/shopPacksDefinitions[[#This Row],['[priceHC']]]</f>
        <v>340</v>
      </c>
      <c r="L17" s="20" t="b">
        <v>1</v>
      </c>
      <c r="M17" s="15" t="s">
        <v>1288</v>
      </c>
      <c r="N17" s="444"/>
      <c r="O17" s="444"/>
      <c r="P17" s="444"/>
      <c r="Q17" s="444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4"/>
      <c r="G3" s="494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1194</v>
      </c>
      <c r="C47" s="12"/>
      <c r="D47" s="12"/>
      <c r="E47" s="12"/>
      <c r="F47" s="12"/>
      <c r="G47" s="12"/>
      <c r="H47" s="12"/>
    </row>
    <row r="49" spans="2:8" ht="130.5">
      <c r="B49" s="185" t="s">
        <v>1195</v>
      </c>
      <c r="C49" s="185" t="s">
        <v>5</v>
      </c>
      <c r="D49" s="185" t="s">
        <v>1203</v>
      </c>
      <c r="E49" s="402" t="s">
        <v>1204</v>
      </c>
      <c r="F49" s="402" t="s">
        <v>1205</v>
      </c>
      <c r="G49" s="402" t="s">
        <v>1206</v>
      </c>
      <c r="H49" s="402" t="s">
        <v>1207</v>
      </c>
    </row>
    <row r="50" spans="2:8">
      <c r="B50" s="405" t="s">
        <v>4</v>
      </c>
      <c r="C50" s="400" t="s">
        <v>1196</v>
      </c>
      <c r="D50" s="400" t="s">
        <v>1197</v>
      </c>
      <c r="E50" s="404" t="s">
        <v>1197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N29"/>
  <sheetViews>
    <sheetView topLeftCell="A16" workbookViewId="0">
      <selection activeCell="D31" sqref="D31"/>
    </sheetView>
  </sheetViews>
  <sheetFormatPr defaultRowHeight="15"/>
  <cols>
    <col min="1" max="1" width="30.28515625" bestFit="1" customWidth="1"/>
    <col min="2" max="3" width="15.140625" bestFit="1" customWidth="1"/>
    <col min="4" max="4" width="81.140625" bestFit="1" customWidth="1"/>
    <col min="5" max="5" width="58.85546875" customWidth="1"/>
    <col min="6" max="6" width="6.28515625" bestFit="1" customWidth="1"/>
    <col min="9" max="9" width="24" customWidth="1"/>
  </cols>
  <sheetData>
    <row r="1" spans="1:10" ht="23.25">
      <c r="A1" s="12" t="s">
        <v>1308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1293</v>
      </c>
      <c r="B3" s="185" t="s">
        <v>5</v>
      </c>
      <c r="C3" s="185" t="s">
        <v>204</v>
      </c>
      <c r="D3" s="402" t="s">
        <v>1294</v>
      </c>
      <c r="E3" s="402" t="s">
        <v>1297</v>
      </c>
    </row>
    <row r="4" spans="1:10">
      <c r="A4" s="405" t="s">
        <v>4</v>
      </c>
      <c r="B4" s="400" t="s">
        <v>1296</v>
      </c>
      <c r="C4" s="400" t="s">
        <v>1083</v>
      </c>
      <c r="D4" s="404" t="s">
        <v>1295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1298</v>
      </c>
      <c r="C5" s="400" t="s">
        <v>1083</v>
      </c>
      <c r="D5" s="404" t="s">
        <v>1299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1302</v>
      </c>
      <c r="C6" s="400" t="s">
        <v>1300</v>
      </c>
      <c r="D6" s="404" t="s">
        <v>1301</v>
      </c>
      <c r="E6" s="404" t="str">
        <f t="shared" si="0"/>
        <v>TID_EVENT_DESTROY_HOUSES</v>
      </c>
    </row>
    <row r="7" spans="1:10">
      <c r="A7" s="405" t="s">
        <v>4</v>
      </c>
      <c r="B7" s="400" t="s">
        <v>1303</v>
      </c>
      <c r="C7" s="400" t="s">
        <v>1304</v>
      </c>
      <c r="D7" s="404" t="s">
        <v>1280</v>
      </c>
      <c r="E7" s="404" t="str">
        <f t="shared" si="0"/>
        <v>TID_EVENT_COLLECT_COINS</v>
      </c>
    </row>
    <row r="8" spans="1:10">
      <c r="A8" s="405" t="s">
        <v>4</v>
      </c>
      <c r="B8" s="400" t="s">
        <v>1305</v>
      </c>
      <c r="C8" s="400" t="s">
        <v>1306</v>
      </c>
      <c r="D8" s="404" t="s">
        <v>1306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1307</v>
      </c>
      <c r="C11" s="400" t="s">
        <v>1307</v>
      </c>
      <c r="D11" s="404" t="s">
        <v>1307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1309</v>
      </c>
      <c r="B13" s="12"/>
      <c r="C13" s="12"/>
      <c r="D13" s="12"/>
      <c r="E13" s="12"/>
      <c r="F13" s="12"/>
      <c r="G13" s="12"/>
      <c r="H13" s="12"/>
      <c r="I13" s="12"/>
    </row>
    <row r="14" spans="1:10" ht="45">
      <c r="E14" s="171" t="s">
        <v>1316</v>
      </c>
      <c r="F14" s="171"/>
      <c r="G14" s="171"/>
      <c r="H14" s="171"/>
      <c r="I14" s="171" t="s">
        <v>1317</v>
      </c>
      <c r="J14" s="171"/>
    </row>
    <row r="15" spans="1:10" ht="118.5">
      <c r="A15" s="185" t="s">
        <v>1319</v>
      </c>
      <c r="B15" s="185" t="s">
        <v>5</v>
      </c>
      <c r="C15" s="402" t="s">
        <v>1311</v>
      </c>
      <c r="D15" s="402" t="s">
        <v>1312</v>
      </c>
      <c r="E15" s="402" t="s">
        <v>1313</v>
      </c>
      <c r="F15" s="402" t="s">
        <v>1314</v>
      </c>
      <c r="G15" s="464" t="s">
        <v>1315</v>
      </c>
    </row>
    <row r="16" spans="1:10">
      <c r="A16" s="405" t="s">
        <v>4</v>
      </c>
      <c r="B16" s="400" t="s">
        <v>1310</v>
      </c>
      <c r="C16" s="404">
        <v>0.2</v>
      </c>
      <c r="D16" s="404">
        <v>0.5</v>
      </c>
      <c r="E16" s="404">
        <v>0.7</v>
      </c>
      <c r="F16" s="404">
        <v>1</v>
      </c>
      <c r="G16" s="465">
        <v>0.01</v>
      </c>
    </row>
    <row r="18" spans="1:14" ht="15.75" thickBot="1"/>
    <row r="19" spans="1:14" ht="23.25">
      <c r="A19" s="12" t="s">
        <v>1318</v>
      </c>
      <c r="B19" s="12"/>
      <c r="C19" s="12"/>
      <c r="D19" s="12"/>
      <c r="E19" s="12"/>
      <c r="F19" s="12"/>
      <c r="G19" s="12"/>
      <c r="H19" s="12"/>
      <c r="I19" s="12"/>
    </row>
    <row r="21" spans="1:14" ht="144">
      <c r="A21" s="466" t="s">
        <v>1320</v>
      </c>
      <c r="B21" s="466" t="s">
        <v>5</v>
      </c>
      <c r="C21" s="467" t="s">
        <v>1329</v>
      </c>
      <c r="D21" s="467" t="s">
        <v>1294</v>
      </c>
      <c r="E21" s="468" t="s">
        <v>1330</v>
      </c>
      <c r="F21" s="468" t="s">
        <v>1331</v>
      </c>
      <c r="G21" s="468" t="s">
        <v>1332</v>
      </c>
      <c r="H21" s="468" t="s">
        <v>1333</v>
      </c>
      <c r="I21" s="468" t="s">
        <v>1334</v>
      </c>
      <c r="J21" s="468" t="s">
        <v>1334</v>
      </c>
      <c r="K21" s="468" t="s">
        <v>1335</v>
      </c>
      <c r="L21" s="468" t="s">
        <v>1335</v>
      </c>
      <c r="M21" s="468" t="s">
        <v>1336</v>
      </c>
      <c r="N21" s="468" t="s">
        <v>1337</v>
      </c>
    </row>
    <row r="22" spans="1:14">
      <c r="A22" s="469" t="s">
        <v>4</v>
      </c>
      <c r="B22" s="470" t="s">
        <v>1321</v>
      </c>
      <c r="C22" s="471" t="s">
        <v>1296</v>
      </c>
      <c r="D22" s="471">
        <v>1000000</v>
      </c>
      <c r="E22" s="472" t="s">
        <v>381</v>
      </c>
      <c r="F22" s="472">
        <v>100</v>
      </c>
      <c r="G22" s="472" t="s">
        <v>381</v>
      </c>
      <c r="H22" s="472">
        <v>200</v>
      </c>
      <c r="I22" s="472" t="s">
        <v>381</v>
      </c>
      <c r="J22" s="472">
        <v>1000</v>
      </c>
      <c r="K22" s="472" t="s">
        <v>381</v>
      </c>
      <c r="L22" s="472">
        <v>2500</v>
      </c>
      <c r="M22" s="472" t="s">
        <v>1338</v>
      </c>
      <c r="N22" s="472">
        <v>25</v>
      </c>
    </row>
    <row r="23" spans="1:14">
      <c r="A23" s="469" t="s">
        <v>4</v>
      </c>
      <c r="B23" s="470" t="s">
        <v>1322</v>
      </c>
      <c r="C23" s="471" t="s">
        <v>1298</v>
      </c>
      <c r="D23" s="471">
        <v>1000000</v>
      </c>
      <c r="E23" s="472" t="s">
        <v>381</v>
      </c>
      <c r="F23" s="472">
        <v>100</v>
      </c>
      <c r="G23" s="472" t="s">
        <v>381</v>
      </c>
      <c r="H23" s="472">
        <v>200</v>
      </c>
      <c r="I23" s="472" t="s">
        <v>381</v>
      </c>
      <c r="J23" s="472">
        <v>1000</v>
      </c>
      <c r="K23" s="472" t="s">
        <v>381</v>
      </c>
      <c r="L23" s="472">
        <v>2500</v>
      </c>
      <c r="M23" s="472" t="s">
        <v>1338</v>
      </c>
      <c r="N23" s="472">
        <v>25</v>
      </c>
    </row>
    <row r="24" spans="1:14">
      <c r="A24" s="469" t="s">
        <v>4</v>
      </c>
      <c r="B24" s="470" t="s">
        <v>1323</v>
      </c>
      <c r="C24" s="471" t="s">
        <v>1302</v>
      </c>
      <c r="D24" s="471">
        <v>100000</v>
      </c>
      <c r="E24" s="472" t="s">
        <v>381</v>
      </c>
      <c r="F24" s="472">
        <v>100</v>
      </c>
      <c r="G24" s="472" t="s">
        <v>381</v>
      </c>
      <c r="H24" s="472">
        <v>200</v>
      </c>
      <c r="I24" s="472" t="s">
        <v>381</v>
      </c>
      <c r="J24" s="472">
        <v>1000</v>
      </c>
      <c r="K24" s="472" t="s">
        <v>381</v>
      </c>
      <c r="L24" s="472">
        <v>2500</v>
      </c>
      <c r="M24" s="472" t="s">
        <v>1338</v>
      </c>
      <c r="N24" s="472">
        <v>25</v>
      </c>
    </row>
    <row r="25" spans="1:14">
      <c r="A25" s="469" t="s">
        <v>4</v>
      </c>
      <c r="B25" s="470" t="s">
        <v>1324</v>
      </c>
      <c r="C25" s="471" t="s">
        <v>1303</v>
      </c>
      <c r="D25" s="471">
        <v>1000000</v>
      </c>
      <c r="E25" s="472" t="s">
        <v>381</v>
      </c>
      <c r="F25" s="472">
        <v>100</v>
      </c>
      <c r="G25" s="472" t="s">
        <v>381</v>
      </c>
      <c r="H25" s="472">
        <v>200</v>
      </c>
      <c r="I25" s="472" t="s">
        <v>381</v>
      </c>
      <c r="J25" s="472">
        <v>1000</v>
      </c>
      <c r="K25" s="472" t="s">
        <v>381</v>
      </c>
      <c r="L25" s="472">
        <v>2500</v>
      </c>
      <c r="M25" s="472" t="s">
        <v>1338</v>
      </c>
      <c r="N25" s="472">
        <v>25</v>
      </c>
    </row>
    <row r="26" spans="1:14">
      <c r="A26" s="469" t="s">
        <v>4</v>
      </c>
      <c r="B26" s="470" t="s">
        <v>1325</v>
      </c>
      <c r="C26" s="471" t="s">
        <v>1305</v>
      </c>
      <c r="D26" s="471">
        <v>60000</v>
      </c>
      <c r="E26" s="472" t="s">
        <v>381</v>
      </c>
      <c r="F26" s="472">
        <v>100</v>
      </c>
      <c r="G26" s="472" t="s">
        <v>381</v>
      </c>
      <c r="H26" s="472">
        <v>200</v>
      </c>
      <c r="I26" s="472" t="s">
        <v>381</v>
      </c>
      <c r="J26" s="472">
        <v>1000</v>
      </c>
      <c r="K26" s="472" t="s">
        <v>381</v>
      </c>
      <c r="L26" s="472">
        <v>2500</v>
      </c>
      <c r="M26" s="472" t="s">
        <v>1338</v>
      </c>
      <c r="N26" s="472">
        <v>25</v>
      </c>
    </row>
    <row r="27" spans="1:14">
      <c r="A27" s="469" t="s">
        <v>4</v>
      </c>
      <c r="B27" s="470" t="s">
        <v>1326</v>
      </c>
      <c r="C27" s="471" t="s">
        <v>313</v>
      </c>
      <c r="D27" s="471">
        <v>1000000000</v>
      </c>
      <c r="E27" s="472" t="s">
        <v>381</v>
      </c>
      <c r="F27" s="472">
        <v>100</v>
      </c>
      <c r="G27" s="472" t="s">
        <v>381</v>
      </c>
      <c r="H27" s="472">
        <v>200</v>
      </c>
      <c r="I27" s="472" t="s">
        <v>381</v>
      </c>
      <c r="J27" s="472">
        <v>1000</v>
      </c>
      <c r="K27" s="472" t="s">
        <v>381</v>
      </c>
      <c r="L27" s="472">
        <v>2500</v>
      </c>
      <c r="M27" s="472" t="s">
        <v>1338</v>
      </c>
      <c r="N27" s="472">
        <v>25</v>
      </c>
    </row>
    <row r="28" spans="1:14">
      <c r="A28" s="469" t="s">
        <v>4</v>
      </c>
      <c r="B28" s="470" t="s">
        <v>1327</v>
      </c>
      <c r="C28" s="471" t="s">
        <v>205</v>
      </c>
      <c r="D28" s="471">
        <v>1000</v>
      </c>
      <c r="E28" s="472" t="s">
        <v>381</v>
      </c>
      <c r="F28" s="472">
        <v>100</v>
      </c>
      <c r="G28" s="472" t="s">
        <v>381</v>
      </c>
      <c r="H28" s="472">
        <v>200</v>
      </c>
      <c r="I28" s="472" t="s">
        <v>381</v>
      </c>
      <c r="J28" s="472">
        <v>1000</v>
      </c>
      <c r="K28" s="472" t="s">
        <v>381</v>
      </c>
      <c r="L28" s="472">
        <v>2500</v>
      </c>
      <c r="M28" s="472" t="s">
        <v>1338</v>
      </c>
      <c r="N28" s="472">
        <v>25</v>
      </c>
    </row>
    <row r="29" spans="1:14">
      <c r="A29" s="469" t="s">
        <v>4</v>
      </c>
      <c r="B29" s="470" t="s">
        <v>1328</v>
      </c>
      <c r="C29" s="471" t="s">
        <v>1307</v>
      </c>
      <c r="D29" s="471">
        <v>10000</v>
      </c>
      <c r="E29" s="472" t="s">
        <v>381</v>
      </c>
      <c r="F29" s="472">
        <v>100</v>
      </c>
      <c r="G29" s="472" t="s">
        <v>381</v>
      </c>
      <c r="H29" s="472">
        <v>200</v>
      </c>
      <c r="I29" s="472" t="s">
        <v>381</v>
      </c>
      <c r="J29" s="472">
        <v>1000</v>
      </c>
      <c r="K29" s="472" t="s">
        <v>381</v>
      </c>
      <c r="L29" s="472">
        <v>2500</v>
      </c>
      <c r="M29" s="472" t="s">
        <v>1338</v>
      </c>
      <c r="N29" s="472">
        <v>25</v>
      </c>
    </row>
  </sheetData>
  <dataValidations disablePrompts="1" count="1">
    <dataValidation allowBlank="1" sqref="D16 D4:D11 D22:D29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2017-02-28T11:32:21Z</dcterms:modified>
</cp:coreProperties>
</file>