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alcOnSave="0"/>
</workbook>
</file>

<file path=xl/calcChain.xml><?xml version="1.0" encoding="utf-8"?>
<calcChain xmlns="http://schemas.openxmlformats.org/spreadsheetml/2006/main">
  <c r="BC454" i="9" l="1"/>
  <c r="BC445" i="9"/>
  <c r="BC302" i="9"/>
  <c r="BC467" i="9"/>
  <c r="BC491" i="9"/>
  <c r="BC280" i="9"/>
  <c r="BC492" i="9"/>
  <c r="BC281" i="9"/>
  <c r="BC303" i="9"/>
  <c r="BC446" i="9"/>
  <c r="BC447" i="9"/>
  <c r="BC282" i="9"/>
  <c r="BC283" i="9"/>
  <c r="BC455" i="9"/>
  <c r="BC304" i="9"/>
  <c r="BC493" i="9"/>
  <c r="BC305" i="9"/>
  <c r="BC306" i="9"/>
  <c r="BC284" i="9"/>
  <c r="BC285" i="9"/>
  <c r="BC448" i="9"/>
  <c r="BC286" i="9"/>
  <c r="BC287" i="9"/>
  <c r="BC424" i="9"/>
  <c r="BC288" i="9"/>
  <c r="BC468" i="9"/>
  <c r="BC399" i="9"/>
  <c r="BC449" i="9"/>
  <c r="BC469" i="9"/>
  <c r="BC307" i="9"/>
  <c r="BC494" i="9"/>
  <c r="BC470" i="9"/>
  <c r="BC481" i="9"/>
  <c r="BC495" i="9"/>
  <c r="BC289" i="9"/>
  <c r="BC290" i="9"/>
  <c r="BC291" i="9"/>
  <c r="BC292" i="9"/>
  <c r="BC293" i="9"/>
  <c r="BC498" i="9"/>
  <c r="BC425" i="9"/>
  <c r="BC450" i="9"/>
  <c r="BC308" i="9"/>
  <c r="BC426" i="9"/>
  <c r="BC294" i="9"/>
  <c r="BC309" i="9"/>
  <c r="BC295" i="9"/>
  <c r="BC296" i="9"/>
  <c r="BC297" i="9"/>
  <c r="BC298" i="9"/>
  <c r="BC299" i="9"/>
  <c r="BC427" i="9"/>
  <c r="BC451" i="9"/>
  <c r="BC300" i="9"/>
  <c r="BC310" i="9"/>
  <c r="BC428" i="9"/>
  <c r="BC482" i="9"/>
  <c r="BC429" i="9"/>
  <c r="BC483" i="9"/>
  <c r="BC301" i="9"/>
  <c r="BC311" i="9"/>
  <c r="BC312" i="9"/>
  <c r="BC313" i="9"/>
  <c r="BC314" i="9"/>
  <c r="BC198" i="9"/>
  <c r="BC315" i="9"/>
  <c r="BC456" i="9"/>
  <c r="BC316" i="9"/>
  <c r="BC317" i="9"/>
  <c r="BC199" i="9"/>
  <c r="BC318" i="9"/>
  <c r="BC319" i="9"/>
  <c r="BC320" i="9"/>
  <c r="BC200" i="9"/>
  <c r="BC201" i="9"/>
  <c r="BC321" i="9"/>
  <c r="BC202" i="9"/>
  <c r="BC430" i="9"/>
  <c r="BC139" i="9"/>
  <c r="BC128" i="9"/>
  <c r="BC203" i="9"/>
  <c r="BC396" i="9"/>
  <c r="BC204" i="9"/>
  <c r="BC205" i="9"/>
  <c r="BC140" i="9"/>
  <c r="BC322" i="9"/>
  <c r="BC206" i="9"/>
  <c r="BC189" i="9"/>
  <c r="BC207" i="9"/>
  <c r="BC129" i="9"/>
  <c r="BC208" i="9"/>
  <c r="BC431" i="9"/>
  <c r="BC209" i="9"/>
  <c r="BC438" i="9"/>
  <c r="BC210" i="9"/>
  <c r="BC211" i="9"/>
  <c r="BC141" i="9"/>
  <c r="BC142" i="9"/>
  <c r="BC143" i="9"/>
  <c r="BC144" i="9"/>
  <c r="BC145" i="9"/>
  <c r="BC130" i="9"/>
  <c r="BC131" i="9"/>
  <c r="BC132" i="9"/>
  <c r="BC133" i="9"/>
  <c r="BC134" i="9"/>
  <c r="BC135" i="9"/>
  <c r="BC136" i="9"/>
  <c r="BC113" i="9"/>
  <c r="BC114" i="9"/>
  <c r="BC115" i="9"/>
  <c r="BC116" i="9"/>
  <c r="BC101" i="9"/>
  <c r="BC102" i="9"/>
  <c r="BC103" i="9"/>
  <c r="BC104" i="9"/>
  <c r="BC105" i="9"/>
  <c r="BC106" i="9"/>
  <c r="BC70" i="9"/>
  <c r="BC71" i="9"/>
  <c r="BC22" i="9"/>
  <c r="BC23" i="9"/>
  <c r="BC24" i="9"/>
  <c r="BC25" i="9"/>
  <c r="BC117" i="9"/>
  <c r="BC118" i="9"/>
  <c r="BC119" i="9"/>
  <c r="BC120" i="9"/>
  <c r="BC121" i="9"/>
  <c r="BC122" i="9"/>
  <c r="BC123" i="9"/>
  <c r="BC124" i="9"/>
  <c r="BC125" i="9"/>
  <c r="BC126" i="9"/>
  <c r="BC127" i="9"/>
  <c r="BC72" i="9"/>
  <c r="BC73" i="9"/>
  <c r="BC74" i="9"/>
  <c r="BC75" i="9"/>
  <c r="BC76" i="9"/>
  <c r="BC77" i="9"/>
  <c r="BC78" i="9"/>
  <c r="BC79" i="9"/>
  <c r="BC80" i="9"/>
  <c r="BC81" i="9"/>
  <c r="BC82" i="9"/>
  <c r="BC83" i="9"/>
  <c r="BC84" i="9"/>
  <c r="BC85" i="9"/>
  <c r="BC86" i="9"/>
  <c r="BC87" i="9"/>
  <c r="BC88" i="9"/>
  <c r="BC89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61" i="9"/>
  <c r="BC62" i="9"/>
  <c r="BC63" i="9"/>
  <c r="BC64" i="9"/>
  <c r="BC323" i="9"/>
  <c r="BC324" i="9"/>
  <c r="BC325" i="9"/>
  <c r="BC326" i="9"/>
  <c r="BC327" i="9"/>
  <c r="BC328" i="9"/>
  <c r="BC355" i="9"/>
  <c r="BC356" i="9"/>
  <c r="BC357" i="9"/>
  <c r="BC358" i="9"/>
  <c r="BC359" i="9"/>
  <c r="BC360" i="9"/>
  <c r="BC361" i="9"/>
  <c r="BC362" i="9"/>
  <c r="BC363" i="9"/>
  <c r="BC364" i="9"/>
  <c r="BC365" i="9"/>
  <c r="BC366" i="9"/>
  <c r="BC367" i="9"/>
  <c r="BC368" i="9"/>
  <c r="BC369" i="9"/>
  <c r="BC370" i="9"/>
  <c r="BC371" i="9"/>
  <c r="BC372" i="9"/>
  <c r="BC373" i="9"/>
  <c r="BC374" i="9"/>
  <c r="BC375" i="9"/>
  <c r="BC376" i="9"/>
  <c r="BC377" i="9"/>
  <c r="BC378" i="9"/>
  <c r="BC379" i="9"/>
  <c r="BC380" i="9"/>
  <c r="BC381" i="9"/>
  <c r="BC382" i="9"/>
  <c r="BC383" i="9"/>
  <c r="BC384" i="9"/>
  <c r="BC26" i="9"/>
  <c r="BC212" i="9"/>
  <c r="BC213" i="9"/>
  <c r="BC214" i="9"/>
  <c r="BC432" i="9"/>
  <c r="BC433" i="9"/>
  <c r="BC434" i="9"/>
  <c r="BC435" i="9"/>
  <c r="BC436" i="9"/>
  <c r="BC437" i="9"/>
  <c r="BC471" i="9"/>
  <c r="BC440" i="9"/>
  <c r="BC472" i="9"/>
  <c r="BC441" i="9"/>
  <c r="BC484" i="9"/>
  <c r="BC329" i="9"/>
  <c r="BC397" i="9"/>
  <c r="BC398" i="9"/>
  <c r="BC330" i="9"/>
  <c r="BC331" i="9"/>
  <c r="BC457" i="9"/>
  <c r="BC332" i="9"/>
  <c r="BC333" i="9"/>
  <c r="BC215" i="9"/>
  <c r="BC334" i="9"/>
  <c r="BC335" i="9"/>
  <c r="BC336" i="9"/>
  <c r="BC216" i="9"/>
  <c r="BC337" i="9"/>
  <c r="BC338" i="9"/>
  <c r="BC485" i="9"/>
  <c r="BC339" i="9"/>
  <c r="BC217" i="9"/>
  <c r="BC496" i="9"/>
  <c r="BC458" i="9"/>
  <c r="BC459" i="9"/>
  <c r="BC340" i="9"/>
  <c r="BC460" i="9"/>
  <c r="BC486" i="9"/>
  <c r="BC341" i="9"/>
  <c r="BC461" i="9"/>
  <c r="BC342" i="9"/>
  <c r="BC90" i="9"/>
  <c r="BC91" i="9"/>
  <c r="BC92" i="9"/>
  <c r="BC93" i="9"/>
  <c r="BC94" i="9"/>
  <c r="BC34" i="9"/>
  <c r="BC35" i="9"/>
  <c r="BC497" i="9"/>
  <c r="BC452" i="9"/>
  <c r="BC453" i="9"/>
  <c r="BC343" i="9"/>
  <c r="BC218" i="9"/>
  <c r="BC219" i="9"/>
  <c r="BC220" i="9"/>
  <c r="BC221" i="9"/>
  <c r="BC442" i="9"/>
  <c r="BC222" i="9"/>
  <c r="BC223" i="9"/>
  <c r="BC224" i="9"/>
  <c r="BC225" i="9"/>
  <c r="BC473" i="9"/>
  <c r="BC474" i="9"/>
  <c r="BC475" i="9"/>
  <c r="BC226" i="9"/>
  <c r="BC476" i="9"/>
  <c r="BC227" i="9"/>
  <c r="BC477" i="9"/>
  <c r="BC228" i="9"/>
  <c r="BC478" i="9"/>
  <c r="BC229" i="9"/>
  <c r="BC230" i="9"/>
  <c r="BC231" i="9"/>
  <c r="BC479" i="9"/>
  <c r="BC232" i="9"/>
  <c r="BC480" i="9"/>
  <c r="BC233" i="9"/>
  <c r="BC234" i="9"/>
  <c r="BC235" i="9"/>
  <c r="BC236" i="9"/>
  <c r="BC237" i="9"/>
  <c r="BC238" i="9"/>
  <c r="BC239" i="9"/>
  <c r="BC240" i="9"/>
  <c r="BC344" i="9"/>
  <c r="BC241" i="9"/>
  <c r="BC242" i="9"/>
  <c r="BC146" i="9"/>
  <c r="BC243" i="9"/>
  <c r="BC345" i="9"/>
  <c r="BC244" i="9"/>
  <c r="BC245" i="9"/>
  <c r="BC246" i="9"/>
  <c r="BC147" i="9"/>
  <c r="BC346" i="9"/>
  <c r="BC247" i="9"/>
  <c r="BC248" i="9"/>
  <c r="BC347" i="9"/>
  <c r="BC148" i="9"/>
  <c r="BC149" i="9"/>
  <c r="BC150" i="9"/>
  <c r="BC249" i="9"/>
  <c r="BC250" i="9"/>
  <c r="BC151" i="9"/>
  <c r="BC348" i="9"/>
  <c r="BC251" i="9"/>
  <c r="BC349" i="9"/>
  <c r="BC252" i="9"/>
  <c r="BC253" i="9"/>
  <c r="BC254" i="9"/>
  <c r="BC350" i="9"/>
  <c r="BC152" i="9"/>
  <c r="BC255" i="9"/>
  <c r="BC27" i="9"/>
  <c r="BC28" i="9"/>
  <c r="BC29" i="9"/>
  <c r="BC30" i="9"/>
  <c r="BC31" i="9"/>
  <c r="BC32" i="9"/>
  <c r="BC33" i="9"/>
  <c r="BC36" i="9"/>
  <c r="BC37" i="9"/>
  <c r="BC38" i="9"/>
  <c r="BC39" i="9"/>
  <c r="BC40" i="9"/>
  <c r="BC41" i="9"/>
  <c r="BC42" i="9"/>
  <c r="BC256" i="9"/>
  <c r="BC107" i="9"/>
  <c r="BC108" i="9"/>
  <c r="BC109" i="9"/>
  <c r="BC110" i="9"/>
  <c r="BC257" i="9"/>
  <c r="BC153" i="9"/>
  <c r="BC95" i="9"/>
  <c r="BC96" i="9"/>
  <c r="BC97" i="9"/>
  <c r="BC154" i="9"/>
  <c r="BC98" i="9"/>
  <c r="BC258" i="9"/>
  <c r="BC259" i="9"/>
  <c r="BC155" i="9"/>
  <c r="BC260" i="9"/>
  <c r="BC261" i="9"/>
  <c r="BC156" i="9"/>
  <c r="BC99" i="9"/>
  <c r="BC190" i="9"/>
  <c r="BC191" i="9"/>
  <c r="BC192" i="9"/>
  <c r="BC65" i="9"/>
  <c r="BC66" i="9"/>
  <c r="BC193" i="9"/>
  <c r="BC67" i="9"/>
  <c r="BC194" i="9"/>
  <c r="BC68" i="9"/>
  <c r="BC69" i="9"/>
  <c r="BC195" i="9"/>
  <c r="BC111" i="9"/>
  <c r="BC112" i="9"/>
  <c r="BC196" i="9"/>
  <c r="BC197" i="9"/>
  <c r="BC137" i="9"/>
  <c r="BC138" i="9"/>
  <c r="BC157" i="9"/>
  <c r="BC443" i="9"/>
  <c r="BC158" i="9"/>
  <c r="BC159" i="9"/>
  <c r="BC444" i="9"/>
  <c r="BC487" i="9"/>
  <c r="BC488" i="9"/>
  <c r="BC489" i="9"/>
  <c r="BC490" i="9"/>
  <c r="BC439" i="9"/>
  <c r="BC385" i="9"/>
  <c r="BC262" i="9"/>
  <c r="BC263" i="9"/>
  <c r="BC386" i="9"/>
  <c r="BC264" i="9"/>
  <c r="BC265" i="9"/>
  <c r="BC387" i="9"/>
  <c r="BC266" i="9"/>
  <c r="BC267" i="9"/>
  <c r="BC268" i="9"/>
  <c r="BC269" i="9"/>
  <c r="BC270" i="9"/>
  <c r="BC388" i="9"/>
  <c r="BC271" i="9"/>
  <c r="BC272" i="9"/>
  <c r="BC273" i="9"/>
  <c r="BC274" i="9"/>
  <c r="BC389" i="9"/>
  <c r="BC390" i="9"/>
  <c r="BC391" i="9"/>
  <c r="BC392" i="9"/>
  <c r="BC393" i="9"/>
  <c r="BC394" i="9"/>
  <c r="BC395" i="9"/>
  <c r="BC400" i="9"/>
  <c r="BC401" i="9"/>
  <c r="BC402" i="9"/>
  <c r="BC403" i="9"/>
  <c r="BC404" i="9"/>
  <c r="BC405" i="9"/>
  <c r="BC406" i="9"/>
  <c r="BC407" i="9"/>
  <c r="BC408" i="9"/>
  <c r="BC409" i="9"/>
  <c r="BC410" i="9"/>
  <c r="BC411" i="9"/>
  <c r="BC412" i="9"/>
  <c r="BC413" i="9"/>
  <c r="BC462" i="9"/>
  <c r="BC414" i="9"/>
  <c r="BC463" i="9"/>
  <c r="BC415" i="9"/>
  <c r="BC416" i="9"/>
  <c r="BC417" i="9"/>
  <c r="BC418" i="9"/>
  <c r="BC419" i="9"/>
  <c r="BC420" i="9"/>
  <c r="BC464" i="9"/>
  <c r="BC421" i="9"/>
  <c r="BC465" i="9"/>
  <c r="BC422" i="9"/>
  <c r="BC466" i="9"/>
  <c r="BC423" i="9"/>
  <c r="BC160" i="9"/>
  <c r="BC161" i="9"/>
  <c r="BC351" i="9"/>
  <c r="BC275" i="9"/>
  <c r="BC162" i="9"/>
  <c r="BC352" i="9"/>
  <c r="BC163" i="9"/>
  <c r="BC164" i="9"/>
  <c r="BC165" i="9"/>
  <c r="BC166" i="9"/>
  <c r="BC276" i="9"/>
  <c r="BC167" i="9"/>
  <c r="BC168" i="9"/>
  <c r="BC169" i="9"/>
  <c r="BC170" i="9"/>
  <c r="BC277" i="9"/>
  <c r="BC278" i="9"/>
  <c r="BC171" i="9"/>
  <c r="BC279" i="9"/>
  <c r="BC353" i="9"/>
  <c r="BC172" i="9"/>
  <c r="BC173" i="9"/>
  <c r="BC174" i="9"/>
  <c r="BC175" i="9"/>
  <c r="BC354" i="9"/>
  <c r="BC176" i="9"/>
  <c r="BC177" i="9"/>
  <c r="BC178" i="9"/>
  <c r="BC179" i="9"/>
  <c r="BC180" i="9"/>
  <c r="BC181" i="9"/>
  <c r="BC182" i="9"/>
  <c r="BC183" i="9"/>
  <c r="BC184" i="9"/>
  <c r="BC185" i="9"/>
  <c r="BC186" i="9"/>
  <c r="BC187" i="9"/>
  <c r="BC188" i="9"/>
  <c r="BC100" i="9"/>
  <c r="AY11" i="9"/>
  <c r="AY9" i="9"/>
  <c r="AY8" i="9"/>
  <c r="AY7" i="9"/>
  <c r="AY16" i="9" s="1"/>
  <c r="AU50" i="9"/>
  <c r="AU51" i="9"/>
  <c r="AU52" i="9"/>
  <c r="AU53" i="9"/>
  <c r="AU54" i="9"/>
  <c r="AU55" i="9"/>
  <c r="AU56" i="9"/>
  <c r="AU57" i="9"/>
  <c r="AU58" i="9"/>
  <c r="AU59" i="9"/>
  <c r="AU60" i="9"/>
  <c r="AU61" i="9"/>
  <c r="AU62" i="9"/>
  <c r="AU63" i="9"/>
  <c r="AU64" i="9"/>
  <c r="AU65" i="9"/>
  <c r="AU66" i="9"/>
  <c r="AU67" i="9"/>
  <c r="AU182" i="9"/>
  <c r="AU183" i="9"/>
  <c r="AU184" i="9"/>
  <c r="AU185" i="9"/>
  <c r="AU179" i="9"/>
  <c r="AU186" i="9"/>
  <c r="AU187" i="9"/>
  <c r="AU188" i="9"/>
  <c r="AU189" i="9"/>
  <c r="AU190" i="9"/>
  <c r="AU191" i="9"/>
  <c r="AU192" i="9"/>
  <c r="AU193" i="9"/>
  <c r="AU180" i="9"/>
  <c r="AU95" i="9"/>
  <c r="AU96" i="9"/>
  <c r="AU48" i="9"/>
  <c r="AU49" i="9"/>
  <c r="AU194" i="9"/>
  <c r="AU195" i="9"/>
  <c r="AU196" i="9"/>
  <c r="AU197" i="9"/>
  <c r="AU198" i="9"/>
  <c r="AU38" i="9"/>
  <c r="AU39" i="9"/>
  <c r="AU40" i="9"/>
  <c r="AU41" i="9"/>
  <c r="AU42" i="9"/>
  <c r="AU43" i="9"/>
  <c r="AU44" i="9"/>
  <c r="AU45" i="9"/>
  <c r="AU46" i="9"/>
  <c r="AU47" i="9"/>
  <c r="AU22" i="9"/>
  <c r="AU23" i="9"/>
  <c r="AU24" i="9"/>
  <c r="AU25" i="9"/>
  <c r="AU26" i="9"/>
  <c r="AU27" i="9"/>
  <c r="AU28" i="9"/>
  <c r="AU29" i="9"/>
  <c r="AU30" i="9"/>
  <c r="AU31" i="9"/>
  <c r="AU32" i="9"/>
  <c r="AU181" i="9"/>
  <c r="AU178" i="9"/>
  <c r="AU87" i="9"/>
  <c r="AU88" i="9"/>
  <c r="AU89" i="9"/>
  <c r="AU90" i="9"/>
  <c r="AU91" i="9"/>
  <c r="AU92" i="9"/>
  <c r="AU93" i="9"/>
  <c r="AU94" i="9"/>
  <c r="AU68" i="9"/>
  <c r="AU69" i="9"/>
  <c r="AU70" i="9"/>
  <c r="AU71" i="9"/>
  <c r="AU72" i="9"/>
  <c r="AU73" i="9"/>
  <c r="AU74" i="9"/>
  <c r="AU75" i="9"/>
  <c r="AU76" i="9"/>
  <c r="AU77" i="9"/>
  <c r="AU78" i="9"/>
  <c r="AU79" i="9"/>
  <c r="AU80" i="9"/>
  <c r="AU81" i="9"/>
  <c r="AU82" i="9"/>
  <c r="AU83" i="9"/>
  <c r="AU84" i="9"/>
  <c r="AU85" i="9"/>
  <c r="AU86" i="9"/>
  <c r="AU97" i="9"/>
  <c r="AU98" i="9"/>
  <c r="AU99" i="9"/>
  <c r="AU100" i="9"/>
  <c r="AU101" i="9"/>
  <c r="AU102" i="9"/>
  <c r="AU103" i="9"/>
  <c r="AU104" i="9"/>
  <c r="AU105" i="9"/>
  <c r="AU106" i="9"/>
  <c r="AU107" i="9"/>
  <c r="AU108" i="9"/>
  <c r="AU109" i="9"/>
  <c r="AU110" i="9"/>
  <c r="AU111" i="9"/>
  <c r="AU112" i="9"/>
  <c r="AU113" i="9"/>
  <c r="AU114" i="9"/>
  <c r="AU115" i="9"/>
  <c r="AU116" i="9"/>
  <c r="AU117" i="9"/>
  <c r="AU118" i="9"/>
  <c r="AU119" i="9"/>
  <c r="AU120" i="9"/>
  <c r="AU121" i="9"/>
  <c r="AU122" i="9"/>
  <c r="AU123" i="9"/>
  <c r="AU124" i="9"/>
  <c r="AU125" i="9"/>
  <c r="AU33" i="9"/>
  <c r="AU34" i="9"/>
  <c r="AU35" i="9"/>
  <c r="AU36" i="9"/>
  <c r="AU37" i="9"/>
  <c r="AU158" i="9"/>
  <c r="AU159" i="9"/>
  <c r="AU160" i="9"/>
  <c r="AU161" i="9"/>
  <c r="AU162" i="9"/>
  <c r="AU163" i="9"/>
  <c r="AU164" i="9"/>
  <c r="AU165" i="9"/>
  <c r="AU166" i="9"/>
  <c r="AU167" i="9"/>
  <c r="AU168" i="9"/>
  <c r="AU169" i="9"/>
  <c r="AU170" i="9"/>
  <c r="AU171" i="9"/>
  <c r="AU172" i="9"/>
  <c r="AU173" i="9"/>
  <c r="AU174" i="9"/>
  <c r="AU175" i="9"/>
  <c r="AU176" i="9"/>
  <c r="AU177" i="9"/>
  <c r="AU126" i="9"/>
  <c r="AU127" i="9"/>
  <c r="AU128" i="9"/>
  <c r="AU129" i="9"/>
  <c r="AU130" i="9"/>
  <c r="AU131" i="9"/>
  <c r="AU132" i="9"/>
  <c r="AU133" i="9"/>
  <c r="AU134" i="9"/>
  <c r="AU135" i="9"/>
  <c r="AU136" i="9"/>
  <c r="AU137" i="9"/>
  <c r="AU138" i="9"/>
  <c r="AU139" i="9"/>
  <c r="AU140" i="9"/>
  <c r="AU141" i="9"/>
  <c r="AU142" i="9"/>
  <c r="AU143" i="9"/>
  <c r="AU144" i="9"/>
  <c r="AU145" i="9"/>
  <c r="AU146" i="9"/>
  <c r="AU147" i="9"/>
  <c r="AU148" i="9"/>
  <c r="AU149" i="9"/>
  <c r="AU150" i="9"/>
  <c r="AU151" i="9"/>
  <c r="AU152" i="9"/>
  <c r="AU153" i="9"/>
  <c r="AU154" i="9"/>
  <c r="AU155" i="9"/>
  <c r="AU156" i="9"/>
  <c r="AU157" i="9"/>
  <c r="AQ11" i="9"/>
  <c r="AQ9" i="9"/>
  <c r="AQ8" i="9"/>
  <c r="AQ7" i="9"/>
  <c r="AQ16" i="9" s="1"/>
  <c r="AQ6" i="9" l="1"/>
  <c r="E11" i="8" s="1"/>
  <c r="AY6" i="9"/>
  <c r="E14" i="8" s="1"/>
  <c r="AY13" i="9"/>
  <c r="AY14" i="9"/>
  <c r="AY15" i="9"/>
  <c r="AQ13" i="9"/>
  <c r="AQ14" i="9"/>
  <c r="AQ15" i="9"/>
  <c r="AM50" i="9"/>
  <c r="AM51" i="9"/>
  <c r="AM52" i="9"/>
  <c r="AM53" i="9"/>
  <c r="AM54" i="9"/>
  <c r="AM55" i="9"/>
  <c r="AM131" i="9"/>
  <c r="AM108" i="9"/>
  <c r="AM107" i="9"/>
  <c r="AM109" i="9"/>
  <c r="AM144" i="9"/>
  <c r="AM145" i="9"/>
  <c r="AM146" i="9"/>
  <c r="AM147" i="9"/>
  <c r="AM162" i="9"/>
  <c r="AM148" i="9"/>
  <c r="AM163" i="9"/>
  <c r="AM149" i="9"/>
  <c r="AM164" i="9"/>
  <c r="AM132" i="9"/>
  <c r="AM150" i="9"/>
  <c r="AM165" i="9"/>
  <c r="AM133" i="9"/>
  <c r="AM151" i="9"/>
  <c r="AM152" i="9"/>
  <c r="AM166" i="9"/>
  <c r="AM167" i="9"/>
  <c r="AM153" i="9"/>
  <c r="AM168" i="9"/>
  <c r="AM154" i="9"/>
  <c r="AM155" i="9"/>
  <c r="AM130" i="9"/>
  <c r="AM156" i="9"/>
  <c r="AM157" i="9"/>
  <c r="AM158" i="9"/>
  <c r="AM159" i="9"/>
  <c r="AM161" i="9"/>
  <c r="AM16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22" i="9"/>
  <c r="AM23" i="9"/>
  <c r="AM24" i="9"/>
  <c r="AM91" i="9"/>
  <c r="AM92" i="9"/>
  <c r="AM93" i="9"/>
  <c r="AM94" i="9"/>
  <c r="AM95" i="9"/>
  <c r="AM96" i="9"/>
  <c r="AM97" i="9"/>
  <c r="AM98" i="9"/>
  <c r="AM25" i="9"/>
  <c r="AM26" i="9"/>
  <c r="AM27" i="9"/>
  <c r="AM70" i="9"/>
  <c r="AM134" i="9"/>
  <c r="AM135" i="9"/>
  <c r="AM136" i="9"/>
  <c r="AM137" i="9"/>
  <c r="AM99" i="9"/>
  <c r="AM100" i="9"/>
  <c r="AM101" i="9"/>
  <c r="AM102" i="9"/>
  <c r="AM103" i="9"/>
  <c r="AM104" i="9"/>
  <c r="AM105" i="9"/>
  <c r="AM106" i="9"/>
  <c r="AM110" i="9"/>
  <c r="AM111" i="9"/>
  <c r="AM112" i="9"/>
  <c r="AM113" i="9"/>
  <c r="AM114" i="9"/>
  <c r="AM115" i="9"/>
  <c r="AM116" i="9"/>
  <c r="AM117" i="9"/>
  <c r="AM118" i="9"/>
  <c r="AM119" i="9"/>
  <c r="AM120" i="9"/>
  <c r="AM121" i="9"/>
  <c r="AM122" i="9"/>
  <c r="AM123" i="9"/>
  <c r="AM124" i="9"/>
  <c r="AM125" i="9"/>
  <c r="AM126" i="9"/>
  <c r="AM127" i="9"/>
  <c r="AM128" i="9"/>
  <c r="AM129" i="9"/>
  <c r="AM138" i="9"/>
  <c r="AM141" i="9"/>
  <c r="AM142" i="9"/>
  <c r="AM139" i="9"/>
  <c r="AM143" i="9"/>
  <c r="AM140" i="9"/>
  <c r="AE115" i="9"/>
  <c r="AE116" i="9"/>
  <c r="AE117" i="9"/>
  <c r="AE118" i="9"/>
  <c r="AE119" i="9"/>
  <c r="AE120" i="9"/>
  <c r="AE121" i="9"/>
  <c r="AE77" i="9"/>
  <c r="AE78" i="9"/>
  <c r="AE343" i="9"/>
  <c r="AE289" i="9"/>
  <c r="AE181" i="9"/>
  <c r="AE344" i="9"/>
  <c r="AE290" i="9"/>
  <c r="AE345" i="9"/>
  <c r="AE299" i="9"/>
  <c r="AE308" i="9"/>
  <c r="AE346" i="9"/>
  <c r="AE368" i="9"/>
  <c r="AE347" i="9"/>
  <c r="AE201" i="9"/>
  <c r="AE369" i="9"/>
  <c r="AE370" i="9"/>
  <c r="AE410" i="9"/>
  <c r="AE309" i="9"/>
  <c r="AE420" i="9"/>
  <c r="AE371" i="9"/>
  <c r="AE165" i="9"/>
  <c r="AE291" i="9"/>
  <c r="AE372" i="9"/>
  <c r="AE348" i="9"/>
  <c r="AE373" i="9"/>
  <c r="AE374" i="9"/>
  <c r="AE264" i="9"/>
  <c r="AE265" i="9"/>
  <c r="AE292" i="9"/>
  <c r="AE375" i="9"/>
  <c r="AE310" i="9"/>
  <c r="AE376" i="9"/>
  <c r="AE377" i="9"/>
  <c r="AE311" i="9"/>
  <c r="AE378" i="9"/>
  <c r="AE421" i="9"/>
  <c r="AE266" i="9"/>
  <c r="AE349" i="9"/>
  <c r="AE267" i="9"/>
  <c r="AE312" i="9"/>
  <c r="AE268" i="9"/>
  <c r="AE269" i="9"/>
  <c r="AE313" i="9"/>
  <c r="AE270" i="9"/>
  <c r="AE350" i="9"/>
  <c r="AE379" i="9"/>
  <c r="AE380" i="9"/>
  <c r="AE314" i="9"/>
  <c r="AE351" i="9"/>
  <c r="AE411" i="9"/>
  <c r="AE271" i="9"/>
  <c r="AE315" i="9"/>
  <c r="AE381" i="9"/>
  <c r="AE352" i="9"/>
  <c r="AE293" i="9"/>
  <c r="AE353" i="9"/>
  <c r="AE382" i="9"/>
  <c r="AE383" i="9"/>
  <c r="AE272" i="9"/>
  <c r="AE384" i="9"/>
  <c r="AE294" i="9"/>
  <c r="AE354" i="9"/>
  <c r="AE385" i="9"/>
  <c r="AE355" i="9"/>
  <c r="AE386" i="9"/>
  <c r="AE202" i="9"/>
  <c r="AE356" i="9"/>
  <c r="AE166" i="9"/>
  <c r="AE316" i="9"/>
  <c r="AE273" i="9"/>
  <c r="AE274" i="9"/>
  <c r="AE300" i="9"/>
  <c r="AE275" i="9"/>
  <c r="AE317" i="9"/>
  <c r="AE194" i="9"/>
  <c r="AE387" i="9"/>
  <c r="AE388" i="9"/>
  <c r="AE389" i="9"/>
  <c r="AE318" i="9"/>
  <c r="AE422" i="9"/>
  <c r="AE319" i="9"/>
  <c r="AE320" i="9"/>
  <c r="AE390" i="9"/>
  <c r="AE357" i="9"/>
  <c r="AE276" i="9"/>
  <c r="AE423" i="9"/>
  <c r="AE358" i="9"/>
  <c r="AE301" i="9"/>
  <c r="AE359" i="9"/>
  <c r="AE321" i="9"/>
  <c r="AE391" i="9"/>
  <c r="AE360" i="9"/>
  <c r="AE392" i="9"/>
  <c r="AE277" i="9"/>
  <c r="AE393" i="9"/>
  <c r="AE278" i="9"/>
  <c r="AE412" i="9"/>
  <c r="AE394" i="9"/>
  <c r="AE395" i="9"/>
  <c r="AE396" i="9"/>
  <c r="AE322" i="9"/>
  <c r="AE323" i="9"/>
  <c r="AE397" i="9"/>
  <c r="AE413" i="9"/>
  <c r="AE424" i="9"/>
  <c r="AE398" i="9"/>
  <c r="AE399" i="9"/>
  <c r="AE361" i="9"/>
  <c r="AE324" i="9"/>
  <c r="AE203" i="9"/>
  <c r="AE279" i="9"/>
  <c r="AE400" i="9"/>
  <c r="AE401" i="9"/>
  <c r="AE325" i="9"/>
  <c r="AE414" i="9"/>
  <c r="AE415" i="9"/>
  <c r="AE295" i="9"/>
  <c r="AE326" i="9"/>
  <c r="AE402" i="9"/>
  <c r="AE403" i="9"/>
  <c r="AE327" i="9"/>
  <c r="AE296" i="9"/>
  <c r="AE297" i="9"/>
  <c r="AE362" i="9"/>
  <c r="AE404" i="9"/>
  <c r="AE416" i="9"/>
  <c r="AE328" i="9"/>
  <c r="AE298" i="9"/>
  <c r="AE405" i="9"/>
  <c r="AE417" i="9"/>
  <c r="AE406" i="9"/>
  <c r="AE418" i="9"/>
  <c r="AE419" i="9"/>
  <c r="AE407" i="9"/>
  <c r="AE204" i="9"/>
  <c r="AE363" i="9"/>
  <c r="AE425" i="9"/>
  <c r="AE96" i="9"/>
  <c r="AE97" i="9"/>
  <c r="AE98" i="9"/>
  <c r="AE99" i="9"/>
  <c r="AE100" i="9"/>
  <c r="AE101" i="9"/>
  <c r="AE94" i="9"/>
  <c r="AE95" i="9"/>
  <c r="AE79" i="9"/>
  <c r="AE80" i="9"/>
  <c r="AE71" i="9"/>
  <c r="AE22" i="9"/>
  <c r="AE23" i="9"/>
  <c r="AE24" i="9"/>
  <c r="AE25" i="9"/>
  <c r="AE26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72" i="9"/>
  <c r="AE73" i="9"/>
  <c r="AE66" i="9"/>
  <c r="AE67" i="9"/>
  <c r="AE68" i="9"/>
  <c r="AE69" i="9"/>
  <c r="AE70" i="9"/>
  <c r="AE167" i="9"/>
  <c r="AE195" i="9"/>
  <c r="AE196" i="9"/>
  <c r="AE302" i="9"/>
  <c r="AE168" i="9"/>
  <c r="AE27" i="9"/>
  <c r="AE28" i="9"/>
  <c r="AE29" i="9"/>
  <c r="AE30" i="9"/>
  <c r="AE31" i="9"/>
  <c r="AE32" i="9"/>
  <c r="AE33" i="9"/>
  <c r="AE34" i="9"/>
  <c r="AE42" i="9"/>
  <c r="AE43" i="9"/>
  <c r="AE35" i="9"/>
  <c r="AE36" i="9"/>
  <c r="AE37" i="9"/>
  <c r="AE38" i="9"/>
  <c r="AE39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40" i="9"/>
  <c r="AE41" i="9"/>
  <c r="AE58" i="9"/>
  <c r="AE280" i="9"/>
  <c r="AE281" i="9"/>
  <c r="AE282" i="9"/>
  <c r="AE283" i="9"/>
  <c r="AE284" i="9"/>
  <c r="AE205" i="9"/>
  <c r="AE206" i="9"/>
  <c r="AE62" i="9"/>
  <c r="AE63" i="9"/>
  <c r="AE64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207" i="9"/>
  <c r="AE208" i="9"/>
  <c r="AE209" i="9"/>
  <c r="AE210" i="9"/>
  <c r="AE211" i="9"/>
  <c r="AE212" i="9"/>
  <c r="AE213" i="9"/>
  <c r="AE214" i="9"/>
  <c r="AE215" i="9"/>
  <c r="AE216" i="9"/>
  <c r="AE217" i="9"/>
  <c r="AE218" i="9"/>
  <c r="AE219" i="9"/>
  <c r="AE303" i="9"/>
  <c r="AE169" i="9"/>
  <c r="AE170" i="9"/>
  <c r="AE171" i="9"/>
  <c r="AE172" i="9"/>
  <c r="AE173" i="9"/>
  <c r="AE174" i="9"/>
  <c r="AE175" i="9"/>
  <c r="AE176" i="9"/>
  <c r="AE177" i="9"/>
  <c r="AE178" i="9"/>
  <c r="AE179" i="9"/>
  <c r="AE122" i="9"/>
  <c r="AE123" i="9"/>
  <c r="AE124" i="9"/>
  <c r="AE125" i="9"/>
  <c r="AE197" i="9"/>
  <c r="AE126" i="9"/>
  <c r="AE127" i="9"/>
  <c r="AE128" i="9"/>
  <c r="AE129" i="9"/>
  <c r="AE180" i="9"/>
  <c r="AE130" i="9"/>
  <c r="AE220" i="9"/>
  <c r="AE131" i="9"/>
  <c r="AE132" i="9"/>
  <c r="AE133" i="9"/>
  <c r="AE134" i="9"/>
  <c r="AE221" i="9"/>
  <c r="AE285" i="9"/>
  <c r="AE135" i="9"/>
  <c r="AE136" i="9"/>
  <c r="AE137" i="9"/>
  <c r="AE138" i="9"/>
  <c r="AE139" i="9"/>
  <c r="AE286" i="9"/>
  <c r="AE140" i="9"/>
  <c r="AE141" i="9"/>
  <c r="AE222" i="9"/>
  <c r="AE142" i="9"/>
  <c r="AE143" i="9"/>
  <c r="AE223" i="9"/>
  <c r="AE144" i="9"/>
  <c r="AE224" i="9"/>
  <c r="AE225" i="9"/>
  <c r="AE145" i="9"/>
  <c r="AE287" i="9"/>
  <c r="AE304" i="9"/>
  <c r="AE146" i="9"/>
  <c r="AE226" i="9"/>
  <c r="AE147" i="9"/>
  <c r="AE148" i="9"/>
  <c r="AE149" i="9"/>
  <c r="AE227" i="9"/>
  <c r="AE228" i="9"/>
  <c r="AE150" i="9"/>
  <c r="AE151" i="9"/>
  <c r="AE152" i="9"/>
  <c r="AE153" i="9"/>
  <c r="AE154" i="9"/>
  <c r="AE155" i="9"/>
  <c r="AE156" i="9"/>
  <c r="AE229" i="9"/>
  <c r="AE157" i="9"/>
  <c r="AE158" i="9"/>
  <c r="AE230" i="9"/>
  <c r="AE198" i="9"/>
  <c r="AE159" i="9"/>
  <c r="AE160" i="9"/>
  <c r="AE161" i="9"/>
  <c r="AE162" i="9"/>
  <c r="AE163" i="9"/>
  <c r="AE231" i="9"/>
  <c r="AE164" i="9"/>
  <c r="AE199" i="9"/>
  <c r="AE59" i="9"/>
  <c r="AE60" i="9"/>
  <c r="AE61" i="9"/>
  <c r="AE65" i="9"/>
  <c r="AE182" i="9"/>
  <c r="AE329" i="9"/>
  <c r="AE183" i="9"/>
  <c r="AE184" i="9"/>
  <c r="AE185" i="9"/>
  <c r="AE186" i="9"/>
  <c r="AE187" i="9"/>
  <c r="AE188" i="9"/>
  <c r="AE189" i="9"/>
  <c r="AE190" i="9"/>
  <c r="AE364" i="9"/>
  <c r="AE191" i="9"/>
  <c r="AE330" i="9"/>
  <c r="AE192" i="9"/>
  <c r="AE193" i="9"/>
  <c r="AE331" i="9"/>
  <c r="AE332" i="9"/>
  <c r="AE232" i="9"/>
  <c r="AE307" i="9"/>
  <c r="AE233" i="9"/>
  <c r="AE234" i="9"/>
  <c r="AE235" i="9"/>
  <c r="AE236" i="9"/>
  <c r="AE237" i="9"/>
  <c r="AE238" i="9"/>
  <c r="AE408" i="9"/>
  <c r="AE239" i="9"/>
  <c r="AE240" i="9"/>
  <c r="AE333" i="9"/>
  <c r="AE241" i="9"/>
  <c r="AE305" i="9"/>
  <c r="AE242" i="9"/>
  <c r="AE334" i="9"/>
  <c r="AE200" i="9"/>
  <c r="AE243" i="9"/>
  <c r="AE244" i="9"/>
  <c r="AE335" i="9"/>
  <c r="AE245" i="9"/>
  <c r="AE336" i="9"/>
  <c r="AE246" i="9"/>
  <c r="AE337" i="9"/>
  <c r="AE247" i="9"/>
  <c r="AE248" i="9"/>
  <c r="AE338" i="9"/>
  <c r="AE249" i="9"/>
  <c r="AE250" i="9"/>
  <c r="AE339" i="9"/>
  <c r="AE340" i="9"/>
  <c r="AE367" i="9"/>
  <c r="AE341" i="9"/>
  <c r="AE251" i="9"/>
  <c r="AE365" i="9"/>
  <c r="AE252" i="9"/>
  <c r="AE366" i="9"/>
  <c r="AE253" i="9"/>
  <c r="AE409" i="9"/>
  <c r="AE342" i="9"/>
  <c r="AE254" i="9"/>
  <c r="AE255" i="9"/>
  <c r="AE256" i="9"/>
  <c r="AE257" i="9"/>
  <c r="AE258" i="9"/>
  <c r="AE288" i="9"/>
  <c r="AE259" i="9"/>
  <c r="AE260" i="9"/>
  <c r="AE261" i="9"/>
  <c r="AE306" i="9"/>
  <c r="AE262" i="9"/>
  <c r="AE263" i="9"/>
  <c r="AE74" i="9"/>
  <c r="AE75" i="9"/>
  <c r="AE76" i="9"/>
  <c r="W38" i="9"/>
  <c r="W33" i="9"/>
  <c r="W39" i="9"/>
  <c r="W40" i="9"/>
  <c r="W80" i="9"/>
  <c r="W81" i="9"/>
  <c r="W82" i="9"/>
  <c r="W83" i="9"/>
  <c r="W84" i="9"/>
  <c r="W22" i="9"/>
  <c r="W23" i="9"/>
  <c r="W24" i="9"/>
  <c r="W25" i="9"/>
  <c r="W35" i="9"/>
  <c r="W36" i="9"/>
  <c r="W37" i="9"/>
  <c r="W34" i="9"/>
  <c r="W32" i="9"/>
  <c r="W29" i="9"/>
  <c r="W30" i="9"/>
  <c r="W31" i="9"/>
  <c r="W26" i="9"/>
  <c r="W27" i="9"/>
  <c r="W28" i="9"/>
  <c r="W78" i="9"/>
  <c r="W79" i="9"/>
  <c r="W55" i="9"/>
  <c r="W56" i="9"/>
  <c r="W57" i="9"/>
  <c r="W41" i="9"/>
  <c r="W42" i="9"/>
  <c r="W43" i="9"/>
  <c r="W44" i="9"/>
  <c r="W45" i="9"/>
  <c r="W46" i="9"/>
  <c r="W47" i="9"/>
  <c r="W48" i="9"/>
  <c r="W49" i="9"/>
  <c r="W50" i="9"/>
  <c r="W68" i="9"/>
  <c r="W69" i="9"/>
  <c r="W85" i="9"/>
  <c r="W70" i="9"/>
  <c r="W71" i="9"/>
  <c r="W86" i="9"/>
  <c r="W87" i="9"/>
  <c r="W72" i="9"/>
  <c r="W73" i="9"/>
  <c r="W88" i="9"/>
  <c r="W89" i="9"/>
  <c r="W74" i="9"/>
  <c r="W75" i="9"/>
  <c r="W76" i="9"/>
  <c r="W77" i="9"/>
  <c r="W51" i="9"/>
  <c r="W52" i="9"/>
  <c r="W53" i="9"/>
  <c r="W54" i="9"/>
  <c r="W58" i="9"/>
  <c r="W59" i="9"/>
  <c r="W60" i="9"/>
  <c r="W61" i="9"/>
  <c r="W62" i="9"/>
  <c r="W63" i="9"/>
  <c r="W64" i="9"/>
  <c r="W65" i="9"/>
  <c r="W66" i="9"/>
  <c r="W67" i="9"/>
  <c r="S11" i="9"/>
  <c r="S9" i="9"/>
  <c r="S8" i="9"/>
  <c r="S7" i="9"/>
  <c r="S16" i="9" s="1"/>
  <c r="O48" i="9"/>
  <c r="O49" i="9"/>
  <c r="O50" i="9"/>
  <c r="O51" i="9"/>
  <c r="O52" i="9"/>
  <c r="O37" i="9"/>
  <c r="O38" i="9"/>
  <c r="O78" i="9"/>
  <c r="O39" i="9"/>
  <c r="O40" i="9"/>
  <c r="O98" i="9"/>
  <c r="O150" i="9"/>
  <c r="O165" i="9"/>
  <c r="O159" i="9"/>
  <c r="O151" i="9"/>
  <c r="O99" i="9"/>
  <c r="O152" i="9"/>
  <c r="O166" i="9"/>
  <c r="O171" i="9"/>
  <c r="O160" i="9"/>
  <c r="O167" i="9"/>
  <c r="O100" i="9"/>
  <c r="O101" i="9"/>
  <c r="O164" i="9"/>
  <c r="O153" i="9"/>
  <c r="O102" i="9"/>
  <c r="O161" i="9"/>
  <c r="O122" i="9"/>
  <c r="O162" i="9"/>
  <c r="O140" i="9"/>
  <c r="O103" i="9"/>
  <c r="O163" i="9"/>
  <c r="O154" i="9"/>
  <c r="O104" i="9"/>
  <c r="O168" i="9"/>
  <c r="O105" i="9"/>
  <c r="O169" i="9"/>
  <c r="O170" i="9"/>
  <c r="O106" i="9"/>
  <c r="O144" i="9"/>
  <c r="O145" i="9"/>
  <c r="O146" i="9"/>
  <c r="O123" i="9"/>
  <c r="O107" i="9"/>
  <c r="O79" i="9"/>
  <c r="O80" i="9"/>
  <c r="O41" i="9"/>
  <c r="O4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31" i="9"/>
  <c r="O69" i="9"/>
  <c r="O70" i="9"/>
  <c r="O32" i="9"/>
  <c r="O33" i="9"/>
  <c r="O34" i="9"/>
  <c r="O35" i="9"/>
  <c r="O155" i="9"/>
  <c r="O108" i="9"/>
  <c r="O109" i="9"/>
  <c r="O22" i="9"/>
  <c r="O23" i="9"/>
  <c r="O24" i="9"/>
  <c r="O25" i="9"/>
  <c r="O26" i="9"/>
  <c r="O27" i="9"/>
  <c r="O81" i="9"/>
  <c r="O82" i="9"/>
  <c r="O83" i="9"/>
  <c r="O84" i="9"/>
  <c r="O110" i="9"/>
  <c r="O111" i="9"/>
  <c r="O112" i="9"/>
  <c r="O113" i="9"/>
  <c r="O114" i="9"/>
  <c r="O28" i="9"/>
  <c r="O36" i="9"/>
  <c r="O115" i="9"/>
  <c r="O116" i="9"/>
  <c r="O117" i="9"/>
  <c r="O118" i="9"/>
  <c r="O124" i="9"/>
  <c r="O125" i="9"/>
  <c r="O119" i="9"/>
  <c r="O126" i="9"/>
  <c r="O127" i="9"/>
  <c r="O142" i="9"/>
  <c r="O128" i="9"/>
  <c r="O143" i="9"/>
  <c r="O147" i="9"/>
  <c r="O129" i="9"/>
  <c r="O130" i="9"/>
  <c r="O148" i="9"/>
  <c r="O131" i="9"/>
  <c r="O132" i="9"/>
  <c r="O133" i="9"/>
  <c r="O134" i="9"/>
  <c r="O120" i="9"/>
  <c r="O135" i="9"/>
  <c r="O136" i="9"/>
  <c r="O137" i="9"/>
  <c r="O138" i="9"/>
  <c r="O149" i="9"/>
  <c r="O156" i="9"/>
  <c r="O139" i="9"/>
  <c r="O121" i="9"/>
  <c r="O141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157" i="9"/>
  <c r="O158" i="9"/>
  <c r="O71" i="9"/>
  <c r="O43" i="9"/>
  <c r="O44" i="9"/>
  <c r="O72" i="9"/>
  <c r="O73" i="9"/>
  <c r="O74" i="9"/>
  <c r="O75" i="9"/>
  <c r="O45" i="9"/>
  <c r="O46" i="9"/>
  <c r="O47" i="9"/>
  <c r="O76" i="9"/>
  <c r="O77" i="9"/>
  <c r="O29" i="9"/>
  <c r="O30" i="9"/>
  <c r="G137" i="9"/>
  <c r="G501" i="9"/>
  <c r="G573" i="9"/>
  <c r="G618" i="9"/>
  <c r="G492" i="9"/>
  <c r="G269" i="9"/>
  <c r="G502" i="9"/>
  <c r="G556" i="9"/>
  <c r="G574" i="9"/>
  <c r="G270" i="9"/>
  <c r="G657" i="9"/>
  <c r="G619" i="9"/>
  <c r="G620" i="9"/>
  <c r="G621" i="9"/>
  <c r="G396" i="9"/>
  <c r="G622" i="9"/>
  <c r="G623" i="9"/>
  <c r="G624" i="9"/>
  <c r="G444" i="9"/>
  <c r="G651" i="9"/>
  <c r="G445" i="9"/>
  <c r="G650" i="9"/>
  <c r="G625" i="9"/>
  <c r="G503" i="9"/>
  <c r="G626" i="9"/>
  <c r="G601" i="9"/>
  <c r="G397" i="9"/>
  <c r="G652" i="9"/>
  <c r="G398" i="9"/>
  <c r="G575" i="9"/>
  <c r="G576" i="9"/>
  <c r="G627" i="9"/>
  <c r="G446" i="9"/>
  <c r="G540" i="9"/>
  <c r="G504" i="9"/>
  <c r="G602" i="9"/>
  <c r="G610" i="9"/>
  <c r="G541" i="9"/>
  <c r="G388" i="9"/>
  <c r="G658" i="9"/>
  <c r="G447" i="9"/>
  <c r="G615" i="9"/>
  <c r="G542" i="9"/>
  <c r="G448" i="9"/>
  <c r="G653" i="9"/>
  <c r="G449" i="9"/>
  <c r="G543" i="9"/>
  <c r="G505" i="9"/>
  <c r="G544" i="9"/>
  <c r="G628" i="9"/>
  <c r="G611" i="9"/>
  <c r="G557" i="9"/>
  <c r="G577" i="9"/>
  <c r="G603" i="9"/>
  <c r="G271" i="9"/>
  <c r="G506" i="9"/>
  <c r="G341" i="9"/>
  <c r="G450" i="9"/>
  <c r="G616" i="9"/>
  <c r="G604" i="9"/>
  <c r="G578" i="9"/>
  <c r="G629" i="9"/>
  <c r="G451" i="9"/>
  <c r="G272" i="9"/>
  <c r="G452" i="9"/>
  <c r="G630" i="9"/>
  <c r="G273" i="9"/>
  <c r="G631" i="9"/>
  <c r="G507" i="9"/>
  <c r="G605" i="9"/>
  <c r="G579" i="9"/>
  <c r="G389" i="9"/>
  <c r="G453" i="9"/>
  <c r="G454" i="9"/>
  <c r="G580" i="9"/>
  <c r="G545" i="9"/>
  <c r="G455" i="9"/>
  <c r="G546" i="9"/>
  <c r="G612" i="9"/>
  <c r="G632" i="9"/>
  <c r="G456" i="9"/>
  <c r="G508" i="9"/>
  <c r="G633" i="9"/>
  <c r="G457" i="9"/>
  <c r="G458" i="9"/>
  <c r="G509" i="9"/>
  <c r="G558" i="9"/>
  <c r="G459" i="9"/>
  <c r="G581" i="9"/>
  <c r="G634" i="9"/>
  <c r="G493" i="9"/>
  <c r="G582" i="9"/>
  <c r="G547" i="9"/>
  <c r="G654" i="9"/>
  <c r="G659" i="9"/>
  <c r="G635" i="9"/>
  <c r="G583" i="9"/>
  <c r="G460" i="9"/>
  <c r="G274" i="9"/>
  <c r="G636" i="9"/>
  <c r="G584" i="9"/>
  <c r="G585" i="9"/>
  <c r="G606" i="9"/>
  <c r="G559" i="9"/>
  <c r="G586" i="9"/>
  <c r="G613" i="9"/>
  <c r="G637" i="9"/>
  <c r="G638" i="9"/>
  <c r="G639" i="9"/>
  <c r="G461" i="9"/>
  <c r="G275" i="9"/>
  <c r="G607" i="9"/>
  <c r="G510" i="9"/>
  <c r="G462" i="9"/>
  <c r="G587" i="9"/>
  <c r="G660" i="9"/>
  <c r="G463" i="9"/>
  <c r="G640" i="9"/>
  <c r="G464" i="9"/>
  <c r="G588" i="9"/>
  <c r="G589" i="9"/>
  <c r="G465" i="9"/>
  <c r="G641" i="9"/>
  <c r="G399" i="9"/>
  <c r="G590" i="9"/>
  <c r="G342" i="9"/>
  <c r="G642" i="9"/>
  <c r="G591" i="9"/>
  <c r="G592" i="9"/>
  <c r="G466" i="9"/>
  <c r="G467" i="9"/>
  <c r="G494" i="9"/>
  <c r="G548" i="9"/>
  <c r="G468" i="9"/>
  <c r="G643" i="9"/>
  <c r="G593" i="9"/>
  <c r="G511" i="9"/>
  <c r="G661" i="9"/>
  <c r="G560" i="9"/>
  <c r="G400" i="9"/>
  <c r="G390" i="9"/>
  <c r="G614" i="9"/>
  <c r="G469" i="9"/>
  <c r="G644" i="9"/>
  <c r="G470" i="9"/>
  <c r="G645" i="9"/>
  <c r="G662" i="9"/>
  <c r="G663" i="9"/>
  <c r="G646" i="9"/>
  <c r="G549" i="9"/>
  <c r="G550" i="9"/>
  <c r="G647" i="9"/>
  <c r="G664" i="9"/>
  <c r="G561" i="9"/>
  <c r="G655" i="9"/>
  <c r="G594" i="9"/>
  <c r="G648" i="9"/>
  <c r="G595" i="9"/>
  <c r="G551" i="9"/>
  <c r="G608" i="9"/>
  <c r="G512" i="9"/>
  <c r="G596" i="9"/>
  <c r="G552" i="9"/>
  <c r="G553" i="9"/>
  <c r="G649" i="9"/>
  <c r="G562" i="9"/>
  <c r="G513" i="9"/>
  <c r="G597" i="9"/>
  <c r="G563" i="9"/>
  <c r="G514" i="9"/>
  <c r="G571" i="9"/>
  <c r="G598" i="9"/>
  <c r="G564" i="9"/>
  <c r="G515" i="9"/>
  <c r="G565" i="9"/>
  <c r="G599" i="9"/>
  <c r="G609" i="9"/>
  <c r="G190" i="9"/>
  <c r="G191" i="9"/>
  <c r="G192" i="9"/>
  <c r="G193" i="9"/>
  <c r="G194" i="9"/>
  <c r="G195" i="9"/>
  <c r="G196" i="9"/>
  <c r="G197" i="9"/>
  <c r="G198" i="9"/>
  <c r="G178" i="9"/>
  <c r="G179" i="9"/>
  <c r="G180" i="9"/>
  <c r="G181" i="9"/>
  <c r="G149" i="9"/>
  <c r="G150" i="9"/>
  <c r="G151" i="9"/>
  <c r="G152" i="9"/>
  <c r="G153" i="9"/>
  <c r="G154" i="9"/>
  <c r="G139" i="9"/>
  <c r="G140" i="9"/>
  <c r="G121" i="9"/>
  <c r="G122" i="9"/>
  <c r="G123" i="9"/>
  <c r="G22" i="9"/>
  <c r="G23" i="9"/>
  <c r="G24" i="9"/>
  <c r="G25" i="9"/>
  <c r="G26" i="9"/>
  <c r="G27" i="9"/>
  <c r="G28" i="9"/>
  <c r="G29" i="9"/>
  <c r="G30" i="9"/>
  <c r="G276" i="9"/>
  <c r="G277" i="9"/>
  <c r="G225" i="9"/>
  <c r="G278" i="9"/>
  <c r="G226" i="9"/>
  <c r="G157" i="9"/>
  <c r="G158" i="9"/>
  <c r="G279" i="9"/>
  <c r="G159" i="9"/>
  <c r="G160" i="9"/>
  <c r="G161" i="9"/>
  <c r="G147" i="9"/>
  <c r="G280" i="9"/>
  <c r="G141" i="9"/>
  <c r="G227" i="9"/>
  <c r="G281" i="9"/>
  <c r="G162" i="9"/>
  <c r="G148" i="9"/>
  <c r="G282" i="9"/>
  <c r="G187" i="9"/>
  <c r="G283" i="9"/>
  <c r="G228" i="9"/>
  <c r="G284" i="9"/>
  <c r="G163" i="9"/>
  <c r="G164" i="9"/>
  <c r="G165" i="9"/>
  <c r="G229" i="9"/>
  <c r="G285" i="9"/>
  <c r="G182" i="9"/>
  <c r="G286" i="9"/>
  <c r="G230" i="9"/>
  <c r="G166" i="9"/>
  <c r="G287" i="9"/>
  <c r="G288" i="9"/>
  <c r="G289" i="9"/>
  <c r="G290" i="9"/>
  <c r="G231" i="9"/>
  <c r="G291" i="9"/>
  <c r="G167" i="9"/>
  <c r="G292" i="9"/>
  <c r="G168" i="9"/>
  <c r="G169" i="9"/>
  <c r="G124" i="9"/>
  <c r="G125" i="9"/>
  <c r="G126" i="9"/>
  <c r="G127" i="9"/>
  <c r="G128" i="9"/>
  <c r="G129" i="9"/>
  <c r="G130" i="9"/>
  <c r="G131" i="9"/>
  <c r="G132" i="9"/>
  <c r="G133" i="9"/>
  <c r="G134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293" i="9"/>
  <c r="G294" i="9"/>
  <c r="G295" i="9"/>
  <c r="G296" i="9"/>
  <c r="G297" i="9"/>
  <c r="G343" i="9"/>
  <c r="G344" i="9"/>
  <c r="G345" i="9"/>
  <c r="G346" i="9"/>
  <c r="G347" i="9"/>
  <c r="G348" i="9"/>
  <c r="G349" i="9"/>
  <c r="G350" i="9"/>
  <c r="G351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232" i="9"/>
  <c r="G233" i="9"/>
  <c r="G234" i="9"/>
  <c r="G471" i="9"/>
  <c r="G472" i="9"/>
  <c r="G473" i="9"/>
  <c r="G474" i="9"/>
  <c r="G475" i="9"/>
  <c r="G566" i="9"/>
  <c r="G298" i="9"/>
  <c r="G299" i="9"/>
  <c r="G300" i="9"/>
  <c r="G301" i="9"/>
  <c r="G199" i="9"/>
  <c r="G302" i="9"/>
  <c r="G303" i="9"/>
  <c r="G200" i="9"/>
  <c r="G201" i="9"/>
  <c r="G304" i="9"/>
  <c r="G202" i="9"/>
  <c r="G305" i="9"/>
  <c r="G203" i="9"/>
  <c r="G204" i="9"/>
  <c r="G205" i="9"/>
  <c r="G206" i="9"/>
  <c r="G207" i="9"/>
  <c r="G306" i="9"/>
  <c r="G391" i="9"/>
  <c r="G392" i="9"/>
  <c r="G554" i="9"/>
  <c r="G393" i="9"/>
  <c r="G307" i="9"/>
  <c r="G98" i="9"/>
  <c r="G99" i="9"/>
  <c r="G100" i="9"/>
  <c r="G247" i="9"/>
  <c r="G248" i="9"/>
  <c r="G308" i="9"/>
  <c r="G309" i="9"/>
  <c r="G310" i="9"/>
  <c r="G311" i="9"/>
  <c r="G312" i="9"/>
  <c r="G313" i="9"/>
  <c r="G314" i="9"/>
  <c r="G249" i="9"/>
  <c r="G315" i="9"/>
  <c r="G316" i="9"/>
  <c r="G317" i="9"/>
  <c r="G318" i="9"/>
  <c r="G319" i="9"/>
  <c r="G250" i="9"/>
  <c r="G320" i="9"/>
  <c r="G321" i="9"/>
  <c r="G322" i="9"/>
  <c r="G323" i="9"/>
  <c r="G324" i="9"/>
  <c r="G251" i="9"/>
  <c r="G325" i="9"/>
  <c r="G326" i="9"/>
  <c r="G327" i="9"/>
  <c r="G252" i="9"/>
  <c r="G253" i="9"/>
  <c r="G328" i="9"/>
  <c r="G254" i="9"/>
  <c r="G329" i="9"/>
  <c r="G255" i="9"/>
  <c r="G330" i="9"/>
  <c r="G256" i="9"/>
  <c r="G331" i="9"/>
  <c r="G257" i="9"/>
  <c r="G258" i="9"/>
  <c r="G332" i="9"/>
  <c r="G259" i="9"/>
  <c r="G333" i="9"/>
  <c r="G334" i="9"/>
  <c r="G260" i="9"/>
  <c r="G261" i="9"/>
  <c r="G262" i="9"/>
  <c r="G263" i="9"/>
  <c r="G335" i="9"/>
  <c r="G264" i="9"/>
  <c r="G336" i="9"/>
  <c r="G337" i="9"/>
  <c r="G265" i="9"/>
  <c r="G266" i="9"/>
  <c r="G96" i="9"/>
  <c r="G97" i="9"/>
  <c r="G101" i="9"/>
  <c r="G102" i="9"/>
  <c r="G142" i="9"/>
  <c r="G143" i="9"/>
  <c r="G144" i="9"/>
  <c r="G183" i="9"/>
  <c r="G135" i="9"/>
  <c r="G136" i="9"/>
  <c r="G170" i="9"/>
  <c r="G171" i="9"/>
  <c r="G172" i="9"/>
  <c r="G173" i="9"/>
  <c r="G145" i="9"/>
  <c r="G119" i="9"/>
  <c r="G120" i="9"/>
  <c r="G146" i="9"/>
  <c r="G235" i="9"/>
  <c r="G495" i="9"/>
  <c r="G174" i="9"/>
  <c r="G175" i="9"/>
  <c r="G217" i="9"/>
  <c r="G218" i="9"/>
  <c r="G219" i="9"/>
  <c r="G220" i="9"/>
  <c r="G221" i="9"/>
  <c r="G184" i="9"/>
  <c r="G185" i="9"/>
  <c r="G208" i="9"/>
  <c r="G176" i="9"/>
  <c r="G209" i="9"/>
  <c r="G155" i="9"/>
  <c r="G496" i="9"/>
  <c r="G352" i="9"/>
  <c r="G353" i="9"/>
  <c r="G476" i="9"/>
  <c r="G477" i="9"/>
  <c r="G478" i="9"/>
  <c r="G479" i="9"/>
  <c r="G480" i="9"/>
  <c r="G354" i="9"/>
  <c r="G236" i="9"/>
  <c r="G401" i="9"/>
  <c r="G237" i="9"/>
  <c r="G238" i="9"/>
  <c r="G481" i="9"/>
  <c r="G239" i="9"/>
  <c r="G355" i="9"/>
  <c r="G482" i="9"/>
  <c r="G483" i="9"/>
  <c r="G402" i="9"/>
  <c r="G484" i="9"/>
  <c r="G394" i="9"/>
  <c r="G485" i="9"/>
  <c r="G486" i="9"/>
  <c r="G356" i="9"/>
  <c r="G487" i="9"/>
  <c r="G222" i="9"/>
  <c r="G488" i="9"/>
  <c r="G403" i="9"/>
  <c r="G404" i="9"/>
  <c r="G338" i="9"/>
  <c r="G240" i="9"/>
  <c r="G267" i="9"/>
  <c r="G357" i="9"/>
  <c r="G358" i="9"/>
  <c r="G436" i="9"/>
  <c r="G241" i="9"/>
  <c r="G437" i="9"/>
  <c r="G359" i="9"/>
  <c r="G438" i="9"/>
  <c r="G360" i="9"/>
  <c r="G242" i="9"/>
  <c r="G395" i="9"/>
  <c r="G361" i="9"/>
  <c r="G243" i="9"/>
  <c r="G244" i="9"/>
  <c r="G439" i="9"/>
  <c r="G362" i="9"/>
  <c r="G363" i="9"/>
  <c r="G440" i="9"/>
  <c r="G441" i="9"/>
  <c r="G245" i="9"/>
  <c r="G246" i="9"/>
  <c r="G364" i="9"/>
  <c r="G365" i="9"/>
  <c r="G366" i="9"/>
  <c r="G442" i="9"/>
  <c r="G367" i="9"/>
  <c r="G567" i="9"/>
  <c r="G368" i="9"/>
  <c r="G405" i="9"/>
  <c r="G339" i="9"/>
  <c r="G568" i="9"/>
  <c r="G406" i="9"/>
  <c r="G516" i="9"/>
  <c r="G369" i="9"/>
  <c r="G517" i="9"/>
  <c r="G370" i="9"/>
  <c r="G518" i="9"/>
  <c r="G371" i="9"/>
  <c r="G372" i="9"/>
  <c r="G407" i="9"/>
  <c r="G519" i="9"/>
  <c r="G520" i="9"/>
  <c r="G408" i="9"/>
  <c r="G409" i="9"/>
  <c r="G489" i="9"/>
  <c r="G410" i="9"/>
  <c r="G521" i="9"/>
  <c r="G340" i="9"/>
  <c r="G373" i="9"/>
  <c r="G522" i="9"/>
  <c r="G523" i="9"/>
  <c r="G524" i="9"/>
  <c r="G497" i="9"/>
  <c r="G525" i="9"/>
  <c r="G498" i="9"/>
  <c r="G411" i="9"/>
  <c r="G526" i="9"/>
  <c r="G412" i="9"/>
  <c r="G413" i="9"/>
  <c r="G527" i="9"/>
  <c r="G414" i="9"/>
  <c r="G528" i="9"/>
  <c r="G555" i="9"/>
  <c r="G374" i="9"/>
  <c r="G375" i="9"/>
  <c r="G415" i="9"/>
  <c r="G529" i="9"/>
  <c r="G530" i="9"/>
  <c r="G416" i="9"/>
  <c r="G376" i="9"/>
  <c r="G499" i="9"/>
  <c r="G531" i="9"/>
  <c r="G417" i="9"/>
  <c r="G569" i="9"/>
  <c r="G377" i="9"/>
  <c r="G532" i="9"/>
  <c r="G418" i="9"/>
  <c r="G533" i="9"/>
  <c r="G419" i="9"/>
  <c r="G378" i="9"/>
  <c r="G379" i="9"/>
  <c r="G420" i="9"/>
  <c r="G421" i="9"/>
  <c r="G422" i="9"/>
  <c r="G380" i="9"/>
  <c r="G534" i="9"/>
  <c r="G423" i="9"/>
  <c r="G490" i="9"/>
  <c r="G424" i="9"/>
  <c r="G425" i="9"/>
  <c r="G426" i="9"/>
  <c r="G381" i="9"/>
  <c r="G268" i="9"/>
  <c r="G427" i="9"/>
  <c r="G428" i="9"/>
  <c r="G429" i="9"/>
  <c r="G430" i="9"/>
  <c r="G382" i="9"/>
  <c r="G383" i="9"/>
  <c r="G384" i="9"/>
  <c r="G385" i="9"/>
  <c r="G535" i="9"/>
  <c r="G431" i="9"/>
  <c r="G432" i="9"/>
  <c r="G570" i="9"/>
  <c r="G386" i="9"/>
  <c r="G433" i="9"/>
  <c r="G500" i="9"/>
  <c r="G536" i="9"/>
  <c r="G537" i="9"/>
  <c r="G387" i="9"/>
  <c r="G538" i="9"/>
  <c r="G434" i="9"/>
  <c r="G539" i="9"/>
  <c r="G491" i="9"/>
  <c r="G435" i="9"/>
  <c r="G177" i="9"/>
  <c r="G210" i="9"/>
  <c r="G211" i="9"/>
  <c r="G186" i="9"/>
  <c r="G212" i="9"/>
  <c r="G188" i="9"/>
  <c r="G213" i="9"/>
  <c r="G214" i="9"/>
  <c r="G223" i="9"/>
  <c r="G224" i="9"/>
  <c r="G215" i="9"/>
  <c r="G189" i="9"/>
  <c r="G216" i="9"/>
  <c r="G138" i="9"/>
  <c r="G156" i="9"/>
  <c r="G656" i="9"/>
  <c r="G572" i="9"/>
  <c r="G443" i="9"/>
  <c r="G600" i="9"/>
  <c r="G617" i="9"/>
  <c r="S6" i="9" l="1"/>
  <c r="E10" i="8" s="1"/>
  <c r="S13" i="9"/>
  <c r="S14" i="9"/>
  <c r="S15" i="9"/>
  <c r="N53" i="12" l="1"/>
  <c r="N54" i="12"/>
  <c r="N55" i="12"/>
  <c r="N56" i="12"/>
  <c r="N38" i="12"/>
  <c r="N39" i="12"/>
  <c r="N57" i="12"/>
  <c r="N58" i="12"/>
  <c r="N59" i="12"/>
  <c r="N40" i="12"/>
  <c r="N60" i="12"/>
  <c r="N61" i="12"/>
  <c r="N62" i="12"/>
  <c r="N63" i="12"/>
  <c r="N65" i="12"/>
  <c r="N110" i="12"/>
  <c r="N68" i="12"/>
  <c r="N69" i="12"/>
  <c r="N70" i="12"/>
  <c r="N71" i="12"/>
  <c r="N66" i="12"/>
  <c r="N67" i="12"/>
  <c r="N41" i="12"/>
  <c r="N42" i="12"/>
  <c r="N12" i="12"/>
  <c r="N13" i="12"/>
  <c r="N72" i="12"/>
  <c r="N73" i="12"/>
  <c r="N74" i="12"/>
  <c r="N43" i="12"/>
  <c r="N28" i="12"/>
  <c r="N25" i="12"/>
  <c r="N20" i="12"/>
  <c r="N75" i="12"/>
  <c r="N76" i="12"/>
  <c r="N78" i="12"/>
  <c r="N80" i="12"/>
  <c r="N81" i="12"/>
  <c r="N77" i="12"/>
  <c r="N82" i="12"/>
  <c r="N83" i="12"/>
  <c r="N44" i="12"/>
  <c r="N26" i="12"/>
  <c r="N27" i="12"/>
  <c r="N21" i="12"/>
  <c r="N22" i="12"/>
  <c r="N14" i="12"/>
  <c r="N15" i="12"/>
  <c r="N45" i="12"/>
  <c r="N84" i="12"/>
  <c r="N85" i="12"/>
  <c r="N111" i="12"/>
  <c r="N86" i="12"/>
  <c r="N46" i="12"/>
  <c r="N47" i="12"/>
  <c r="N87" i="12"/>
  <c r="N29" i="12"/>
  <c r="N88" i="12"/>
  <c r="N16" i="12"/>
  <c r="N17" i="12"/>
  <c r="N18" i="12"/>
  <c r="N19" i="12"/>
  <c r="N23" i="12"/>
  <c r="N24" i="12"/>
  <c r="N48" i="12"/>
  <c r="N89" i="12"/>
  <c r="N90" i="12"/>
  <c r="N49" i="12"/>
  <c r="N30" i="12"/>
  <c r="N91" i="12"/>
  <c r="N31" i="12"/>
  <c r="N92" i="12"/>
  <c r="N93" i="12"/>
  <c r="N64" i="12"/>
  <c r="N50" i="12"/>
  <c r="N95" i="12"/>
  <c r="N96" i="12"/>
  <c r="N32" i="12"/>
  <c r="N33" i="12"/>
  <c r="N34" i="12"/>
  <c r="N35" i="12"/>
  <c r="N97" i="12"/>
  <c r="N36" i="12"/>
  <c r="N37" i="12"/>
  <c r="N98" i="12"/>
  <c r="N99" i="12"/>
  <c r="N100" i="12"/>
  <c r="N51" i="12"/>
  <c r="N79" i="12"/>
  <c r="N102" i="12"/>
  <c r="N103" i="12"/>
  <c r="N104" i="12"/>
  <c r="N105" i="12"/>
  <c r="N94" i="12"/>
  <c r="N101" i="12"/>
  <c r="N52" i="12"/>
  <c r="N107" i="12"/>
  <c r="N108" i="12"/>
  <c r="N109" i="12"/>
  <c r="N106" i="12"/>
  <c r="M8" i="13"/>
  <c r="D8" i="12" l="1"/>
  <c r="D7" i="12"/>
  <c r="D6" i="12"/>
  <c r="L53" i="3"/>
  <c r="K10" i="13"/>
  <c r="K11" i="13" s="1"/>
  <c r="K12" i="13" s="1"/>
  <c r="L9" i="13"/>
  <c r="M9" i="13" s="1"/>
  <c r="C6" i="9"/>
  <c r="E8" i="8" s="1"/>
  <c r="F9" i="8" s="1"/>
  <c r="C7" i="9"/>
  <c r="C14" i="9" s="1"/>
  <c r="L51" i="3"/>
  <c r="L50" i="3"/>
  <c r="AI11" i="9"/>
  <c r="AI9" i="9"/>
  <c r="AI8" i="9"/>
  <c r="AI7" i="9"/>
  <c r="AI15" i="9" s="1"/>
  <c r="AA7" i="9"/>
  <c r="AA16" i="9" s="1"/>
  <c r="AA9" i="9"/>
  <c r="AA11" i="9"/>
  <c r="AA8" i="9"/>
  <c r="K11" i="9"/>
  <c r="K9" i="9"/>
  <c r="K8" i="9"/>
  <c r="K7" i="9"/>
  <c r="K16" i="9" s="1"/>
  <c r="C9" i="9"/>
  <c r="C8" i="9"/>
  <c r="C11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O74" i="3" s="1"/>
  <c r="O13" i="5"/>
  <c r="N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73" i="3" s="1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U70" i="3" s="1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I7" i="5"/>
  <c r="M34" i="3" s="1"/>
  <c r="H7" i="5"/>
  <c r="L34" i="3" s="1"/>
  <c r="S6" i="5"/>
  <c r="R6" i="5"/>
  <c r="Q6" i="5"/>
  <c r="P6" i="5"/>
  <c r="O6" i="5"/>
  <c r="N6" i="5"/>
  <c r="O67" i="3" s="1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L68" i="3"/>
  <c r="M68" i="3" s="1"/>
  <c r="U69" i="3" s="1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4" i="3"/>
  <c r="L57" i="3"/>
  <c r="L59" i="3"/>
  <c r="M69" i="3"/>
  <c r="L56" i="3"/>
  <c r="M72" i="3"/>
  <c r="L52" i="3"/>
  <c r="O70" i="3"/>
  <c r="L55" i="3"/>
  <c r="N55" i="3"/>
  <c r="L58" i="3"/>
  <c r="N58" i="3"/>
  <c r="N54" i="3"/>
  <c r="N57" i="3"/>
  <c r="N56" i="3"/>
  <c r="N51" i="3"/>
  <c r="N52" i="3"/>
  <c r="N53" i="3"/>
  <c r="N59" i="3"/>
  <c r="N74" i="3" l="1"/>
  <c r="AA15" i="9"/>
  <c r="AI16" i="9"/>
  <c r="AA14" i="9"/>
  <c r="K6" i="9"/>
  <c r="E9" i="8" s="1"/>
  <c r="AI14" i="9"/>
  <c r="AA13" i="9"/>
  <c r="AI6" i="9"/>
  <c r="E13" i="8" s="1"/>
  <c r="C15" i="9"/>
  <c r="AA6" i="9"/>
  <c r="E12" i="8" s="1"/>
  <c r="C16" i="9"/>
  <c r="K14" i="9"/>
  <c r="K13" i="9"/>
  <c r="K15" i="9"/>
  <c r="C13" i="9"/>
  <c r="AI13" i="9"/>
  <c r="N66" i="3"/>
  <c r="R66" i="3" s="1"/>
  <c r="N68" i="3"/>
  <c r="O66" i="3"/>
  <c r="O68" i="3"/>
  <c r="O72" i="3"/>
  <c r="N70" i="3"/>
  <c r="R70" i="3" s="1"/>
  <c r="N67" i="3"/>
  <c r="R67" i="3" s="1"/>
  <c r="N34" i="3"/>
  <c r="P34" i="3" s="1"/>
  <c r="O73" i="3"/>
  <c r="U67" i="3"/>
  <c r="O75" i="3"/>
  <c r="U74" i="3"/>
  <c r="O69" i="3"/>
  <c r="O71" i="3"/>
  <c r="R74" i="3"/>
  <c r="N72" i="3"/>
  <c r="R72" i="3" s="1"/>
  <c r="N69" i="3"/>
  <c r="N71" i="3"/>
  <c r="U71" i="3"/>
  <c r="R73" i="3"/>
  <c r="U75" i="3"/>
  <c r="N41" i="3"/>
  <c r="P41" i="3" s="1"/>
  <c r="U73" i="3"/>
  <c r="U68" i="3"/>
  <c r="N75" i="3"/>
  <c r="R75" i="3" s="1"/>
  <c r="K13" i="13"/>
  <c r="L10" i="13"/>
  <c r="Q32" i="3"/>
  <c r="S33" i="3"/>
  <c r="N32" i="3"/>
  <c r="P32" i="3" s="1"/>
  <c r="Q34" i="3"/>
  <c r="S34" i="3"/>
  <c r="Q36" i="3"/>
  <c r="S36" i="3"/>
  <c r="N36" i="3"/>
  <c r="P36" i="3" s="1"/>
  <c r="Q40" i="3"/>
  <c r="S40" i="3"/>
  <c r="Q38" i="3"/>
  <c r="N38" i="3"/>
  <c r="P38" i="3" s="1"/>
  <c r="N40" i="3"/>
  <c r="P40" i="3" s="1"/>
  <c r="S35" i="3"/>
  <c r="Q35" i="3"/>
  <c r="N35" i="3"/>
  <c r="P35" i="3" s="1"/>
  <c r="S37" i="3"/>
  <c r="Q37" i="3"/>
  <c r="S39" i="3"/>
  <c r="Q39" i="3"/>
  <c r="N39" i="3"/>
  <c r="P39" i="3" s="1"/>
  <c r="Q33" i="3"/>
  <c r="N33" i="3"/>
  <c r="P33" i="3" s="1"/>
  <c r="S38" i="3"/>
  <c r="N37" i="3"/>
  <c r="P37" i="3" s="1"/>
  <c r="Q41" i="3"/>
  <c r="S41" i="3"/>
  <c r="R68" i="3" l="1"/>
  <c r="R71" i="3"/>
  <c r="R69" i="3"/>
  <c r="M10" i="13"/>
  <c r="L11" i="13"/>
  <c r="K14" i="13"/>
  <c r="K15" i="13" l="1"/>
  <c r="L12" i="13"/>
  <c r="M11" i="13"/>
  <c r="L13" i="13" l="1"/>
  <c r="M12" i="13"/>
  <c r="K16" i="13"/>
  <c r="K17" i="13" l="1"/>
  <c r="L14" i="13"/>
  <c r="M13" i="13"/>
  <c r="L15" i="13" l="1"/>
  <c r="M14" i="13"/>
  <c r="K18" i="13"/>
  <c r="K19" i="13" l="1"/>
  <c r="L16" i="13"/>
  <c r="M15" i="13"/>
  <c r="L17" i="13" l="1"/>
  <c r="M16" i="13"/>
  <c r="K20" i="13"/>
  <c r="K21" i="13" l="1"/>
  <c r="L18" i="13"/>
  <c r="M17" i="13"/>
  <c r="L19" i="13" l="1"/>
  <c r="M18" i="13"/>
  <c r="K22" i="13"/>
  <c r="K23" i="13" l="1"/>
  <c r="L20" i="13"/>
  <c r="M19" i="13"/>
  <c r="K24" i="13" l="1"/>
  <c r="L21" i="13"/>
  <c r="M20" i="13"/>
  <c r="L22" i="13" l="1"/>
  <c r="M21" i="13"/>
  <c r="K25" i="13"/>
  <c r="K26" i="13" l="1"/>
  <c r="L23" i="13"/>
  <c r="M22" i="13"/>
  <c r="L24" i="13" l="1"/>
  <c r="M23" i="13"/>
  <c r="K27" i="13"/>
  <c r="K28" i="13" l="1"/>
  <c r="L25" i="13"/>
  <c r="M24" i="13"/>
  <c r="L26" i="13" l="1"/>
  <c r="M25" i="13"/>
  <c r="K29" i="13"/>
  <c r="K30" i="13" l="1"/>
  <c r="L27" i="13"/>
  <c r="M26" i="13"/>
  <c r="L28" i="13" l="1"/>
  <c r="M27" i="13"/>
  <c r="K31" i="13"/>
  <c r="K32" i="13" l="1"/>
  <c r="L29" i="13"/>
  <c r="M28" i="13"/>
  <c r="L30" i="13" l="1"/>
  <c r="M29" i="13"/>
  <c r="K33" i="13"/>
  <c r="K34" i="13" l="1"/>
  <c r="L31" i="13"/>
  <c r="M30" i="13"/>
  <c r="L32" i="13" l="1"/>
  <c r="M31" i="13"/>
  <c r="K35" i="13"/>
  <c r="K36" i="13" l="1"/>
  <c r="L33" i="13"/>
  <c r="M32" i="13"/>
  <c r="L34" i="13" l="1"/>
  <c r="M33" i="13"/>
  <c r="K37" i="13"/>
  <c r="K38" i="13" l="1"/>
  <c r="L35" i="13"/>
  <c r="M34" i="13"/>
  <c r="L36" i="13" l="1"/>
  <c r="M35" i="13"/>
  <c r="L37" i="13" l="1"/>
  <c r="M36" i="13"/>
  <c r="L38" i="13" l="1"/>
  <c r="M38" i="13" s="1"/>
  <c r="M37" i="13"/>
</calcChain>
</file>

<file path=xl/sharedStrings.xml><?xml version="1.0" encoding="utf-8"?>
<sst xmlns="http://schemas.openxmlformats.org/spreadsheetml/2006/main" count="6938" uniqueCount="515">
  <si>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</si>
  <si>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</si>
  <si>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</si>
  <si>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</si>
  <si>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</si>
  <si>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</si>
  <si>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</si>
  <si>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</si>
  <si>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</si>
  <si>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</si>
  <si>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</si>
  <si>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</si>
  <si>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</si>
  <si>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</si>
  <si>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</si>
  <si>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</si>
  <si>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</si>
  <si>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</si>
  <si>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</si>
  <si>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</si>
  <si>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</si>
  <si>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</si>
  <si>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</si>
  <si>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</si>
  <si>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</si>
  <si>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</si>
  <si>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</si>
  <si>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</si>
  <si>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</si>
  <si>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</si>
  <si>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</si>
  <si>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</si>
  <si>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</si>
  <si>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</si>
  <si>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</si>
  <si>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</si>
  <si>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</si>
  <si>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</si>
  <si>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</si>
  <si>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</si>
  <si>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</si>
  <si>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</si>
  <si>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</si>
  <si>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</si>
  <si>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</si>
  <si>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</si>
  <si>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</si>
  <si>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</si>
  <si>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</si>
  <si>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</si>
  <si>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</si>
  <si>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</si>
  <si>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</si>
  <si>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</si>
  <si>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</si>
  <si>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</si>
  <si>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</si>
  <si>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</si>
  <si>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</si>
  <si>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</si>
  <si>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</si>
  <si>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</si>
  <si>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</si>
  <si>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</si>
  <si>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</si>
  <si>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</si>
  <si>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</si>
  <si>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</si>
  <si>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</si>
  <si>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</si>
  <si>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</si>
  <si>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</si>
  <si>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</si>
  <si>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</si>
  <si>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</si>
  <si>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</si>
  <si>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</si>
  <si>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</si>
  <si>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</si>
  <si>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</si>
  <si>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</si>
  <si>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</si>
  <si>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</si>
  <si>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</si>
  <si>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</si>
  <si>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</si>
  <si>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</si>
  <si>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</si>
  <si>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</si>
  <si>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</si>
  <si>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</si>
  <si>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</si>
  <si>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</si>
  <si>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</si>
  <si>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</si>
  <si>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</si>
  <si>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</si>
  <si>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</si>
  <si>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</si>
  <si>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</si>
  <si>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</si>
  <si>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</si>
  <si>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</si>
  <si>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</si>
  <si>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</si>
  <si>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</si>
  <si>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</si>
  <si>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</si>
  <si>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</si>
  <si>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</si>
  <si>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</si>
  <si>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</si>
  <si>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</si>
  <si>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</si>
  <si>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</si>
  <si>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</si>
  <si>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</si>
  <si>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</si>
  <si>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</si>
  <si>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</si>
  <si>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</si>
  <si>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</si>
  <si>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</si>
  <si>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</si>
  <si>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</si>
  <si>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</si>
  <si>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</si>
  <si>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</si>
  <si>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</si>
  <si>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</si>
  <si>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</si>
  <si>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</si>
  <si>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</si>
  <si>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</si>
  <si>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</si>
  <si>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</si>
  <si>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</si>
  <si>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</si>
  <si>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</si>
  <si>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</si>
  <si>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</si>
  <si>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</si>
  <si>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</si>
  <si>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</si>
  <si>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</si>
  <si>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</si>
  <si>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</si>
  <si>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</si>
  <si>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</si>
  <si>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</si>
  <si>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</si>
  <si>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</si>
  <si>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</si>
  <si>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</si>
  <si>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</si>
  <si>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</si>
  <si>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</si>
  <si>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</si>
  <si>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</si>
  <si>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</si>
  <si>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</si>
  <si>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</si>
  <si>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</si>
  <si>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</si>
  <si>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</si>
  <si>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</si>
  <si>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</si>
  <si>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</si>
  <si>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</si>
  <si>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</si>
  <si>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</si>
  <si>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</si>
  <si>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</si>
  <si>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</si>
  <si>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</si>
  <si>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</si>
  <si>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</si>
  <si>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</si>
  <si>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</si>
  <si>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</si>
  <si>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</si>
  <si>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</si>
  <si>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</si>
  <si>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</si>
  <si>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</si>
  <si>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</si>
  <si>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</si>
  <si>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</si>
  <si>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</si>
  <si>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</si>
  <si>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</si>
  <si>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</si>
  <si>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</si>
  <si>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</si>
  <si>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</si>
  <si>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</si>
  <si>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</si>
  <si>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</si>
  <si>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</si>
  <si>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</si>
  <si>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</si>
  <si>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</si>
  <si>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</si>
  <si>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</si>
  <si>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</si>
  <si>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</si>
  <si>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</si>
  <si>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</si>
  <si>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</si>
  <si>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</si>
  <si>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</si>
  <si>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</si>
  <si>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</si>
  <si>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</si>
  <si>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</si>
  <si>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</si>
  <si>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</si>
  <si>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</si>
  <si>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</si>
  <si>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</si>
  <si>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</si>
  <si>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</si>
  <si>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</si>
  <si>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</si>
  <si>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</si>
  <si>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</si>
  <si>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</si>
  <si>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</si>
  <si>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</si>
  <si>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</si>
  <si>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</si>
  <si>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</si>
  <si>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</si>
  <si>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</si>
  <si>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</si>
  <si>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</si>
  <si>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</si>
  <si>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</si>
  <si>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</si>
  <si>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</si>
  <si>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</si>
  <si>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</si>
  <si>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</si>
  <si>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</si>
  <si>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</si>
  <si>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</si>
  <si>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</si>
  <si>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</si>
  <si>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</si>
  <si>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</si>
  <si>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</si>
  <si>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</si>
  <si>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</si>
  <si>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</si>
  <si>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</si>
  <si>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</si>
  <si>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</si>
  <si>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</si>
  <si>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</si>
  <si>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</si>
  <si>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</si>
  <si>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</si>
  <si>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</si>
  <si>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</si>
  <si>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</si>
  <si>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</si>
  <si>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</si>
  <si>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</si>
  <si>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</si>
  <si>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</si>
  <si>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</si>
  <si>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</si>
  <si>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</si>
  <si>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</si>
  <si>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</si>
  <si>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</si>
  <si>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</si>
  <si>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</si>
  <si>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</si>
  <si>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</si>
  <si>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</si>
  <si>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</si>
  <si>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</si>
  <si>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</si>
  <si>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</si>
  <si>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</si>
  <si>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</si>
  <si>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</si>
  <si>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</si>
  <si>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</si>
  <si>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</si>
  <si>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</si>
  <si>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</si>
  <si>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</si>
  <si>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</si>
  <si>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</si>
  <si>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</si>
  <si>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</si>
  <si>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</si>
  <si>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</si>
  <si>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</si>
  <si>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</si>
  <si>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</si>
  <si>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</si>
  <si>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</si>
  <si>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</si>
  <si>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</si>
  <si>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</si>
  <si>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</si>
  <si>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</si>
  <si>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</si>
  <si>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</si>
  <si>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</si>
  <si>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</si>
  <si>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</si>
  <si>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</si>
  <si>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</si>
  <si>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</si>
  <si>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</si>
  <si>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</si>
  <si>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</si>
  <si>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</si>
  <si>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</si>
  <si>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</si>
  <si>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</si>
  <si>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</si>
  <si>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</si>
  <si>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</si>
  <si>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</si>
  <si>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</si>
  <si>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</si>
  <si>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</si>
  <si>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</si>
  <si>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</si>
  <si>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</si>
  <si>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</si>
  <si>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</si>
  <si>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</si>
  <si>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</si>
  <si>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</si>
  <si>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</si>
  <si>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</si>
  <si>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</si>
  <si>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</si>
  <si>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</si>
  <si>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</si>
  <si>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</si>
  <si>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</si>
  <si>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</si>
  <si>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</si>
  <si>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</si>
  <si>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</si>
  <si>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</si>
  <si>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</si>
  <si>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</si>
  <si>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</si>
  <si>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</si>
  <si>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</si>
  <si>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</si>
  <si>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</si>
  <si>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</si>
  <si>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</si>
  <si>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</si>
  <si>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</si>
  <si>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</si>
  <si>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</si>
  <si>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</si>
  <si>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</si>
  <si>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</si>
  <si>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</si>
  <si>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</si>
  <si>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</si>
  <si>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</si>
  <si>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</si>
  <si>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</si>
  <si>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</si>
  <si>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</si>
  <si>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</si>
  <si>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</si>
  <si>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</si>
  <si>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</si>
  <si>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</si>
  <si>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</si>
  <si>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</si>
  <si>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</si>
  <si>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</si>
  <si>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</si>
  <si>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</si>
  <si>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</si>
  <si>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</si>
  <si>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</si>
  <si>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</si>
  <si>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</si>
  <si>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</si>
  <si>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</si>
  <si>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</si>
  <si>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</si>
  <si>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</si>
  <si>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</si>
  <si>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</si>
  <si>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</si>
  <si>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</si>
  <si>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</si>
  <si>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</si>
  <si>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</si>
  <si>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</si>
  <si>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</si>
  <si>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</si>
  <si>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</si>
  <si>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</si>
  <si>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</si>
  <si>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</si>
  <si>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</si>
  <si>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</si>
  <si>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</si>
  <si>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</si>
  <si>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</si>
  <si>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</si>
  <si>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</si>
  <si>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</si>
  <si>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</si>
  <si>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</si>
  <si>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</si>
  <si>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</si>
  <si>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</si>
  <si>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</si>
  <si>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</si>
  <si>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</si>
  <si>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</si>
  <si>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</si>
  <si>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</si>
  <si>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</si>
  <si>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</si>
  <si>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</si>
  <si>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</si>
  <si>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</si>
  <si>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</si>
  <si>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</si>
  <si>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Air/PF_EnemyTier4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</si>
  <si>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</si>
  <si>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</si>
  <si>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</si>
  <si>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</si>
  <si>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</si>
  <si>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</si>
  <si>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</si>
  <si>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</si>
  <si>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</si>
  <si>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</si>
  <si>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</si>
  <si>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</si>
  <si>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</si>
  <si>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</si>
  <si>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</si>
  <si>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</si>
  <si>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spiderWeb</t>
  </si>
  <si>
    <t>OLD</t>
  </si>
  <si>
    <t>Force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</si>
  <si>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</si>
  <si>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</si>
  <si>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</si>
  <si>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</si>
  <si>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</si>
  <si>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</si>
  <si>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</si>
  <si>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</si>
  <si>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</si>
  <si>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</si>
  <si>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</si>
  <si>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</si>
  <si>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</si>
  <si>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</si>
  <si>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</si>
  <si>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</si>
  <si>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</si>
  <si>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</si>
  <si>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</si>
  <si>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</si>
  <si>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</si>
  <si>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</si>
  <si>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</si>
  <si>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</si>
  <si>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</si>
  <si>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</si>
  <si>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</si>
  <si>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</si>
  <si>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</si>
  <si>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</si>
  <si>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</si>
  <si>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</si>
  <si>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</si>
  <si>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</si>
  <si>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</si>
  <si>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</si>
  <si>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</si>
  <si>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</si>
  <si>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</si>
  <si>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</si>
  <si>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</si>
  <si>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</si>
  <si>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</si>
  <si>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</si>
  <si>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</si>
  <si>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</si>
  <si>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</si>
  <si>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</si>
  <si>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</si>
  <si>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</si>
  <si>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</si>
  <si>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</si>
  <si>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</si>
  <si>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</si>
  <si>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</si>
  <si>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</si>
  <si>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1(que sea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</si>
</sst>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7" fillId="0" borderId="0" xfId="0" applyFont="1" applyAlignment="1">
      <alignment horizontal="right" vertical="top"/>
    </xf>
  </cellXfs>
  <cellStyles count="1">
    <cellStyle name="Normal" xfId="0" builtinId="0"/>
  </cellStyles>
  <dxfs count="28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4534400"/>
        <c:axId val="84535936"/>
      </c:barChart>
      <c:catAx>
        <c:axId val="845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35936"/>
        <c:crosses val="autoZero"/>
        <c:auto val="1"/>
        <c:lblAlgn val="ctr"/>
        <c:lblOffset val="100"/>
        <c:noMultiLvlLbl val="0"/>
      </c:catAx>
      <c:valAx>
        <c:axId val="8453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3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39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203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126</c:v>
                </c:pt>
                <c:pt idx="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80064"/>
        <c:axId val="87359488"/>
      </c:lineChart>
      <c:catAx>
        <c:axId val="862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59488"/>
        <c:crosses val="autoZero"/>
        <c:auto val="1"/>
        <c:lblAlgn val="ctr"/>
        <c:lblOffset val="100"/>
        <c:noMultiLvlLbl val="0"/>
      </c:catAx>
      <c:valAx>
        <c:axId val="87359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2800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70752"/>
        <c:axId val="87389312"/>
      </c:lineChart>
      <c:catAx>
        <c:axId val="8737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89312"/>
        <c:crosses val="autoZero"/>
        <c:auto val="1"/>
        <c:lblAlgn val="ctr"/>
        <c:lblOffset val="100"/>
        <c:noMultiLvlLbl val="0"/>
      </c:catAx>
      <c:valAx>
        <c:axId val="87389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737075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131</c:v>
                </c:pt>
                <c:pt idx="1">
                  <c:v>273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131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69</c:v>
                </c:pt>
                <c:pt idx="1">
                  <c:v>81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69</c:v>
                </c:pt>
                <c:pt idx="1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279</c:v>
                </c:pt>
                <c:pt idx="1">
                  <c:v>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61</c:v>
                </c:pt>
                <c:pt idx="1">
                  <c:v>86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61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45852</c:v>
                </c:pt>
                <c:pt idx="1">
                  <c:v>11387</c:v>
                </c:pt>
                <c:pt idx="2">
                  <c:v>3495</c:v>
                </c:pt>
                <c:pt idx="3">
                  <c:v>28304</c:v>
                </c:pt>
                <c:pt idx="4">
                  <c:v>11399</c:v>
                </c:pt>
                <c:pt idx="5">
                  <c:v>11163</c:v>
                </c:pt>
                <c:pt idx="6">
                  <c:v>38707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77664"/>
        <c:axId val="87779200"/>
      </c:barChart>
      <c:catAx>
        <c:axId val="8777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87779200"/>
        <c:crosses val="autoZero"/>
        <c:auto val="1"/>
        <c:lblAlgn val="ctr"/>
        <c:lblOffset val="100"/>
        <c:noMultiLvlLbl val="0"/>
      </c:catAx>
      <c:valAx>
        <c:axId val="8777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7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DATA_SCENES_UNITY_2!$M$9:$M$31</c:f>
              <c:numCache>
                <c:formatCode>General</c:formatCode>
                <c:ptCount val="23"/>
                <c:pt idx="0">
                  <c:v>27</c:v>
                </c:pt>
                <c:pt idx="1">
                  <c:v>132</c:v>
                </c:pt>
                <c:pt idx="2">
                  <c:v>84</c:v>
                </c:pt>
                <c:pt idx="3">
                  <c:v>73</c:v>
                </c:pt>
                <c:pt idx="4">
                  <c:v>18</c:v>
                </c:pt>
                <c:pt idx="5">
                  <c:v>30</c:v>
                </c:pt>
                <c:pt idx="6">
                  <c:v>50</c:v>
                </c:pt>
                <c:pt idx="7">
                  <c:v>28</c:v>
                </c:pt>
                <c:pt idx="8">
                  <c:v>7</c:v>
                </c:pt>
                <c:pt idx="9">
                  <c:v>35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6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88928"/>
        <c:axId val="87815296"/>
      </c:barChart>
      <c:catAx>
        <c:axId val="877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15296"/>
        <c:crosses val="autoZero"/>
        <c:auto val="1"/>
        <c:lblAlgn val="ctr"/>
        <c:lblOffset val="100"/>
        <c:noMultiLvlLbl val="0"/>
      </c:catAx>
      <c:valAx>
        <c:axId val="878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8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2</xdr:col>
      <xdr:colOff>152400</xdr:colOff>
      <xdr:row>47</xdr:row>
      <xdr:rowOff>104775</xdr:rowOff>
    </xdr:from>
    <xdr:to>
      <xdr:col>4</xdr:col>
      <xdr:colOff>414337</xdr:colOff>
      <xdr:row>61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45</xdr:row>
      <xdr:rowOff>104775</xdr:rowOff>
    </xdr:from>
    <xdr:to>
      <xdr:col>11</xdr:col>
      <xdr:colOff>33337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85725</xdr:colOff>
      <xdr:row>45</xdr:row>
      <xdr:rowOff>114300</xdr:rowOff>
    </xdr:from>
    <xdr:to>
      <xdr:col>21</xdr:col>
      <xdr:colOff>61912</xdr:colOff>
      <xdr:row>59</xdr:row>
      <xdr:rowOff>161925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1066801</xdr:colOff>
      <xdr:row>75</xdr:row>
      <xdr:rowOff>57149</xdr:rowOff>
    </xdr:from>
    <xdr:to>
      <xdr:col>5</xdr:col>
      <xdr:colOff>104776</xdr:colOff>
      <xdr:row>89</xdr:row>
      <xdr:rowOff>9524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1.34</v>
          </cell>
          <cell r="Q19">
            <v>8.9999999999999993E-3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D11:N111" totalsRowShown="0" headerRowDxfId="27" dataDxfId="26">
  <autoFilter ref="D11:N111"/>
  <sortState ref="D12:N111">
    <sortCondition descending="1" ref="K11:K111"/>
  </sortState>
  <tableColumns count="11">
    <tableColumn id="1" name="Content Sku" dataDxfId="25"/>
    <tableColumn id="2" name="Spawner Prefab" dataDxfId="24"/>
    <tableColumn id="3" name="Entity Prefab" dataDxfId="23"/>
    <tableColumn id="4" name="Respawn Min" dataDxfId="22"/>
    <tableColumn id="5" name="Respawn Max" dataDxfId="21"/>
    <tableColumn id="6" name="HP Given" dataDxfId="20"/>
    <tableColumn id="7" name="XP Given" dataDxfId="19"/>
    <tableColumn id="8" name="Edible Tier" dataDxfId="18"/>
    <tableColumn id="9" name="BurnableTier" dataDxfId="17"/>
    <tableColumn id="10" name="Damage" dataDxfId="16"/>
    <tableColumn id="11" name="Total in &quot;Medieval_Final_Village&quot;" dataDxfId="15">
      <calculatedColumnFormula>COUNTIF(Table7[Spawner],Table1[[#This Row],[Spawner Prefab]])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E7:G2081" totalsRowShown="0">
  <autoFilter ref="E7:G2081"/>
  <sortState ref="E8:G2081">
    <sortCondition descending="1" ref="F7:F208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71" totalsRowShown="0">
  <autoFilter ref="J21:P171"/>
  <sortState ref="J22:P171">
    <sortCondition descending="1" ref="L21:L171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14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64" totalsRowShown="0" headerRowDxfId="13">
  <autoFilter ref="B21:H664"/>
  <sortState ref="B22:H664">
    <sortCondition descending="1" ref="D21:D664"/>
  </sortState>
  <tableColumns count="7">
    <tableColumn id="1" name="spawner_sku" dataDxfId="12"/>
    <tableColumn id="2" name="entity_spawned (AVG)"/>
    <tableColumn id="5" name="respawn_time"/>
    <tableColumn id="6" name="activating_chance"/>
    <tableColumn id="7" name="XP" dataDxfId="11">
      <calculatedColumnFormula>Entities!#REF!*Table245[[#This Row],[entity_spawned (AVG)]]</calculatedColumnFormula>
    </tableColumn>
    <tableColumn id="8" name="total xp" dataDxfId="10">
      <calculatedColumnFormula>ROUND((Table245[[#This Row],[XP]]*Table245[[#This Row],[entity_spawned (AVG)]])*(Table245[[#This Row],[activating_chance]]/100),0)</calculatedColumnFormula>
    </tableColumn>
    <tableColumn id="3" name="Aggresiv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5" totalsRowShown="0">
  <autoFilter ref="Z21:AF425"/>
  <sortState ref="Z22:AF425">
    <sortCondition descending="1" ref="AB21:AB42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8">
      <calculatedColumnFormula>ROUND((Table2[[#This Row],[XP]]*Table2[[#This Row],[entity_spawned (AVG)]])*(Table2[[#This Row],[activating_chance]]/100),0)</calculatedColumnFormula>
    </tableColumn>
    <tableColumn id="9" name="Aggressiv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68" totalsRowShown="0">
  <autoFilter ref="AH21:AN168"/>
  <sortState ref="AH22:AN168">
    <sortCondition descending="1" ref="AJ21:AJ16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6">
      <calculatedColumnFormula>ROUND((Table6[[#This Row],[XP]]*Table6[[#This Row],[entity_spawned (AVG)]])*(Table6[[#This Row],[activating_chance]]/100),0)</calculatedColumnFormula>
    </tableColumn>
    <tableColumn id="9" name="Aggressiv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89" totalsRowShown="0">
  <autoFilter ref="R21:X89"/>
  <sortState ref="R22:X89">
    <sortCondition descending="1" ref="T21:T89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198" totalsRowShown="0">
  <autoFilter ref="AP21:AV198"/>
  <sortState ref="AP22:AV198">
    <sortCondition descending="1" ref="AR21:AR19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3">
      <calculatedColumnFormula>ROUND((Table610[[#This Row],[XP]]*Table610[[#This Row],[entity_spawned (AVG)]])*(Table610[[#This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498" totalsRowShown="0">
  <autoFilter ref="AX21:BD498"/>
  <sortState ref="AX22:BD498">
    <sortCondition descending="1" ref="AZ21:AZ498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ROUND((Table61011[[#This Row],[XP]]*Table61011[[#This Row],[entity_spawned (AVG)]])*(Table61011[[#This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11"/>
  <sheetViews>
    <sheetView tabSelected="1" topLeftCell="A7" workbookViewId="0">
      <selection activeCell="K36" sqref="K36:K37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</cols>
  <sheetData>
    <row r="2" spans="4:15" x14ac:dyDescent="0.25">
      <c r="E2" t="s">
        <v>288</v>
      </c>
      <c r="N2" s="77" t="s">
        <v>397</v>
      </c>
    </row>
    <row r="3" spans="4:15" x14ac:dyDescent="0.25">
      <c r="N3" s="77" t="s">
        <v>391</v>
      </c>
    </row>
    <row r="4" spans="4:15" x14ac:dyDescent="0.25">
      <c r="N4" s="77" t="s">
        <v>392</v>
      </c>
    </row>
    <row r="5" spans="4:15" x14ac:dyDescent="0.25">
      <c r="N5" s="77" t="s">
        <v>393</v>
      </c>
    </row>
    <row r="6" spans="4:15" x14ac:dyDescent="0.25">
      <c r="D6">
        <f>ROUND((10*2)/((2*0.25)+2),0)</f>
        <v>8</v>
      </c>
      <c r="F6" s="1" t="s">
        <v>398</v>
      </c>
      <c r="H6" s="1" t="s">
        <v>401</v>
      </c>
      <c r="N6" s="78" t="s">
        <v>394</v>
      </c>
    </row>
    <row r="7" spans="4:15" x14ac:dyDescent="0.25">
      <c r="D7">
        <f>ROUND((16*3)/((3*0.25)+2),0)</f>
        <v>17</v>
      </c>
      <c r="F7" t="s">
        <v>399</v>
      </c>
      <c r="H7" t="s">
        <v>402</v>
      </c>
      <c r="N7" s="78" t="s">
        <v>395</v>
      </c>
    </row>
    <row r="8" spans="4:15" x14ac:dyDescent="0.25">
      <c r="D8">
        <f>ROUND((13*5)/((5*0.25)+2),0)</f>
        <v>20</v>
      </c>
      <c r="F8" t="s">
        <v>400</v>
      </c>
      <c r="H8" t="s">
        <v>403</v>
      </c>
      <c r="N8" s="77"/>
      <c r="O8" s="77"/>
    </row>
    <row r="11" spans="4:15" x14ac:dyDescent="0.25">
      <c r="D11" s="1" t="s">
        <v>291</v>
      </c>
      <c r="E11" s="1" t="s">
        <v>290</v>
      </c>
      <c r="F11" s="1" t="s">
        <v>292</v>
      </c>
      <c r="G11" s="1" t="s">
        <v>293</v>
      </c>
      <c r="H11" s="1" t="s">
        <v>294</v>
      </c>
      <c r="I11" s="1" t="s">
        <v>295</v>
      </c>
      <c r="J11" s="1" t="s">
        <v>296</v>
      </c>
      <c r="K11" s="1" t="s">
        <v>390</v>
      </c>
      <c r="L11" s="1" t="s">
        <v>452</v>
      </c>
      <c r="M11" s="1" t="s">
        <v>193</v>
      </c>
      <c r="N11" s="1" t="s">
        <v>486</v>
      </c>
    </row>
    <row r="12" spans="4:15" ht="15" customHeight="1" x14ac:dyDescent="0.25">
      <c r="D12" s="79" t="s">
        <v>130</v>
      </c>
      <c r="E12" s="79" t="s">
        <v>70</v>
      </c>
      <c r="F12" s="79" t="s">
        <v>65</v>
      </c>
      <c r="G12" s="80">
        <v>240</v>
      </c>
      <c r="H12" s="80">
        <v>240</v>
      </c>
      <c r="I12" s="80">
        <v>30</v>
      </c>
      <c r="J12" s="80">
        <v>83</v>
      </c>
      <c r="K12" s="83" t="s">
        <v>514</v>
      </c>
      <c r="L12" s="80">
        <v>1</v>
      </c>
      <c r="M12" s="80">
        <v>15</v>
      </c>
      <c r="N12" s="82">
        <f>COUNTIF(Table7[Spawner],Table1[[#This Row],[Spawner Prefab]])</f>
        <v>0</v>
      </c>
    </row>
    <row r="13" spans="4:15" ht="17.25" customHeight="1" x14ac:dyDescent="0.25">
      <c r="D13" s="79" t="s">
        <v>130</v>
      </c>
      <c r="E13" s="79" t="s">
        <v>71</v>
      </c>
      <c r="F13" s="79" t="s">
        <v>66</v>
      </c>
      <c r="G13" s="80">
        <v>240</v>
      </c>
      <c r="H13" s="80">
        <v>240</v>
      </c>
      <c r="I13" s="80">
        <v>30</v>
      </c>
      <c r="J13" s="80">
        <v>83</v>
      </c>
      <c r="K13" s="83" t="s">
        <v>514</v>
      </c>
      <c r="L13" s="80">
        <v>1</v>
      </c>
      <c r="M13" s="80" t="s">
        <v>9</v>
      </c>
      <c r="N13" s="82">
        <f>COUNTIF(Table7[Spawner],Table1[[#This Row],[Spawner Prefab]])</f>
        <v>0</v>
      </c>
    </row>
    <row r="14" spans="4:15" x14ac:dyDescent="0.25">
      <c r="D14" s="79" t="s">
        <v>121</v>
      </c>
      <c r="E14" s="79" t="s">
        <v>45</v>
      </c>
      <c r="F14" s="79" t="s">
        <v>39</v>
      </c>
      <c r="G14" s="80">
        <v>340</v>
      </c>
      <c r="H14" s="80">
        <v>340</v>
      </c>
      <c r="I14" s="80">
        <v>5</v>
      </c>
      <c r="J14" s="80">
        <v>263</v>
      </c>
      <c r="K14" s="80">
        <v>5</v>
      </c>
      <c r="L14" s="80">
        <v>5</v>
      </c>
      <c r="M14" s="80">
        <v>21</v>
      </c>
      <c r="N14" s="82">
        <f>COUNTIF(Table7[Spawner],Table1[[#This Row],[Spawner Prefab]])</f>
        <v>16</v>
      </c>
    </row>
    <row r="15" spans="4:15" x14ac:dyDescent="0.25">
      <c r="D15" s="79" t="s">
        <v>121</v>
      </c>
      <c r="E15" s="79" t="s">
        <v>283</v>
      </c>
      <c r="F15" s="79" t="s">
        <v>287</v>
      </c>
      <c r="G15" s="80">
        <v>340</v>
      </c>
      <c r="H15" s="80">
        <v>340</v>
      </c>
      <c r="I15" s="80">
        <v>5</v>
      </c>
      <c r="J15" s="80">
        <v>263</v>
      </c>
      <c r="K15" s="80">
        <v>5</v>
      </c>
      <c r="L15" s="80">
        <v>5</v>
      </c>
      <c r="M15" s="80">
        <v>21</v>
      </c>
      <c r="N15" s="82">
        <f>COUNTIF(Table7[Spawner],Table1[[#This Row],[Spawner Prefab]])</f>
        <v>27</v>
      </c>
    </row>
    <row r="16" spans="4:15" x14ac:dyDescent="0.25">
      <c r="D16" s="79" t="s">
        <v>124</v>
      </c>
      <c r="E16" s="79" t="s">
        <v>46</v>
      </c>
      <c r="F16" s="79" t="s">
        <v>31</v>
      </c>
      <c r="G16" s="80">
        <v>2500</v>
      </c>
      <c r="H16" s="80">
        <v>2500</v>
      </c>
      <c r="I16" s="80">
        <v>0</v>
      </c>
      <c r="J16" s="80">
        <v>263</v>
      </c>
      <c r="K16" s="80">
        <v>5</v>
      </c>
      <c r="L16" s="80">
        <v>5</v>
      </c>
      <c r="M16" s="80">
        <v>440</v>
      </c>
      <c r="N16" s="82">
        <f>COUNTIF(Table7[Spawner],Table1[[#This Row],[Spawner Prefab]])</f>
        <v>16</v>
      </c>
    </row>
    <row r="17" spans="4:14" x14ac:dyDescent="0.25">
      <c r="D17" s="79" t="s">
        <v>124</v>
      </c>
      <c r="E17" s="79" t="s">
        <v>47</v>
      </c>
      <c r="F17" s="79" t="s">
        <v>32</v>
      </c>
      <c r="G17" s="80">
        <v>2500</v>
      </c>
      <c r="H17" s="80">
        <v>2500</v>
      </c>
      <c r="I17" s="80">
        <v>0</v>
      </c>
      <c r="J17" s="80">
        <v>263</v>
      </c>
      <c r="K17" s="80">
        <v>5</v>
      </c>
      <c r="L17" s="80">
        <v>5</v>
      </c>
      <c r="M17" s="80">
        <v>440</v>
      </c>
      <c r="N17" s="82">
        <f>COUNTIF(Table7[Spawner],Table1[[#This Row],[Spawner Prefab]])</f>
        <v>8</v>
      </c>
    </row>
    <row r="18" spans="4:14" x14ac:dyDescent="0.25">
      <c r="D18" s="79" t="s">
        <v>125</v>
      </c>
      <c r="E18" s="79" t="s">
        <v>48</v>
      </c>
      <c r="F18" s="79" t="s">
        <v>33</v>
      </c>
      <c r="G18" s="80">
        <v>2000</v>
      </c>
      <c r="H18" s="80">
        <v>2000</v>
      </c>
      <c r="I18" s="80">
        <v>0</v>
      </c>
      <c r="J18" s="80">
        <v>175</v>
      </c>
      <c r="K18" s="80">
        <v>5</v>
      </c>
      <c r="L18" s="80">
        <v>5</v>
      </c>
      <c r="M18" s="80">
        <v>150</v>
      </c>
      <c r="N18" s="82">
        <f>COUNTIF(Table7[Spawner],Table1[[#This Row],[Spawner Prefab]])</f>
        <v>4</v>
      </c>
    </row>
    <row r="19" spans="4:14" x14ac:dyDescent="0.25">
      <c r="D19" s="79" t="s">
        <v>125</v>
      </c>
      <c r="E19" s="79" t="s">
        <v>299</v>
      </c>
      <c r="F19" s="79" t="s">
        <v>300</v>
      </c>
      <c r="G19" s="80">
        <v>2000</v>
      </c>
      <c r="H19" s="80">
        <v>2000</v>
      </c>
      <c r="I19" s="80">
        <v>0</v>
      </c>
      <c r="J19" s="80">
        <v>175</v>
      </c>
      <c r="K19" s="80">
        <v>5</v>
      </c>
      <c r="L19" s="80">
        <v>5</v>
      </c>
      <c r="M19" s="80">
        <v>150</v>
      </c>
      <c r="N19" s="82">
        <f>COUNTIF(Table7[Spawner],Table1[[#This Row],[Spawner Prefab]])</f>
        <v>20</v>
      </c>
    </row>
    <row r="20" spans="4:14" x14ac:dyDescent="0.25">
      <c r="D20" s="79" t="s">
        <v>117</v>
      </c>
      <c r="E20" s="79" t="s">
        <v>60</v>
      </c>
      <c r="F20" s="79" t="s">
        <v>52</v>
      </c>
      <c r="G20" s="80">
        <v>300</v>
      </c>
      <c r="H20" s="80">
        <v>300</v>
      </c>
      <c r="I20" s="80">
        <v>120</v>
      </c>
      <c r="J20" s="80">
        <v>195</v>
      </c>
      <c r="K20" s="80">
        <v>4</v>
      </c>
      <c r="L20" s="80">
        <v>4</v>
      </c>
      <c r="M20" s="80">
        <v>60</v>
      </c>
      <c r="N20" s="82">
        <f>COUNTIF(Table7[Spawner],Table1[[#This Row],[Spawner Prefab]])</f>
        <v>6</v>
      </c>
    </row>
    <row r="21" spans="4:14" x14ac:dyDescent="0.25">
      <c r="D21" s="79" t="s">
        <v>120</v>
      </c>
      <c r="E21" s="79" t="s">
        <v>44</v>
      </c>
      <c r="F21" s="79" t="s">
        <v>38</v>
      </c>
      <c r="G21" s="80">
        <v>300</v>
      </c>
      <c r="H21" s="80">
        <v>300</v>
      </c>
      <c r="I21" s="80">
        <v>4</v>
      </c>
      <c r="J21" s="80">
        <v>195</v>
      </c>
      <c r="K21" s="80">
        <v>4</v>
      </c>
      <c r="L21" s="80">
        <v>4</v>
      </c>
      <c r="M21" s="80">
        <v>11</v>
      </c>
      <c r="N21" s="82">
        <f>COUNTIF(Table7[Spawner],Table1[[#This Row],[Spawner Prefab]])</f>
        <v>42</v>
      </c>
    </row>
    <row r="22" spans="4:14" x14ac:dyDescent="0.25">
      <c r="D22" s="79" t="s">
        <v>120</v>
      </c>
      <c r="E22" s="79" t="s">
        <v>282</v>
      </c>
      <c r="F22" s="79" t="s">
        <v>286</v>
      </c>
      <c r="G22" s="80">
        <v>300</v>
      </c>
      <c r="H22" s="80">
        <v>300</v>
      </c>
      <c r="I22" s="80">
        <v>4</v>
      </c>
      <c r="J22" s="80">
        <v>195</v>
      </c>
      <c r="K22" s="80">
        <v>4</v>
      </c>
      <c r="L22" s="80">
        <v>4</v>
      </c>
      <c r="M22" s="80">
        <v>11</v>
      </c>
      <c r="N22" s="82">
        <f>COUNTIF(Table7[Spawner],Table1[[#This Row],[Spawner Prefab]])</f>
        <v>15</v>
      </c>
    </row>
    <row r="23" spans="4:14" x14ac:dyDescent="0.25">
      <c r="D23" s="79" t="s">
        <v>301</v>
      </c>
      <c r="E23" s="79" t="s">
        <v>302</v>
      </c>
      <c r="F23" s="79" t="s">
        <v>303</v>
      </c>
      <c r="G23" s="80">
        <v>1500</v>
      </c>
      <c r="H23" s="80">
        <v>1500</v>
      </c>
      <c r="I23" s="80">
        <v>2</v>
      </c>
      <c r="J23" s="80">
        <v>130</v>
      </c>
      <c r="K23" s="80">
        <v>4</v>
      </c>
      <c r="L23" s="80">
        <v>4</v>
      </c>
      <c r="M23" s="80">
        <v>35</v>
      </c>
      <c r="N23" s="82">
        <f>COUNTIF(Table7[Spawner],Table1[[#This Row],[Spawner Prefab]])</f>
        <v>33</v>
      </c>
    </row>
    <row r="24" spans="4:14" ht="15" customHeight="1" x14ac:dyDescent="0.25">
      <c r="D24" s="79" t="s">
        <v>301</v>
      </c>
      <c r="E24" s="79" t="s">
        <v>304</v>
      </c>
      <c r="F24" s="79" t="s">
        <v>305</v>
      </c>
      <c r="G24" s="80">
        <v>1500</v>
      </c>
      <c r="H24" s="80">
        <v>1500</v>
      </c>
      <c r="I24" s="80">
        <v>2</v>
      </c>
      <c r="J24" s="80">
        <v>130</v>
      </c>
      <c r="K24" s="80">
        <v>4</v>
      </c>
      <c r="L24" s="80">
        <v>4</v>
      </c>
      <c r="M24" s="80">
        <v>35</v>
      </c>
      <c r="N24" s="82">
        <f>COUNTIF(Table7[Spawner],Table1[[#This Row],[Spawner Prefab]])</f>
        <v>34</v>
      </c>
    </row>
    <row r="25" spans="4:14" x14ac:dyDescent="0.25">
      <c r="D25" s="79" t="s">
        <v>116</v>
      </c>
      <c r="E25" s="79" t="s">
        <v>59</v>
      </c>
      <c r="F25" s="79" t="s">
        <v>53</v>
      </c>
      <c r="G25" s="80">
        <v>280</v>
      </c>
      <c r="H25" s="80">
        <v>280</v>
      </c>
      <c r="I25" s="80">
        <v>100</v>
      </c>
      <c r="J25" s="80">
        <v>143</v>
      </c>
      <c r="K25" s="80">
        <v>3</v>
      </c>
      <c r="L25" s="80">
        <v>3</v>
      </c>
      <c r="M25" s="80">
        <v>50</v>
      </c>
      <c r="N25" s="82">
        <f>COUNTIF(Table7[Spawner],Table1[[#This Row],[Spawner Prefab]])</f>
        <v>14</v>
      </c>
    </row>
    <row r="26" spans="4:14" x14ac:dyDescent="0.25">
      <c r="D26" s="79" t="s">
        <v>119</v>
      </c>
      <c r="E26" s="79" t="s">
        <v>43</v>
      </c>
      <c r="F26" s="79" t="s">
        <v>37</v>
      </c>
      <c r="G26" s="80">
        <v>250</v>
      </c>
      <c r="H26" s="80">
        <v>250</v>
      </c>
      <c r="I26" s="80">
        <v>3</v>
      </c>
      <c r="J26" s="80">
        <v>95</v>
      </c>
      <c r="K26" s="80">
        <v>3</v>
      </c>
      <c r="L26" s="80">
        <v>3</v>
      </c>
      <c r="M26" s="80">
        <v>5</v>
      </c>
      <c r="N26" s="82">
        <f>COUNTIF(Table7[Spawner],Table1[[#This Row],[Spawner Prefab]])</f>
        <v>104</v>
      </c>
    </row>
    <row r="27" spans="4:14" x14ac:dyDescent="0.25">
      <c r="D27" s="79" t="s">
        <v>119</v>
      </c>
      <c r="E27" s="79" t="s">
        <v>281</v>
      </c>
      <c r="F27" s="79" t="s">
        <v>285</v>
      </c>
      <c r="G27" s="80">
        <v>250</v>
      </c>
      <c r="H27" s="80">
        <v>250</v>
      </c>
      <c r="I27" s="80">
        <v>3</v>
      </c>
      <c r="J27" s="80">
        <v>95</v>
      </c>
      <c r="K27" s="80">
        <v>3</v>
      </c>
      <c r="L27" s="80">
        <v>3</v>
      </c>
      <c r="M27" s="80">
        <v>7</v>
      </c>
      <c r="N27" s="82">
        <f>COUNTIF(Table7[Spawner],Table1[[#This Row],[Spawner Prefab]])</f>
        <v>2</v>
      </c>
    </row>
    <row r="28" spans="4:14" x14ac:dyDescent="0.25">
      <c r="D28" s="79" t="s">
        <v>115</v>
      </c>
      <c r="E28" s="79" t="s">
        <v>58</v>
      </c>
      <c r="F28" s="79" t="s">
        <v>54</v>
      </c>
      <c r="G28" s="80">
        <v>260</v>
      </c>
      <c r="H28" s="80">
        <v>260</v>
      </c>
      <c r="I28" s="80">
        <v>80</v>
      </c>
      <c r="J28" s="80">
        <v>105</v>
      </c>
      <c r="K28" s="80">
        <v>2</v>
      </c>
      <c r="L28" s="80">
        <v>2</v>
      </c>
      <c r="M28" s="80">
        <v>40</v>
      </c>
      <c r="N28" s="82">
        <f>COUNTIF(Table7[Spawner],Table1[[#This Row],[Spawner Prefab]])</f>
        <v>10</v>
      </c>
    </row>
    <row r="29" spans="4:14" x14ac:dyDescent="0.25">
      <c r="D29" s="79" t="s">
        <v>123</v>
      </c>
      <c r="E29" s="79" t="s">
        <v>135</v>
      </c>
      <c r="F29" s="79" t="s">
        <v>30</v>
      </c>
      <c r="G29" s="80">
        <v>170</v>
      </c>
      <c r="H29" s="80">
        <v>170</v>
      </c>
      <c r="I29" s="80">
        <v>20</v>
      </c>
      <c r="J29" s="80">
        <v>70</v>
      </c>
      <c r="K29" s="80">
        <v>2</v>
      </c>
      <c r="L29" s="80">
        <v>2</v>
      </c>
      <c r="M29" s="80">
        <v>5</v>
      </c>
      <c r="N29" s="82">
        <f>COUNTIF(Table7[Spawner],Table1[[#This Row],[Spawner Prefab]])</f>
        <v>39</v>
      </c>
    </row>
    <row r="30" spans="4:14" x14ac:dyDescent="0.25">
      <c r="D30" s="79" t="s">
        <v>313</v>
      </c>
      <c r="E30" s="79" t="s">
        <v>314</v>
      </c>
      <c r="F30" s="79" t="s">
        <v>315</v>
      </c>
      <c r="G30" s="80">
        <v>220</v>
      </c>
      <c r="H30" s="80">
        <v>220</v>
      </c>
      <c r="I30" s="80">
        <v>15</v>
      </c>
      <c r="J30" s="80">
        <v>35</v>
      </c>
      <c r="K30" s="80">
        <v>2</v>
      </c>
      <c r="L30" s="80">
        <v>2</v>
      </c>
      <c r="M30" s="80">
        <v>8</v>
      </c>
      <c r="N30" s="82">
        <f>COUNTIF(Table7[Spawner],Table1[[#This Row],[Spawner Prefab]])</f>
        <v>25</v>
      </c>
    </row>
    <row r="31" spans="4:14" x14ac:dyDescent="0.25">
      <c r="D31" s="79" t="s">
        <v>481</v>
      </c>
      <c r="E31" s="79" t="s">
        <v>482</v>
      </c>
      <c r="F31" s="79" t="s">
        <v>483</v>
      </c>
      <c r="G31" s="80">
        <v>280</v>
      </c>
      <c r="H31" s="80">
        <v>280</v>
      </c>
      <c r="I31" s="80">
        <v>20</v>
      </c>
      <c r="J31" s="80">
        <v>35</v>
      </c>
      <c r="K31" s="80">
        <v>2</v>
      </c>
      <c r="L31" s="80">
        <v>2</v>
      </c>
      <c r="M31" s="80" t="s">
        <v>9</v>
      </c>
      <c r="N31" s="82">
        <f>COUNTIF(Table7[Spawner],Table1[[#This Row],[Spawner Prefab]])</f>
        <v>19</v>
      </c>
    </row>
    <row r="32" spans="4:14" x14ac:dyDescent="0.25">
      <c r="D32" s="79" t="s">
        <v>330</v>
      </c>
      <c r="E32" s="79" t="s">
        <v>331</v>
      </c>
      <c r="F32" s="79" t="s">
        <v>332</v>
      </c>
      <c r="G32" s="80">
        <v>300</v>
      </c>
      <c r="H32" s="80">
        <v>300</v>
      </c>
      <c r="I32" s="80">
        <v>30</v>
      </c>
      <c r="J32" s="80">
        <v>105</v>
      </c>
      <c r="K32" s="80">
        <v>2</v>
      </c>
      <c r="L32" s="80">
        <v>2</v>
      </c>
      <c r="M32" s="80" t="s">
        <v>9</v>
      </c>
      <c r="N32" s="82">
        <f>COUNTIF(Table7[Spawner],Table1[[#This Row],[Spawner Prefab]])</f>
        <v>0</v>
      </c>
    </row>
    <row r="33" spans="4:14" x14ac:dyDescent="0.25">
      <c r="D33" s="79" t="s">
        <v>85</v>
      </c>
      <c r="E33" s="79" t="s">
        <v>333</v>
      </c>
      <c r="F33" s="79" t="s">
        <v>334</v>
      </c>
      <c r="G33" s="80">
        <v>310</v>
      </c>
      <c r="H33" s="80">
        <v>310</v>
      </c>
      <c r="I33" s="80">
        <v>50</v>
      </c>
      <c r="J33" s="80">
        <v>55</v>
      </c>
      <c r="K33" s="80">
        <v>2</v>
      </c>
      <c r="L33" s="80">
        <v>1</v>
      </c>
      <c r="M33" s="80">
        <v>40</v>
      </c>
      <c r="N33" s="82">
        <f>COUNTIF(Table7[Spawner],Table1[[#This Row],[Spawner Prefab]])</f>
        <v>0</v>
      </c>
    </row>
    <row r="34" spans="4:14" x14ac:dyDescent="0.25">
      <c r="D34" s="79" t="s">
        <v>85</v>
      </c>
      <c r="E34" s="79" t="s">
        <v>335</v>
      </c>
      <c r="F34" s="79" t="s">
        <v>336</v>
      </c>
      <c r="G34" s="80">
        <v>310</v>
      </c>
      <c r="H34" s="80">
        <v>310</v>
      </c>
      <c r="I34" s="80">
        <v>50</v>
      </c>
      <c r="J34" s="80">
        <v>55</v>
      </c>
      <c r="K34" s="80">
        <v>2</v>
      </c>
      <c r="L34" s="80">
        <v>1</v>
      </c>
      <c r="M34" s="80">
        <v>40</v>
      </c>
      <c r="N34" s="82">
        <f>COUNTIF(Table7[Spawner],Table1[[#This Row],[Spawner Prefab]])</f>
        <v>0</v>
      </c>
    </row>
    <row r="35" spans="4:14" x14ac:dyDescent="0.25">
      <c r="D35" s="79" t="s">
        <v>85</v>
      </c>
      <c r="E35" s="79" t="s">
        <v>337</v>
      </c>
      <c r="F35" s="79" t="s">
        <v>338</v>
      </c>
      <c r="G35" s="80">
        <v>310</v>
      </c>
      <c r="H35" s="80">
        <v>310</v>
      </c>
      <c r="I35" s="80">
        <v>50</v>
      </c>
      <c r="J35" s="80">
        <v>55</v>
      </c>
      <c r="K35" s="80">
        <v>2</v>
      </c>
      <c r="L35" s="80">
        <v>1</v>
      </c>
      <c r="M35" s="80">
        <v>40</v>
      </c>
      <c r="N35" s="82">
        <f>COUNTIF(Table7[Spawner],Table1[[#This Row],[Spawner Prefab]])</f>
        <v>0</v>
      </c>
    </row>
    <row r="36" spans="4:14" x14ac:dyDescent="0.25">
      <c r="D36" s="79" t="s">
        <v>341</v>
      </c>
      <c r="E36" s="79" t="s">
        <v>342</v>
      </c>
      <c r="F36" s="79" t="s">
        <v>343</v>
      </c>
      <c r="G36" s="80">
        <v>170</v>
      </c>
      <c r="H36" s="80">
        <v>170</v>
      </c>
      <c r="I36" s="80">
        <v>20</v>
      </c>
      <c r="J36" s="80">
        <v>55</v>
      </c>
      <c r="K36" s="80">
        <v>2</v>
      </c>
      <c r="L36" s="80">
        <v>1</v>
      </c>
      <c r="M36" s="80">
        <v>10</v>
      </c>
      <c r="N36" s="82">
        <f>COUNTIF(Table7[Spawner],Table1[[#This Row],[Spawner Prefab]])</f>
        <v>11</v>
      </c>
    </row>
    <row r="37" spans="4:14" x14ac:dyDescent="0.25">
      <c r="D37" s="79" t="s">
        <v>86</v>
      </c>
      <c r="E37" s="79" t="s">
        <v>344</v>
      </c>
      <c r="F37" s="79" t="s">
        <v>345</v>
      </c>
      <c r="G37" s="80">
        <v>170</v>
      </c>
      <c r="H37" s="80">
        <v>170</v>
      </c>
      <c r="I37" s="80">
        <v>20</v>
      </c>
      <c r="J37" s="80">
        <v>55</v>
      </c>
      <c r="K37" s="80">
        <v>2</v>
      </c>
      <c r="L37" s="80">
        <v>1</v>
      </c>
      <c r="M37" s="80">
        <v>25</v>
      </c>
      <c r="N37" s="82">
        <f>COUNTIF(Table7[Spawner],Table1[[#This Row],[Spawner Prefab]])</f>
        <v>61</v>
      </c>
    </row>
    <row r="38" spans="4:14" x14ac:dyDescent="0.25">
      <c r="D38" s="79" t="s">
        <v>467</v>
      </c>
      <c r="E38" s="79" t="s">
        <v>468</v>
      </c>
      <c r="F38" s="79" t="s">
        <v>469</v>
      </c>
      <c r="G38" s="80">
        <v>310</v>
      </c>
      <c r="H38" s="80">
        <v>310</v>
      </c>
      <c r="I38" s="80">
        <v>50</v>
      </c>
      <c r="J38" s="80">
        <v>55</v>
      </c>
      <c r="K38" s="80">
        <v>1</v>
      </c>
      <c r="L38" s="80">
        <v>1</v>
      </c>
      <c r="M38" s="80">
        <v>40</v>
      </c>
      <c r="N38" s="82">
        <f>COUNTIF(Table7[Spawner],Table1[[#This Row],[Spawner Prefab]])</f>
        <v>12</v>
      </c>
    </row>
    <row r="39" spans="4:14" x14ac:dyDescent="0.25">
      <c r="D39" s="79" t="s">
        <v>467</v>
      </c>
      <c r="E39" s="79" t="s">
        <v>470</v>
      </c>
      <c r="F39" s="79" t="s">
        <v>471</v>
      </c>
      <c r="G39" s="80">
        <v>310</v>
      </c>
      <c r="H39" s="80">
        <v>310</v>
      </c>
      <c r="I39" s="80">
        <v>50</v>
      </c>
      <c r="J39" s="80">
        <v>55</v>
      </c>
      <c r="K39" s="80">
        <v>1</v>
      </c>
      <c r="L39" s="80">
        <v>1</v>
      </c>
      <c r="M39" s="80">
        <v>40</v>
      </c>
      <c r="N39" s="82">
        <f>COUNTIF(Table7[Spawner],Table1[[#This Row],[Spawner Prefab]])</f>
        <v>2</v>
      </c>
    </row>
    <row r="40" spans="4:14" x14ac:dyDescent="0.25">
      <c r="D40" s="79" t="s">
        <v>96</v>
      </c>
      <c r="E40" s="79" t="s">
        <v>40</v>
      </c>
      <c r="F40" s="79" t="s">
        <v>34</v>
      </c>
      <c r="G40" s="80">
        <v>260</v>
      </c>
      <c r="H40" s="80">
        <v>260</v>
      </c>
      <c r="I40" s="80">
        <v>5</v>
      </c>
      <c r="J40" s="80">
        <v>55</v>
      </c>
      <c r="K40" s="80">
        <v>1</v>
      </c>
      <c r="L40" s="80">
        <v>1</v>
      </c>
      <c r="M40" s="80">
        <v>8</v>
      </c>
      <c r="N40" s="82">
        <f>COUNTIF(Table7[Spawner],Table1[[#This Row],[Spawner Prefab]])</f>
        <v>42</v>
      </c>
    </row>
    <row r="41" spans="4:14" x14ac:dyDescent="0.25">
      <c r="D41" s="79" t="s">
        <v>79</v>
      </c>
      <c r="E41" s="79" t="s">
        <v>16</v>
      </c>
      <c r="F41" s="79" t="s">
        <v>6</v>
      </c>
      <c r="G41" s="80">
        <v>210</v>
      </c>
      <c r="H41" s="80">
        <v>210</v>
      </c>
      <c r="I41" s="80">
        <v>15</v>
      </c>
      <c r="J41" s="80">
        <v>55</v>
      </c>
      <c r="K41" s="80">
        <v>1</v>
      </c>
      <c r="L41" s="80">
        <v>1</v>
      </c>
      <c r="M41" s="80" t="s">
        <v>9</v>
      </c>
      <c r="N41" s="82">
        <f>COUNTIF(Table7[Spawner],Table1[[#This Row],[Spawner Prefab]])</f>
        <v>9</v>
      </c>
    </row>
    <row r="42" spans="4:14" x14ac:dyDescent="0.25">
      <c r="D42" s="79" t="s">
        <v>79</v>
      </c>
      <c r="E42" s="79" t="s">
        <v>280</v>
      </c>
      <c r="F42" s="79" t="s">
        <v>284</v>
      </c>
      <c r="G42" s="80">
        <v>210</v>
      </c>
      <c r="H42" s="80">
        <v>210</v>
      </c>
      <c r="I42" s="80">
        <v>15</v>
      </c>
      <c r="J42" s="80">
        <v>55</v>
      </c>
      <c r="K42" s="80">
        <v>1</v>
      </c>
      <c r="L42" s="80">
        <v>1</v>
      </c>
      <c r="M42" s="80" t="s">
        <v>9</v>
      </c>
      <c r="N42" s="82">
        <f>COUNTIF(Table7[Spawner],Table1[[#This Row],[Spawner Prefab]])</f>
        <v>0</v>
      </c>
    </row>
    <row r="43" spans="4:14" x14ac:dyDescent="0.25">
      <c r="D43" s="79" t="s">
        <v>114</v>
      </c>
      <c r="E43" s="79" t="s">
        <v>57</v>
      </c>
      <c r="F43" s="79" t="s">
        <v>55</v>
      </c>
      <c r="G43" s="80">
        <v>240</v>
      </c>
      <c r="H43" s="80">
        <v>240</v>
      </c>
      <c r="I43" s="80">
        <v>40</v>
      </c>
      <c r="J43" s="80">
        <v>55</v>
      </c>
      <c r="K43" s="80">
        <v>1</v>
      </c>
      <c r="L43" s="80">
        <v>1</v>
      </c>
      <c r="M43" s="80">
        <v>20</v>
      </c>
      <c r="N43" s="82">
        <f>COUNTIF(Table7[Spawner],Table1[[#This Row],[Spawner Prefab]])</f>
        <v>14</v>
      </c>
    </row>
    <row r="44" spans="4:14" x14ac:dyDescent="0.25">
      <c r="D44" s="79" t="s">
        <v>90</v>
      </c>
      <c r="E44" s="79" t="s">
        <v>21</v>
      </c>
      <c r="F44" s="79" t="s">
        <v>20</v>
      </c>
      <c r="G44" s="80">
        <v>260</v>
      </c>
      <c r="H44" s="80">
        <v>260</v>
      </c>
      <c r="I44" s="80">
        <v>20</v>
      </c>
      <c r="J44" s="80">
        <v>28</v>
      </c>
      <c r="K44" s="80">
        <v>1</v>
      </c>
      <c r="L44" s="80">
        <v>1</v>
      </c>
      <c r="M44" s="80" t="s">
        <v>9</v>
      </c>
      <c r="N44" s="82">
        <f>COUNTIF(Table7[Spawner],Table1[[#This Row],[Spawner Prefab]])</f>
        <v>0</v>
      </c>
    </row>
    <row r="45" spans="4:14" x14ac:dyDescent="0.25">
      <c r="D45" s="79" t="s">
        <v>396</v>
      </c>
      <c r="E45" s="79" t="s">
        <v>289</v>
      </c>
      <c r="F45" s="79" t="s">
        <v>298</v>
      </c>
      <c r="G45" s="80">
        <v>210</v>
      </c>
      <c r="H45" s="80">
        <v>210</v>
      </c>
      <c r="I45" s="80">
        <v>10</v>
      </c>
      <c r="J45" s="80">
        <v>83</v>
      </c>
      <c r="K45" s="80">
        <v>1</v>
      </c>
      <c r="L45" s="80">
        <v>1</v>
      </c>
      <c r="M45" s="80" t="s">
        <v>9</v>
      </c>
      <c r="N45" s="82">
        <f>COUNTIF(Table7[Spawner],Table1[[#This Row],[Spawner Prefab]])</f>
        <v>4</v>
      </c>
    </row>
    <row r="46" spans="4:14" x14ac:dyDescent="0.25">
      <c r="D46" s="79" t="s">
        <v>81</v>
      </c>
      <c r="E46" s="79" t="s">
        <v>17</v>
      </c>
      <c r="F46" s="79" t="s">
        <v>7</v>
      </c>
      <c r="G46" s="80">
        <v>220</v>
      </c>
      <c r="H46" s="80">
        <v>220</v>
      </c>
      <c r="I46" s="80">
        <v>25</v>
      </c>
      <c r="J46" s="80">
        <v>83</v>
      </c>
      <c r="K46" s="80">
        <v>1</v>
      </c>
      <c r="L46" s="80">
        <v>1</v>
      </c>
      <c r="M46" s="80" t="s">
        <v>9</v>
      </c>
      <c r="N46" s="82">
        <f>COUNTIF(Table7[Spawner],Table1[[#This Row],[Spawner Prefab]])</f>
        <v>4</v>
      </c>
    </row>
    <row r="47" spans="4:14" x14ac:dyDescent="0.25">
      <c r="D47" s="79" t="s">
        <v>81</v>
      </c>
      <c r="E47" s="79" t="s">
        <v>19</v>
      </c>
      <c r="F47" s="79" t="s">
        <v>18</v>
      </c>
      <c r="G47" s="80">
        <v>220</v>
      </c>
      <c r="H47" s="80">
        <v>220</v>
      </c>
      <c r="I47" s="80">
        <v>25</v>
      </c>
      <c r="J47" s="80">
        <v>83</v>
      </c>
      <c r="K47" s="80">
        <v>1</v>
      </c>
      <c r="L47" s="80">
        <v>1</v>
      </c>
      <c r="M47" s="80" t="s">
        <v>9</v>
      </c>
      <c r="N47" s="82">
        <f>COUNTIF(Table7[Spawner],Table1[[#This Row],[Spawner Prefab]])</f>
        <v>6</v>
      </c>
    </row>
    <row r="48" spans="4:14" x14ac:dyDescent="0.25">
      <c r="D48" s="79" t="s">
        <v>127</v>
      </c>
      <c r="E48" s="79" t="s">
        <v>306</v>
      </c>
      <c r="F48" s="79" t="s">
        <v>307</v>
      </c>
      <c r="G48" s="80">
        <v>200</v>
      </c>
      <c r="H48" s="80">
        <v>200</v>
      </c>
      <c r="I48" s="80">
        <v>10</v>
      </c>
      <c r="J48" s="80">
        <v>55</v>
      </c>
      <c r="K48" s="80">
        <v>1</v>
      </c>
      <c r="L48" s="80">
        <v>1</v>
      </c>
      <c r="M48" s="80" t="s">
        <v>9</v>
      </c>
      <c r="N48" s="82">
        <f>COUNTIF(Table7[Spawner],Table1[[#This Row],[Spawner Prefab]])</f>
        <v>6</v>
      </c>
    </row>
    <row r="49" spans="4:14" x14ac:dyDescent="0.25">
      <c r="D49" s="79" t="s">
        <v>310</v>
      </c>
      <c r="E49" s="79" t="s">
        <v>311</v>
      </c>
      <c r="F49" s="79" t="s">
        <v>312</v>
      </c>
      <c r="G49" s="80">
        <v>170</v>
      </c>
      <c r="H49" s="80">
        <v>170</v>
      </c>
      <c r="I49" s="80">
        <v>5</v>
      </c>
      <c r="J49" s="80">
        <v>28</v>
      </c>
      <c r="K49" s="80">
        <v>1</v>
      </c>
      <c r="L49" s="80">
        <v>1</v>
      </c>
      <c r="M49" s="80">
        <v>2</v>
      </c>
      <c r="N49" s="82">
        <f>COUNTIF(Table7[Spawner],Table1[[#This Row],[Spawner Prefab]])</f>
        <v>12</v>
      </c>
    </row>
    <row r="50" spans="4:14" x14ac:dyDescent="0.25">
      <c r="D50" s="79" t="s">
        <v>323</v>
      </c>
      <c r="E50" s="79" t="s">
        <v>324</v>
      </c>
      <c r="F50" s="79" t="s">
        <v>325</v>
      </c>
      <c r="G50" s="80">
        <v>350</v>
      </c>
      <c r="H50" s="80">
        <v>350</v>
      </c>
      <c r="I50" s="80">
        <v>30</v>
      </c>
      <c r="J50" s="80">
        <v>83</v>
      </c>
      <c r="K50" s="80">
        <v>1</v>
      </c>
      <c r="L50" s="80">
        <v>1</v>
      </c>
      <c r="M50" s="80">
        <v>15</v>
      </c>
      <c r="N50" s="82">
        <f>COUNTIF(Table7[Spawner],Table1[[#This Row],[Spawner Prefab]])</f>
        <v>2</v>
      </c>
    </row>
    <row r="51" spans="4:14" x14ac:dyDescent="0.25">
      <c r="D51" s="79" t="s">
        <v>369</v>
      </c>
      <c r="E51" s="79" t="s">
        <v>370</v>
      </c>
      <c r="F51" s="79" t="s">
        <v>371</v>
      </c>
      <c r="G51" s="80">
        <v>420</v>
      </c>
      <c r="H51" s="80">
        <v>420</v>
      </c>
      <c r="I51" s="80">
        <v>80</v>
      </c>
      <c r="J51" s="80">
        <v>83</v>
      </c>
      <c r="K51" s="80">
        <v>1</v>
      </c>
      <c r="L51" s="80">
        <v>2</v>
      </c>
      <c r="M51" s="80">
        <v>60</v>
      </c>
      <c r="N51" s="82">
        <f>COUNTIF(Table7[Spawner],Table1[[#This Row],[Spawner Prefab]])</f>
        <v>15</v>
      </c>
    </row>
    <row r="52" spans="4:14" x14ac:dyDescent="0.25">
      <c r="D52" s="79" t="s">
        <v>129</v>
      </c>
      <c r="E52" s="79" t="s">
        <v>382</v>
      </c>
      <c r="F52" s="79" t="s">
        <v>383</v>
      </c>
      <c r="G52" s="80">
        <v>300</v>
      </c>
      <c r="H52" s="80">
        <v>300</v>
      </c>
      <c r="I52" s="80">
        <v>20</v>
      </c>
      <c r="J52" s="80">
        <v>55</v>
      </c>
      <c r="K52" s="80">
        <v>1</v>
      </c>
      <c r="L52" s="80">
        <v>1</v>
      </c>
      <c r="M52" s="80">
        <v>40</v>
      </c>
      <c r="N52" s="82">
        <f>COUNTIF(Table7[Spawner],Table1[[#This Row],[Spawner Prefab]])</f>
        <v>20</v>
      </c>
    </row>
    <row r="53" spans="4:14" x14ac:dyDescent="0.25">
      <c r="D53" s="79" t="s">
        <v>75</v>
      </c>
      <c r="E53" s="79" t="s">
        <v>11</v>
      </c>
      <c r="F53" s="79" t="s">
        <v>13</v>
      </c>
      <c r="G53" s="80">
        <v>280</v>
      </c>
      <c r="H53" s="80">
        <v>280</v>
      </c>
      <c r="I53" s="80">
        <v>20</v>
      </c>
      <c r="J53" s="80">
        <v>75</v>
      </c>
      <c r="K53" s="80">
        <v>0</v>
      </c>
      <c r="L53" s="80">
        <v>0</v>
      </c>
      <c r="M53" s="80">
        <v>10</v>
      </c>
      <c r="N53" s="82">
        <f>COUNTIF(Table7[Spawner],Table1[[#This Row],[Spawner Prefab]])</f>
        <v>8</v>
      </c>
    </row>
    <row r="54" spans="4:14" x14ac:dyDescent="0.25">
      <c r="D54" s="79" t="s">
        <v>75</v>
      </c>
      <c r="E54" s="79" t="s">
        <v>0</v>
      </c>
      <c r="F54" s="79" t="s">
        <v>2</v>
      </c>
      <c r="G54" s="80">
        <v>280</v>
      </c>
      <c r="H54" s="80">
        <v>280</v>
      </c>
      <c r="I54" s="80">
        <v>20</v>
      </c>
      <c r="J54" s="80">
        <v>75</v>
      </c>
      <c r="K54" s="80">
        <v>0</v>
      </c>
      <c r="L54" s="80">
        <v>0</v>
      </c>
      <c r="M54" s="80">
        <v>10</v>
      </c>
      <c r="N54" s="82">
        <f>COUNTIF(Table7[Spawner],Table1[[#This Row],[Spawner Prefab]])</f>
        <v>6</v>
      </c>
    </row>
    <row r="55" spans="4:14" x14ac:dyDescent="0.25">
      <c r="D55" s="79" t="s">
        <v>76</v>
      </c>
      <c r="E55" s="79" t="s">
        <v>12</v>
      </c>
      <c r="F55" s="79" t="s">
        <v>14</v>
      </c>
      <c r="G55" s="80">
        <v>300</v>
      </c>
      <c r="H55" s="80">
        <v>300</v>
      </c>
      <c r="I55" s="80">
        <v>20</v>
      </c>
      <c r="J55" s="80">
        <v>75</v>
      </c>
      <c r="K55" s="80">
        <v>0</v>
      </c>
      <c r="L55" s="80">
        <v>0</v>
      </c>
      <c r="M55" s="80">
        <v>16</v>
      </c>
      <c r="N55" s="82">
        <f>COUNTIF(Table7[Spawner],Table1[[#This Row],[Spawner Prefab]])</f>
        <v>11</v>
      </c>
    </row>
    <row r="56" spans="4:14" ht="15" customHeight="1" x14ac:dyDescent="0.25">
      <c r="D56" s="79" t="s">
        <v>76</v>
      </c>
      <c r="E56" s="79" t="s">
        <v>1</v>
      </c>
      <c r="F56" s="79" t="s">
        <v>3</v>
      </c>
      <c r="G56" s="80">
        <v>300</v>
      </c>
      <c r="H56" s="80">
        <v>300</v>
      </c>
      <c r="I56" s="80">
        <v>20</v>
      </c>
      <c r="J56" s="80">
        <v>75</v>
      </c>
      <c r="K56" s="80">
        <v>0</v>
      </c>
      <c r="L56" s="80">
        <v>0</v>
      </c>
      <c r="M56" s="80">
        <v>16</v>
      </c>
      <c r="N56" s="82">
        <f>COUNTIF(Table7[Spawner],Table1[[#This Row],[Spawner Prefab]])</f>
        <v>6</v>
      </c>
    </row>
    <row r="57" spans="4:14" x14ac:dyDescent="0.25">
      <c r="D57" s="79" t="s">
        <v>472</v>
      </c>
      <c r="E57" s="79" t="s">
        <v>458</v>
      </c>
      <c r="F57" s="79" t="s">
        <v>459</v>
      </c>
      <c r="G57" s="80">
        <v>200</v>
      </c>
      <c r="H57" s="80">
        <v>200</v>
      </c>
      <c r="I57" s="80">
        <v>-10</v>
      </c>
      <c r="J57" s="80">
        <v>25</v>
      </c>
      <c r="K57" s="80">
        <v>0</v>
      </c>
      <c r="L57" s="80">
        <v>0</v>
      </c>
      <c r="M57" s="80" t="s">
        <v>9</v>
      </c>
      <c r="N57" s="82">
        <f>COUNTIF(Table7[Spawner],Table1[[#This Row],[Spawner Prefab]])</f>
        <v>139</v>
      </c>
    </row>
    <row r="58" spans="4:14" x14ac:dyDescent="0.25">
      <c r="D58" s="79" t="s">
        <v>473</v>
      </c>
      <c r="E58" s="79" t="s">
        <v>474</v>
      </c>
      <c r="F58" s="79" t="s">
        <v>475</v>
      </c>
      <c r="G58" s="80">
        <v>280</v>
      </c>
      <c r="H58" s="80">
        <v>280</v>
      </c>
      <c r="I58" s="80">
        <v>20</v>
      </c>
      <c r="J58" s="80">
        <v>50</v>
      </c>
      <c r="K58" s="80">
        <v>0</v>
      </c>
      <c r="L58" s="80">
        <v>0</v>
      </c>
      <c r="M58" s="80">
        <v>10</v>
      </c>
      <c r="N58" s="82">
        <f>COUNTIF(Table7[Spawner],Table1[[#This Row],[Spawner Prefab]])</f>
        <v>2</v>
      </c>
    </row>
    <row r="59" spans="4:14" x14ac:dyDescent="0.25">
      <c r="D59" s="79" t="s">
        <v>77</v>
      </c>
      <c r="E59" s="79" t="s">
        <v>4</v>
      </c>
      <c r="F59" s="79" t="s">
        <v>5</v>
      </c>
      <c r="G59" s="80">
        <v>200</v>
      </c>
      <c r="H59" s="80">
        <v>200</v>
      </c>
      <c r="I59" s="80">
        <v>20</v>
      </c>
      <c r="J59" s="80">
        <v>50</v>
      </c>
      <c r="K59" s="80">
        <v>0</v>
      </c>
      <c r="L59" s="80">
        <v>0</v>
      </c>
      <c r="M59" s="80" t="s">
        <v>9</v>
      </c>
      <c r="N59" s="82">
        <f>COUNTIF(Table7[Spawner],Table1[[#This Row],[Spawner Prefab]])</f>
        <v>1</v>
      </c>
    </row>
    <row r="60" spans="4:14" x14ac:dyDescent="0.25">
      <c r="D60" s="79" t="s">
        <v>97</v>
      </c>
      <c r="E60" s="79" t="s">
        <v>41</v>
      </c>
      <c r="F60" s="79" t="s">
        <v>35</v>
      </c>
      <c r="G60" s="80">
        <v>280</v>
      </c>
      <c r="H60" s="80">
        <v>280</v>
      </c>
      <c r="I60" s="80">
        <v>2</v>
      </c>
      <c r="J60" s="80">
        <v>25</v>
      </c>
      <c r="K60" s="80">
        <v>0</v>
      </c>
      <c r="L60" s="80">
        <v>0</v>
      </c>
      <c r="M60" s="80" t="s">
        <v>9</v>
      </c>
      <c r="N60" s="82">
        <f>COUNTIF(Table7[Spawner],Table1[[#This Row],[Spawner Prefab]])</f>
        <v>31</v>
      </c>
    </row>
    <row r="61" spans="4:14" x14ac:dyDescent="0.25">
      <c r="D61" s="79" t="s">
        <v>97</v>
      </c>
      <c r="E61" s="79" t="s">
        <v>42</v>
      </c>
      <c r="F61" s="79" t="s">
        <v>36</v>
      </c>
      <c r="G61" s="80">
        <v>5000</v>
      </c>
      <c r="H61" s="80">
        <v>5000</v>
      </c>
      <c r="I61" s="80">
        <v>2</v>
      </c>
      <c r="J61" s="80">
        <v>25</v>
      </c>
      <c r="K61" s="80">
        <v>0</v>
      </c>
      <c r="L61" s="80">
        <v>0</v>
      </c>
      <c r="M61" s="80" t="s">
        <v>9</v>
      </c>
      <c r="N61" s="82">
        <f>COUNTIF(Table7[Spawner],Table1[[#This Row],[Spawner Prefab]])</f>
        <v>4</v>
      </c>
    </row>
    <row r="62" spans="4:14" x14ac:dyDescent="0.25">
      <c r="D62" s="79" t="s">
        <v>78</v>
      </c>
      <c r="E62" s="79" t="s">
        <v>63</v>
      </c>
      <c r="F62" s="79" t="s">
        <v>61</v>
      </c>
      <c r="G62" s="80">
        <v>130</v>
      </c>
      <c r="H62" s="80">
        <v>130</v>
      </c>
      <c r="I62" s="80">
        <v>15</v>
      </c>
      <c r="J62" s="80">
        <v>50</v>
      </c>
      <c r="K62" s="80">
        <v>0</v>
      </c>
      <c r="L62" s="80">
        <v>0</v>
      </c>
      <c r="M62" s="80" t="s">
        <v>9</v>
      </c>
      <c r="N62" s="82">
        <f>COUNTIF(Table7[Spawner],Table1[[#This Row],[Spawner Prefab]])</f>
        <v>1</v>
      </c>
    </row>
    <row r="63" spans="4:14" x14ac:dyDescent="0.25">
      <c r="D63" s="79" t="s">
        <v>78</v>
      </c>
      <c r="E63" s="79" t="s">
        <v>64</v>
      </c>
      <c r="F63" s="79" t="s">
        <v>62</v>
      </c>
      <c r="G63" s="80">
        <v>130</v>
      </c>
      <c r="H63" s="80">
        <v>130</v>
      </c>
      <c r="I63" s="80">
        <v>15</v>
      </c>
      <c r="J63" s="80">
        <v>50</v>
      </c>
      <c r="K63" s="80">
        <v>0</v>
      </c>
      <c r="L63" s="80">
        <v>0</v>
      </c>
      <c r="M63" s="80" t="s">
        <v>9</v>
      </c>
      <c r="N63" s="82">
        <f>COUNTIF(Table7[Spawner],Table1[[#This Row],[Spawner Prefab]])</f>
        <v>0</v>
      </c>
    </row>
    <row r="64" spans="4:14" x14ac:dyDescent="0.25">
      <c r="D64" s="79" t="s">
        <v>78</v>
      </c>
      <c r="E64" s="79" t="s">
        <v>367</v>
      </c>
      <c r="F64" s="79" t="s">
        <v>368</v>
      </c>
      <c r="G64" s="80">
        <v>130</v>
      </c>
      <c r="H64" s="80">
        <v>130</v>
      </c>
      <c r="I64" s="80">
        <v>15</v>
      </c>
      <c r="J64" s="80">
        <v>50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2</v>
      </c>
    </row>
    <row r="65" spans="4:14" x14ac:dyDescent="0.25">
      <c r="D65" s="79" t="s">
        <v>92</v>
      </c>
      <c r="E65" s="79" t="s">
        <v>25</v>
      </c>
      <c r="F65" s="79" t="s">
        <v>23</v>
      </c>
      <c r="G65" s="80">
        <v>220</v>
      </c>
      <c r="H65" s="80">
        <v>220</v>
      </c>
      <c r="I65" s="80">
        <v>10</v>
      </c>
      <c r="J65" s="80">
        <v>75</v>
      </c>
      <c r="K65" s="80">
        <v>0</v>
      </c>
      <c r="L65" s="80">
        <v>0</v>
      </c>
      <c r="M65" s="80">
        <v>8</v>
      </c>
      <c r="N65" s="82">
        <f>COUNTIF(Table7[Spawner],Table1[[#This Row],[Spawner Prefab]])</f>
        <v>13</v>
      </c>
    </row>
    <row r="66" spans="4:14" x14ac:dyDescent="0.25">
      <c r="D66" s="79" t="s">
        <v>108</v>
      </c>
      <c r="E66" s="79" t="s">
        <v>278</v>
      </c>
      <c r="F66" s="79" t="s">
        <v>98</v>
      </c>
      <c r="G66" s="80">
        <v>180</v>
      </c>
      <c r="H66" s="80">
        <v>180</v>
      </c>
      <c r="I66" s="80">
        <v>2</v>
      </c>
      <c r="J66" s="80">
        <v>25</v>
      </c>
      <c r="K66" s="80">
        <v>0</v>
      </c>
      <c r="L66" s="80">
        <v>0</v>
      </c>
      <c r="M66" s="80" t="s">
        <v>9</v>
      </c>
      <c r="N66" s="82">
        <f>COUNTIF(Table7[Spawner],Table1[[#This Row],[Spawner Prefab]])</f>
        <v>114</v>
      </c>
    </row>
    <row r="67" spans="4:14" x14ac:dyDescent="0.25">
      <c r="D67" s="79" t="s">
        <v>108</v>
      </c>
      <c r="E67" s="79" t="s">
        <v>279</v>
      </c>
      <c r="F67" s="79" t="s">
        <v>98</v>
      </c>
      <c r="G67" s="80">
        <v>180</v>
      </c>
      <c r="H67" s="80">
        <v>180</v>
      </c>
      <c r="I67" s="80">
        <v>2</v>
      </c>
      <c r="J67" s="80">
        <v>25</v>
      </c>
      <c r="K67" s="80">
        <v>0</v>
      </c>
      <c r="L67" s="80">
        <v>0</v>
      </c>
      <c r="M67" s="80" t="s">
        <v>9</v>
      </c>
      <c r="N67" s="82">
        <f>COUNTIF(Table7[Spawner],Table1[[#This Row],[Spawner Prefab]])</f>
        <v>203</v>
      </c>
    </row>
    <row r="68" spans="4:14" x14ac:dyDescent="0.25">
      <c r="D68" s="79" t="s">
        <v>108</v>
      </c>
      <c r="E68" s="79" t="s">
        <v>102</v>
      </c>
      <c r="F68" s="79" t="s">
        <v>98</v>
      </c>
      <c r="G68" s="80">
        <v>180</v>
      </c>
      <c r="H68" s="80">
        <v>180</v>
      </c>
      <c r="I68" s="80">
        <v>2</v>
      </c>
      <c r="J68" s="80">
        <v>25</v>
      </c>
      <c r="K68" s="80">
        <v>0</v>
      </c>
      <c r="L68" s="80">
        <v>0</v>
      </c>
      <c r="M68" s="80" t="s">
        <v>9</v>
      </c>
      <c r="N68" s="82">
        <f>COUNTIF(Table7[Spawner],Table1[[#This Row],[Spawner Prefab]])</f>
        <v>75</v>
      </c>
    </row>
    <row r="69" spans="4:14" x14ac:dyDescent="0.25">
      <c r="D69" s="79" t="s">
        <v>109</v>
      </c>
      <c r="E69" s="79" t="s">
        <v>103</v>
      </c>
      <c r="F69" s="79" t="s">
        <v>99</v>
      </c>
      <c r="G69" s="80">
        <v>180</v>
      </c>
      <c r="H69" s="80">
        <v>180</v>
      </c>
      <c r="I69" s="80">
        <v>2</v>
      </c>
      <c r="J69" s="80">
        <v>25</v>
      </c>
      <c r="K69" s="80">
        <v>0</v>
      </c>
      <c r="L69" s="80">
        <v>0</v>
      </c>
      <c r="M69" s="80" t="s">
        <v>9</v>
      </c>
      <c r="N69" s="82">
        <f>COUNTIF(Table7[Spawner],Table1[[#This Row],[Spawner Prefab]])</f>
        <v>39</v>
      </c>
    </row>
    <row r="70" spans="4:14" x14ac:dyDescent="0.25">
      <c r="D70" s="79" t="s">
        <v>110</v>
      </c>
      <c r="E70" s="79" t="s">
        <v>104</v>
      </c>
      <c r="F70" s="79" t="s">
        <v>100</v>
      </c>
      <c r="G70" s="80">
        <v>180</v>
      </c>
      <c r="H70" s="80">
        <v>180</v>
      </c>
      <c r="I70" s="80">
        <v>2</v>
      </c>
      <c r="J70" s="80">
        <v>25</v>
      </c>
      <c r="K70" s="80">
        <v>0</v>
      </c>
      <c r="L70" s="80">
        <v>0</v>
      </c>
      <c r="M70" s="80" t="s">
        <v>9</v>
      </c>
      <c r="N70" s="82">
        <f>COUNTIF(Table7[Spawner],Table1[[#This Row],[Spawner Prefab]])</f>
        <v>19</v>
      </c>
    </row>
    <row r="71" spans="4:14" x14ac:dyDescent="0.25">
      <c r="D71" s="79" t="s">
        <v>111</v>
      </c>
      <c r="E71" s="79" t="s">
        <v>105</v>
      </c>
      <c r="F71" s="79" t="s">
        <v>101</v>
      </c>
      <c r="G71" s="80">
        <v>180</v>
      </c>
      <c r="H71" s="80">
        <v>180</v>
      </c>
      <c r="I71" s="80">
        <v>2</v>
      </c>
      <c r="J71" s="80">
        <v>25</v>
      </c>
      <c r="K71" s="80">
        <v>0</v>
      </c>
      <c r="L71" s="80">
        <v>0</v>
      </c>
      <c r="M71" s="80" t="s">
        <v>9</v>
      </c>
      <c r="N71" s="82">
        <f>COUNTIF(Table7[Spawner],Table1[[#This Row],[Spawner Prefab]])</f>
        <v>3</v>
      </c>
    </row>
    <row r="72" spans="4:14" x14ac:dyDescent="0.25">
      <c r="D72" s="79" t="s">
        <v>112</v>
      </c>
      <c r="E72" s="79" t="s">
        <v>107</v>
      </c>
      <c r="F72" s="79" t="s">
        <v>106</v>
      </c>
      <c r="G72" s="80">
        <v>200</v>
      </c>
      <c r="H72" s="80">
        <v>200</v>
      </c>
      <c r="I72" s="80">
        <v>3</v>
      </c>
      <c r="J72" s="80">
        <v>50</v>
      </c>
      <c r="K72" s="80">
        <v>0</v>
      </c>
      <c r="L72" s="80">
        <v>0</v>
      </c>
      <c r="M72" s="80" t="s">
        <v>9</v>
      </c>
      <c r="N72" s="82">
        <f>COUNTIF(Table7[Spawner],Table1[[#This Row],[Spawner Prefab]])</f>
        <v>48</v>
      </c>
    </row>
    <row r="73" spans="4:14" x14ac:dyDescent="0.25">
      <c r="D73" s="79" t="s">
        <v>80</v>
      </c>
      <c r="E73" s="79" t="s">
        <v>10</v>
      </c>
      <c r="F73" s="79" t="s">
        <v>448</v>
      </c>
      <c r="G73" s="80">
        <v>240</v>
      </c>
      <c r="H73" s="80">
        <v>240</v>
      </c>
      <c r="I73" s="80">
        <v>15</v>
      </c>
      <c r="J73" s="80">
        <v>75</v>
      </c>
      <c r="K73" s="80">
        <v>0</v>
      </c>
      <c r="L73" s="80">
        <v>0</v>
      </c>
      <c r="M73" s="80" t="s">
        <v>9</v>
      </c>
      <c r="N73" s="82">
        <f>COUNTIF(Table7[Spawner],Table1[[#This Row],[Spawner Prefab]])</f>
        <v>4</v>
      </c>
    </row>
    <row r="74" spans="4:14" x14ac:dyDescent="0.25">
      <c r="D74" s="79" t="s">
        <v>113</v>
      </c>
      <c r="E74" s="79" t="s">
        <v>56</v>
      </c>
      <c r="F74" s="79" t="s">
        <v>51</v>
      </c>
      <c r="G74" s="80">
        <v>220</v>
      </c>
      <c r="H74" s="80">
        <v>220</v>
      </c>
      <c r="I74" s="80">
        <v>20</v>
      </c>
      <c r="J74" s="80">
        <v>50</v>
      </c>
      <c r="K74" s="80">
        <v>0</v>
      </c>
      <c r="L74" s="80">
        <v>0</v>
      </c>
      <c r="M74" s="80">
        <v>10</v>
      </c>
      <c r="N74" s="82">
        <f>COUNTIF(Table7[Spawner],Table1[[#This Row],[Spawner Prefab]])</f>
        <v>24</v>
      </c>
    </row>
    <row r="75" spans="4:14" x14ac:dyDescent="0.25">
      <c r="D75" s="79" t="s">
        <v>476</v>
      </c>
      <c r="E75" s="79" t="s">
        <v>460</v>
      </c>
      <c r="F75" s="79" t="s">
        <v>461</v>
      </c>
      <c r="G75" s="80">
        <v>140</v>
      </c>
      <c r="H75" s="80">
        <v>140</v>
      </c>
      <c r="I75" s="80">
        <v>6</v>
      </c>
      <c r="J75" s="80">
        <v>50</v>
      </c>
      <c r="K75" s="80">
        <v>0</v>
      </c>
      <c r="L75" s="80">
        <v>0</v>
      </c>
      <c r="M75" s="80" t="s">
        <v>9</v>
      </c>
      <c r="N75" s="82">
        <f>COUNTIF(Table7[Spawner],Table1[[#This Row],[Spawner Prefab]])</f>
        <v>0</v>
      </c>
    </row>
    <row r="76" spans="4:14" x14ac:dyDescent="0.25">
      <c r="D76" s="79" t="s">
        <v>477</v>
      </c>
      <c r="E76" s="79" t="s">
        <v>462</v>
      </c>
      <c r="F76" s="79" t="s">
        <v>463</v>
      </c>
      <c r="G76" s="80">
        <v>140</v>
      </c>
      <c r="H76" s="80">
        <v>140</v>
      </c>
      <c r="I76" s="80">
        <v>6</v>
      </c>
      <c r="J76" s="80">
        <v>25</v>
      </c>
      <c r="K76" s="80">
        <v>0</v>
      </c>
      <c r="L76" s="80">
        <v>0</v>
      </c>
      <c r="M76" s="80" t="s">
        <v>9</v>
      </c>
      <c r="N76" s="82">
        <f>COUNTIF(Table7[Spawner],Table1[[#This Row],[Spawner Prefab]])</f>
        <v>0</v>
      </c>
    </row>
    <row r="77" spans="4:14" x14ac:dyDescent="0.25">
      <c r="D77" s="79" t="s">
        <v>131</v>
      </c>
      <c r="E77" s="79" t="s">
        <v>449</v>
      </c>
      <c r="F77" s="79" t="s">
        <v>67</v>
      </c>
      <c r="G77" s="80">
        <v>100</v>
      </c>
      <c r="H77" s="80">
        <v>100</v>
      </c>
      <c r="I77" s="80">
        <v>2</v>
      </c>
      <c r="J77" s="80">
        <v>25</v>
      </c>
      <c r="K77" s="80">
        <v>0</v>
      </c>
      <c r="L77" s="80">
        <v>0</v>
      </c>
      <c r="M77" s="80" t="s">
        <v>9</v>
      </c>
      <c r="N77" s="82">
        <f>COUNTIF(Table7[Spawner],Table1[[#This Row],[Spawner Prefab]])</f>
        <v>0</v>
      </c>
    </row>
    <row r="78" spans="4:14" x14ac:dyDescent="0.25">
      <c r="D78" s="79" t="s">
        <v>131</v>
      </c>
      <c r="E78" s="79" t="s">
        <v>72</v>
      </c>
      <c r="F78" s="79" t="s">
        <v>67</v>
      </c>
      <c r="G78" s="80">
        <v>100</v>
      </c>
      <c r="H78" s="80">
        <v>100</v>
      </c>
      <c r="I78" s="80">
        <v>2</v>
      </c>
      <c r="J78" s="80">
        <v>25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2</v>
      </c>
    </row>
    <row r="79" spans="4:14" x14ac:dyDescent="0.25">
      <c r="D79" s="79" t="s">
        <v>131</v>
      </c>
      <c r="E79" s="79" t="s">
        <v>372</v>
      </c>
      <c r="F79" s="79" t="s">
        <v>373</v>
      </c>
      <c r="G79" s="80">
        <v>140</v>
      </c>
      <c r="H79" s="80">
        <v>140</v>
      </c>
      <c r="I79" s="80">
        <v>2</v>
      </c>
      <c r="J79" s="80">
        <v>25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0</v>
      </c>
    </row>
    <row r="80" spans="4:14" x14ac:dyDescent="0.25">
      <c r="D80" s="79" t="s">
        <v>132</v>
      </c>
      <c r="E80" s="79" t="s">
        <v>73</v>
      </c>
      <c r="F80" s="79" t="s">
        <v>68</v>
      </c>
      <c r="G80" s="80">
        <v>100</v>
      </c>
      <c r="H80" s="80">
        <v>100</v>
      </c>
      <c r="I80" s="80">
        <v>2</v>
      </c>
      <c r="J80" s="80">
        <v>25</v>
      </c>
      <c r="K80" s="80">
        <v>0</v>
      </c>
      <c r="L80" s="80">
        <v>0</v>
      </c>
      <c r="M80" s="80" t="s">
        <v>9</v>
      </c>
      <c r="N80" s="82">
        <f>COUNTIF(Table7[Spawner],Table1[[#This Row],[Spawner Prefab]])</f>
        <v>0</v>
      </c>
    </row>
    <row r="81" spans="4:14" x14ac:dyDescent="0.25">
      <c r="D81" s="79" t="s">
        <v>133</v>
      </c>
      <c r="E81" s="79" t="s">
        <v>74</v>
      </c>
      <c r="F81" s="79" t="s">
        <v>69</v>
      </c>
      <c r="G81" s="80">
        <v>100</v>
      </c>
      <c r="H81" s="80">
        <v>100</v>
      </c>
      <c r="I81" s="80">
        <v>2</v>
      </c>
      <c r="J81" s="80">
        <v>25</v>
      </c>
      <c r="K81" s="80">
        <v>0</v>
      </c>
      <c r="L81" s="80">
        <v>0</v>
      </c>
      <c r="M81" s="80" t="s">
        <v>9</v>
      </c>
      <c r="N81" s="82">
        <f>COUNTIF(Table7[Spawner],Table1[[#This Row],[Spawner Prefab]])</f>
        <v>0</v>
      </c>
    </row>
    <row r="82" spans="4:14" x14ac:dyDescent="0.25">
      <c r="D82" s="79" t="s">
        <v>464</v>
      </c>
      <c r="E82" s="79" t="s">
        <v>465</v>
      </c>
      <c r="F82" s="79" t="s">
        <v>466</v>
      </c>
      <c r="G82" s="80">
        <v>140</v>
      </c>
      <c r="H82" s="80">
        <v>140</v>
      </c>
      <c r="I82" s="80">
        <v>6</v>
      </c>
      <c r="J82" s="80">
        <v>50</v>
      </c>
      <c r="K82" s="80">
        <v>0</v>
      </c>
      <c r="L82" s="80">
        <v>0</v>
      </c>
      <c r="M82" s="80" t="s">
        <v>9</v>
      </c>
      <c r="N82" s="82">
        <f>COUNTIF(Table7[Spawner],Table1[[#This Row],[Spawner Prefab]])</f>
        <v>0</v>
      </c>
    </row>
    <row r="83" spans="4:14" x14ac:dyDescent="0.25">
      <c r="D83" s="79" t="s">
        <v>118</v>
      </c>
      <c r="E83" s="79" t="s">
        <v>50</v>
      </c>
      <c r="F83" s="79" t="s">
        <v>28</v>
      </c>
      <c r="G83" s="80">
        <v>5000</v>
      </c>
      <c r="H83" s="80">
        <v>5000</v>
      </c>
      <c r="I83" s="80">
        <v>70</v>
      </c>
      <c r="J83" s="80">
        <v>75</v>
      </c>
      <c r="K83" s="80">
        <v>0</v>
      </c>
      <c r="L83" s="80">
        <v>0</v>
      </c>
      <c r="M83" s="80" t="s">
        <v>9</v>
      </c>
      <c r="N83" s="82">
        <f>COUNTIF(Table7[Spawner],Table1[[#This Row],[Spawner Prefab]])</f>
        <v>18</v>
      </c>
    </row>
    <row r="84" spans="4:14" x14ac:dyDescent="0.25">
      <c r="D84" s="79" t="s">
        <v>91</v>
      </c>
      <c r="E84" s="79" t="s">
        <v>134</v>
      </c>
      <c r="F84" s="79" t="s">
        <v>22</v>
      </c>
      <c r="G84" s="80">
        <v>500</v>
      </c>
      <c r="H84" s="80">
        <v>500</v>
      </c>
      <c r="I84" s="80">
        <v>0</v>
      </c>
      <c r="J84" s="80">
        <v>75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16</v>
      </c>
    </row>
    <row r="85" spans="4:14" x14ac:dyDescent="0.25">
      <c r="D85" s="79" t="s">
        <v>478</v>
      </c>
      <c r="E85" s="79" t="s">
        <v>479</v>
      </c>
      <c r="F85" s="79" t="s">
        <v>480</v>
      </c>
      <c r="G85" s="80">
        <v>200</v>
      </c>
      <c r="H85" s="80">
        <v>200</v>
      </c>
      <c r="I85" s="80">
        <v>20</v>
      </c>
      <c r="J85" s="80">
        <v>50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0</v>
      </c>
    </row>
    <row r="86" spans="4:14" x14ac:dyDescent="0.25">
      <c r="D86" s="79" t="s">
        <v>122</v>
      </c>
      <c r="E86" s="79" t="s">
        <v>49</v>
      </c>
      <c r="F86" s="79" t="s">
        <v>29</v>
      </c>
      <c r="G86" s="80">
        <v>180</v>
      </c>
      <c r="H86" s="80">
        <v>180</v>
      </c>
      <c r="I86" s="80">
        <v>20</v>
      </c>
      <c r="J86" s="80">
        <v>25</v>
      </c>
      <c r="K86" s="80">
        <v>0</v>
      </c>
      <c r="L86" s="80">
        <v>0</v>
      </c>
      <c r="M86" s="80">
        <v>25</v>
      </c>
      <c r="N86" s="82">
        <f>COUNTIF(Table7[Spawner],Table1[[#This Row],[Spawner Prefab]])</f>
        <v>18</v>
      </c>
    </row>
    <row r="87" spans="4:14" x14ac:dyDescent="0.25">
      <c r="D87" s="79" t="s">
        <v>93</v>
      </c>
      <c r="E87" s="79" t="s">
        <v>26</v>
      </c>
      <c r="F87" s="79" t="s">
        <v>24</v>
      </c>
      <c r="G87" s="80">
        <v>200</v>
      </c>
      <c r="H87" s="80">
        <v>200</v>
      </c>
      <c r="I87" s="80">
        <v>20</v>
      </c>
      <c r="J87" s="80">
        <v>75</v>
      </c>
      <c r="K87" s="80">
        <v>0</v>
      </c>
      <c r="L87" s="80">
        <v>0</v>
      </c>
      <c r="M87" s="80">
        <v>40</v>
      </c>
      <c r="N87" s="82">
        <f>COUNTIF(Table7[Spawner],Table1[[#This Row],[Spawner Prefab]])</f>
        <v>18</v>
      </c>
    </row>
    <row r="88" spans="4:14" x14ac:dyDescent="0.25">
      <c r="D88" s="79" t="s">
        <v>82</v>
      </c>
      <c r="E88" s="79" t="s">
        <v>15</v>
      </c>
      <c r="F88" s="79" t="s">
        <v>8</v>
      </c>
      <c r="G88" s="80">
        <v>280</v>
      </c>
      <c r="H88" s="80">
        <v>280</v>
      </c>
      <c r="I88" s="80">
        <v>20</v>
      </c>
      <c r="J88" s="80">
        <v>75</v>
      </c>
      <c r="K88" s="80">
        <v>0</v>
      </c>
      <c r="L88" s="80">
        <v>0</v>
      </c>
      <c r="M88" s="80">
        <v>13</v>
      </c>
      <c r="N88" s="82">
        <f>COUNTIF(Table7[Spawner],Table1[[#This Row],[Spawner Prefab]])</f>
        <v>0</v>
      </c>
    </row>
    <row r="89" spans="4:14" x14ac:dyDescent="0.25">
      <c r="D89" s="79" t="s">
        <v>126</v>
      </c>
      <c r="E89" s="79" t="s">
        <v>308</v>
      </c>
      <c r="F89" s="79" t="s">
        <v>309</v>
      </c>
      <c r="G89" s="80">
        <v>140</v>
      </c>
      <c r="H89" s="80">
        <v>140</v>
      </c>
      <c r="I89" s="80">
        <v>6</v>
      </c>
      <c r="J89" s="80">
        <v>25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21</v>
      </c>
    </row>
    <row r="90" spans="4:14" x14ac:dyDescent="0.25">
      <c r="D90" s="79" t="s">
        <v>435</v>
      </c>
      <c r="E90" s="79" t="s">
        <v>406</v>
      </c>
      <c r="F90" s="79" t="s">
        <v>407</v>
      </c>
      <c r="G90" s="80">
        <v>120</v>
      </c>
      <c r="H90" s="80">
        <v>120</v>
      </c>
      <c r="I90" s="80">
        <v>6</v>
      </c>
      <c r="J90" s="80">
        <v>50</v>
      </c>
      <c r="K90" s="80">
        <v>0</v>
      </c>
      <c r="L90" s="80">
        <v>0</v>
      </c>
      <c r="M90" s="80" t="s">
        <v>9</v>
      </c>
      <c r="N90" s="82">
        <f>COUNTIF(Table7[Spawner],Table1[[#This Row],[Spawner Prefab]])</f>
        <v>10</v>
      </c>
    </row>
    <row r="91" spans="4:14" x14ac:dyDescent="0.25">
      <c r="D91" s="79" t="s">
        <v>316</v>
      </c>
      <c r="E91" s="79" t="s">
        <v>317</v>
      </c>
      <c r="F91" s="79" t="s">
        <v>318</v>
      </c>
      <c r="G91" s="80">
        <v>120</v>
      </c>
      <c r="H91" s="80">
        <v>120</v>
      </c>
      <c r="I91" s="80">
        <v>2</v>
      </c>
      <c r="J91" s="80">
        <v>25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42</v>
      </c>
    </row>
    <row r="92" spans="4:14" x14ac:dyDescent="0.25">
      <c r="D92" s="79" t="s">
        <v>83</v>
      </c>
      <c r="E92" s="79" t="s">
        <v>319</v>
      </c>
      <c r="F92" s="79" t="s">
        <v>320</v>
      </c>
      <c r="G92" s="80">
        <v>260</v>
      </c>
      <c r="H92" s="80">
        <v>260</v>
      </c>
      <c r="I92" s="80">
        <v>15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</row>
    <row r="93" spans="4:14" x14ac:dyDescent="0.25">
      <c r="D93" s="79" t="s">
        <v>83</v>
      </c>
      <c r="E93" s="79" t="s">
        <v>321</v>
      </c>
      <c r="F93" s="79" t="s">
        <v>322</v>
      </c>
      <c r="G93" s="80">
        <v>260</v>
      </c>
      <c r="H93" s="80">
        <v>260</v>
      </c>
      <c r="I93" s="80">
        <v>15</v>
      </c>
      <c r="J93" s="80">
        <v>75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0</v>
      </c>
    </row>
    <row r="94" spans="4:14" x14ac:dyDescent="0.25">
      <c r="D94" s="79" t="s">
        <v>83</v>
      </c>
      <c r="E94" s="79" t="s">
        <v>487</v>
      </c>
      <c r="F94" s="79" t="s">
        <v>488</v>
      </c>
      <c r="G94" s="80">
        <v>220</v>
      </c>
      <c r="H94" s="80">
        <v>220</v>
      </c>
      <c r="I94" s="80">
        <v>15</v>
      </c>
      <c r="J94" s="80">
        <v>75</v>
      </c>
      <c r="K94" s="80">
        <v>0</v>
      </c>
      <c r="L94" s="80">
        <v>0</v>
      </c>
      <c r="M94" s="80" t="s">
        <v>9</v>
      </c>
      <c r="N94" s="82">
        <f>COUNTIF(Table7[Spawner],Table1[[#This Row],[Spawner Prefab]])</f>
        <v>0</v>
      </c>
    </row>
    <row r="95" spans="4:14" x14ac:dyDescent="0.25">
      <c r="D95" s="79" t="s">
        <v>84</v>
      </c>
      <c r="E95" s="79" t="s">
        <v>326</v>
      </c>
      <c r="F95" s="79" t="s">
        <v>327</v>
      </c>
      <c r="G95" s="80">
        <v>200</v>
      </c>
      <c r="H95" s="80">
        <v>200</v>
      </c>
      <c r="I95" s="80">
        <v>7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49</v>
      </c>
    </row>
    <row r="96" spans="4:14" x14ac:dyDescent="0.25">
      <c r="D96" s="79" t="s">
        <v>84</v>
      </c>
      <c r="E96" s="79" t="s">
        <v>328</v>
      </c>
      <c r="F96" s="79" t="s">
        <v>329</v>
      </c>
      <c r="G96" s="80">
        <v>200</v>
      </c>
      <c r="H96" s="80">
        <v>200</v>
      </c>
      <c r="I96" s="80">
        <v>7</v>
      </c>
      <c r="J96" s="80">
        <v>75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</row>
    <row r="97" spans="4:14" x14ac:dyDescent="0.25">
      <c r="D97" s="79" t="s">
        <v>94</v>
      </c>
      <c r="E97" s="79" t="s">
        <v>339</v>
      </c>
      <c r="F97" s="79" t="s">
        <v>340</v>
      </c>
      <c r="G97" s="80">
        <v>180</v>
      </c>
      <c r="H97" s="80">
        <v>180</v>
      </c>
      <c r="I97" s="80">
        <v>10</v>
      </c>
      <c r="J97" s="80">
        <v>75</v>
      </c>
      <c r="K97" s="80">
        <v>0</v>
      </c>
      <c r="L97" s="80">
        <v>0</v>
      </c>
      <c r="M97" s="80">
        <v>5</v>
      </c>
      <c r="N97" s="82">
        <f>COUNTIF(Table7[Spawner],Table1[[#This Row],[Spawner Prefab]])</f>
        <v>14</v>
      </c>
    </row>
    <row r="98" spans="4:14" x14ac:dyDescent="0.25">
      <c r="D98" s="79" t="s">
        <v>87</v>
      </c>
      <c r="E98" s="79" t="s">
        <v>346</v>
      </c>
      <c r="F98" s="79" t="s">
        <v>347</v>
      </c>
      <c r="G98" s="80">
        <v>150</v>
      </c>
      <c r="H98" s="80">
        <v>150</v>
      </c>
      <c r="I98" s="80">
        <v>4</v>
      </c>
      <c r="J98" s="80">
        <v>25</v>
      </c>
      <c r="K98" s="80">
        <v>0</v>
      </c>
      <c r="L98" s="80">
        <v>0</v>
      </c>
      <c r="M98" s="80" t="s">
        <v>9</v>
      </c>
      <c r="N98" s="82">
        <f>COUNTIF(Table7[Spawner],Table1[[#This Row],[Spawner Prefab]])</f>
        <v>223</v>
      </c>
    </row>
    <row r="99" spans="4:14" x14ac:dyDescent="0.25">
      <c r="D99" s="79" t="s">
        <v>87</v>
      </c>
      <c r="E99" s="79" t="s">
        <v>348</v>
      </c>
      <c r="F99" s="79" t="s">
        <v>349</v>
      </c>
      <c r="G99" s="80">
        <v>150</v>
      </c>
      <c r="H99" s="80">
        <v>150</v>
      </c>
      <c r="I99" s="80">
        <v>4</v>
      </c>
      <c r="J99" s="80">
        <v>25</v>
      </c>
      <c r="K99" s="80">
        <v>0</v>
      </c>
      <c r="L99" s="80">
        <v>0</v>
      </c>
      <c r="M99" s="80" t="s">
        <v>9</v>
      </c>
      <c r="N99" s="82">
        <f>COUNTIF(Table7[Spawner],Table1[[#This Row],[Spawner Prefab]])</f>
        <v>29</v>
      </c>
    </row>
    <row r="100" spans="4:14" ht="15" customHeight="1" x14ac:dyDescent="0.25">
      <c r="D100" s="79" t="s">
        <v>128</v>
      </c>
      <c r="E100" s="79" t="s">
        <v>351</v>
      </c>
      <c r="F100" s="79" t="s">
        <v>350</v>
      </c>
      <c r="G100" s="80">
        <v>180</v>
      </c>
      <c r="H100" s="80">
        <v>180</v>
      </c>
      <c r="I100" s="80">
        <v>3</v>
      </c>
      <c r="J100" s="80">
        <v>25</v>
      </c>
      <c r="K100" s="80">
        <v>0</v>
      </c>
      <c r="L100" s="80">
        <v>0</v>
      </c>
      <c r="M100" s="80" t="s">
        <v>9</v>
      </c>
      <c r="N100" s="82">
        <f>COUNTIF(Table7[Spawner],Table1[[#This Row],[Spawner Prefab]])</f>
        <v>34</v>
      </c>
    </row>
    <row r="101" spans="4:14" ht="15.75" customHeight="1" x14ac:dyDescent="0.25">
      <c r="D101" s="79" t="s">
        <v>88</v>
      </c>
      <c r="E101" s="79" t="s">
        <v>450</v>
      </c>
      <c r="F101" s="79" t="s">
        <v>375</v>
      </c>
      <c r="G101" s="80">
        <v>120</v>
      </c>
      <c r="H101" s="80">
        <v>120</v>
      </c>
      <c r="I101" s="80">
        <v>15</v>
      </c>
      <c r="J101" s="80">
        <v>50</v>
      </c>
      <c r="K101" s="80">
        <v>0</v>
      </c>
      <c r="L101" s="80">
        <v>0</v>
      </c>
      <c r="M101" s="80" t="s">
        <v>9</v>
      </c>
      <c r="N101" s="82">
        <f>COUNTIF(Table7[Spawner],Table1[[#This Row],[Spawner Prefab]])</f>
        <v>19</v>
      </c>
    </row>
    <row r="102" spans="4:14" x14ac:dyDescent="0.25">
      <c r="D102" s="79" t="s">
        <v>88</v>
      </c>
      <c r="E102" s="79" t="s">
        <v>374</v>
      </c>
      <c r="F102" s="79" t="s">
        <v>375</v>
      </c>
      <c r="G102" s="80">
        <v>220</v>
      </c>
      <c r="H102" s="80">
        <v>220</v>
      </c>
      <c r="I102" s="80">
        <v>15</v>
      </c>
      <c r="J102" s="80">
        <v>50</v>
      </c>
      <c r="K102" s="80">
        <v>0</v>
      </c>
      <c r="L102" s="80">
        <v>0</v>
      </c>
      <c r="M102" s="80" t="s">
        <v>9</v>
      </c>
      <c r="N102" s="82">
        <f>COUNTIF(Table7[Spawner],Table1[[#This Row],[Spawner Prefab]])</f>
        <v>31</v>
      </c>
    </row>
    <row r="103" spans="4:14" x14ac:dyDescent="0.25">
      <c r="D103" s="79" t="s">
        <v>88</v>
      </c>
      <c r="E103" s="79" t="s">
        <v>376</v>
      </c>
      <c r="F103" s="79" t="s">
        <v>377</v>
      </c>
      <c r="G103" s="80">
        <v>220</v>
      </c>
      <c r="H103" s="80">
        <v>220</v>
      </c>
      <c r="I103" s="80">
        <v>15</v>
      </c>
      <c r="J103" s="80">
        <v>50</v>
      </c>
      <c r="K103" s="80">
        <v>0</v>
      </c>
      <c r="L103" s="80">
        <v>0</v>
      </c>
      <c r="M103" s="80" t="s">
        <v>9</v>
      </c>
      <c r="N103" s="82">
        <f>COUNTIF(Table7[Spawner],Table1[[#This Row],[Spawner Prefab]])</f>
        <v>13</v>
      </c>
    </row>
    <row r="104" spans="4:14" x14ac:dyDescent="0.25">
      <c r="D104" s="79" t="s">
        <v>89</v>
      </c>
      <c r="E104" s="79" t="s">
        <v>378</v>
      </c>
      <c r="F104" s="79" t="s">
        <v>379</v>
      </c>
      <c r="G104" s="80">
        <v>220</v>
      </c>
      <c r="H104" s="80">
        <v>220</v>
      </c>
      <c r="I104" s="80">
        <v>15</v>
      </c>
      <c r="J104" s="80">
        <v>50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3</v>
      </c>
    </row>
    <row r="105" spans="4:14" x14ac:dyDescent="0.25">
      <c r="D105" s="79" t="s">
        <v>89</v>
      </c>
      <c r="E105" s="79" t="s">
        <v>380</v>
      </c>
      <c r="F105" s="79" t="s">
        <v>381</v>
      </c>
      <c r="G105" s="80">
        <v>220</v>
      </c>
      <c r="H105" s="80">
        <v>220</v>
      </c>
      <c r="I105" s="80">
        <v>15</v>
      </c>
      <c r="J105" s="80">
        <v>50</v>
      </c>
      <c r="K105" s="80">
        <v>0</v>
      </c>
      <c r="L105" s="80">
        <v>0</v>
      </c>
      <c r="M105" s="80" t="s">
        <v>9</v>
      </c>
      <c r="N105" s="82">
        <f>COUNTIF(Table7[Spawner],Table1[[#This Row],[Spawner Prefab]])</f>
        <v>1</v>
      </c>
    </row>
    <row r="106" spans="4:14" x14ac:dyDescent="0.25">
      <c r="D106" s="79" t="s">
        <v>95</v>
      </c>
      <c r="E106" s="79" t="s">
        <v>451</v>
      </c>
      <c r="F106" s="79" t="s">
        <v>385</v>
      </c>
      <c r="G106" s="80">
        <v>200</v>
      </c>
      <c r="H106" s="80">
        <v>200</v>
      </c>
      <c r="I106" s="80">
        <v>8</v>
      </c>
      <c r="J106" s="80">
        <v>75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82</v>
      </c>
    </row>
    <row r="107" spans="4:14" x14ac:dyDescent="0.25">
      <c r="D107" s="79" t="s">
        <v>95</v>
      </c>
      <c r="E107" s="79" t="s">
        <v>384</v>
      </c>
      <c r="F107" s="79" t="s">
        <v>385</v>
      </c>
      <c r="G107" s="80">
        <v>200</v>
      </c>
      <c r="H107" s="80">
        <v>200</v>
      </c>
      <c r="I107" s="80">
        <v>8</v>
      </c>
      <c r="J107" s="80">
        <v>75</v>
      </c>
      <c r="K107" s="80">
        <v>0</v>
      </c>
      <c r="L107" s="80">
        <v>0</v>
      </c>
      <c r="M107" s="80" t="s">
        <v>9</v>
      </c>
      <c r="N107" s="82">
        <f>COUNTIF(Table7[Spawner],Table1[[#This Row],[Spawner Prefab]])</f>
        <v>4</v>
      </c>
    </row>
    <row r="108" spans="4:14" x14ac:dyDescent="0.25">
      <c r="D108" s="79" t="s">
        <v>95</v>
      </c>
      <c r="E108" s="79" t="s">
        <v>386</v>
      </c>
      <c r="F108" s="79" t="s">
        <v>387</v>
      </c>
      <c r="G108" s="80">
        <v>200</v>
      </c>
      <c r="H108" s="80">
        <v>200</v>
      </c>
      <c r="I108" s="80">
        <v>8</v>
      </c>
      <c r="J108" s="80">
        <v>75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0</v>
      </c>
    </row>
    <row r="109" spans="4:14" x14ac:dyDescent="0.25">
      <c r="D109" s="79" t="s">
        <v>95</v>
      </c>
      <c r="E109" s="79" t="s">
        <v>388</v>
      </c>
      <c r="F109" s="79" t="s">
        <v>389</v>
      </c>
      <c r="G109" s="80">
        <v>200</v>
      </c>
      <c r="H109" s="80">
        <v>200</v>
      </c>
      <c r="I109" s="80">
        <v>8</v>
      </c>
      <c r="J109" s="80">
        <v>75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1</v>
      </c>
    </row>
    <row r="110" spans="4:14" x14ac:dyDescent="0.25">
      <c r="D110" s="79" t="s">
        <v>9</v>
      </c>
      <c r="E110" s="79" t="s">
        <v>404</v>
      </c>
      <c r="F110" s="79" t="s">
        <v>405</v>
      </c>
      <c r="G110" s="80">
        <v>450</v>
      </c>
      <c r="H110" s="80">
        <v>450</v>
      </c>
      <c r="I110" s="80" t="s">
        <v>9</v>
      </c>
      <c r="J110" s="80"/>
      <c r="K110" s="80"/>
      <c r="L110" s="80"/>
      <c r="M110" s="80"/>
      <c r="N110" s="82">
        <f>COUNTIF(Table7[Spawner],Table1[[#This Row],[Spawner Prefab]])</f>
        <v>3</v>
      </c>
    </row>
    <row r="111" spans="4:14" x14ac:dyDescent="0.25">
      <c r="D111" s="79" t="s">
        <v>9</v>
      </c>
      <c r="E111" s="79" t="s">
        <v>149</v>
      </c>
      <c r="F111" s="79" t="s">
        <v>27</v>
      </c>
      <c r="G111" s="80">
        <v>450</v>
      </c>
      <c r="H111" s="80">
        <v>450</v>
      </c>
      <c r="I111" s="80" t="s">
        <v>9</v>
      </c>
      <c r="J111" s="80"/>
      <c r="K111" s="80"/>
      <c r="L111" s="80"/>
      <c r="M111" s="80"/>
      <c r="N111" s="82">
        <f>COUNTIF(Table7[Spawner],Table1[[#This Row],[Spawner Prefab]])</f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K47" sqref="K47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166</v>
      </c>
      <c r="K2" s="33" t="s">
        <v>164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157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158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159</v>
      </c>
      <c r="C14" s="43">
        <v>0</v>
      </c>
      <c r="E14" t="s">
        <v>150</v>
      </c>
      <c r="F14" s="43">
        <v>425</v>
      </c>
      <c r="I14" s="28"/>
    </row>
    <row r="15" spans="2:11" x14ac:dyDescent="0.25">
      <c r="B15" t="s">
        <v>150</v>
      </c>
      <c r="C15" s="45">
        <v>95</v>
      </c>
      <c r="E15" t="s">
        <v>191</v>
      </c>
      <c r="F15" s="44">
        <v>0.05</v>
      </c>
      <c r="I15" s="28"/>
    </row>
    <row r="16" spans="2:11" x14ac:dyDescent="0.25">
      <c r="B16" t="s">
        <v>151</v>
      </c>
      <c r="C16" s="45">
        <v>1.05</v>
      </c>
      <c r="E16" t="s">
        <v>192</v>
      </c>
      <c r="F16">
        <f>ROUND(F14*F15,2)</f>
        <v>21.25</v>
      </c>
      <c r="I16" s="28"/>
    </row>
    <row r="17" spans="2:19" x14ac:dyDescent="0.25">
      <c r="B17" t="s">
        <v>152</v>
      </c>
      <c r="C17" s="45">
        <v>7.4999999999999997E-3</v>
      </c>
      <c r="I17" s="28"/>
    </row>
    <row r="18" spans="2:19" x14ac:dyDescent="0.25">
      <c r="B18" t="s">
        <v>160</v>
      </c>
      <c r="C18" s="45">
        <v>30</v>
      </c>
      <c r="E18" t="s">
        <v>193</v>
      </c>
      <c r="F18" s="43">
        <v>10</v>
      </c>
      <c r="I18" s="28"/>
    </row>
    <row r="19" spans="2:19" x14ac:dyDescent="0.25">
      <c r="B19" t="s">
        <v>161</v>
      </c>
      <c r="C19" s="44">
        <v>0.5</v>
      </c>
      <c r="E19" t="s">
        <v>194</v>
      </c>
      <c r="F19" s="44">
        <v>0.4</v>
      </c>
      <c r="I19" s="28"/>
    </row>
    <row r="20" spans="2:19" x14ac:dyDescent="0.25">
      <c r="E20" t="s">
        <v>195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162</v>
      </c>
      <c r="E22" s="1" t="s">
        <v>136</v>
      </c>
      <c r="G22" s="20" t="s">
        <v>150</v>
      </c>
      <c r="I22" s="28"/>
    </row>
    <row r="23" spans="2:19" x14ac:dyDescent="0.25">
      <c r="B23" t="s">
        <v>154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153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155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156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147</v>
      </c>
      <c r="M31" s="2" t="s">
        <v>148</v>
      </c>
      <c r="N31" t="s">
        <v>163</v>
      </c>
      <c r="O31" t="s">
        <v>170</v>
      </c>
      <c r="P31" t="s">
        <v>171</v>
      </c>
      <c r="Q31" t="s">
        <v>165</v>
      </c>
      <c r="S31" s="1" t="s">
        <v>174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137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138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140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139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142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141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143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145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144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146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167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173</v>
      </c>
      <c r="N49" s="1" t="s">
        <v>174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137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138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140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139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142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141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143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145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144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146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175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180</v>
      </c>
      <c r="M65" s="2" t="s">
        <v>181</v>
      </c>
      <c r="N65" s="2" t="s">
        <v>197</v>
      </c>
      <c r="O65" s="2" t="s">
        <v>183</v>
      </c>
      <c r="R65" s="17" t="s">
        <v>196</v>
      </c>
      <c r="U65" s="1" t="s">
        <v>182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137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138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140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139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142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141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143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145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144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146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34" zoomScaleNormal="100" workbookViewId="0">
      <selection activeCell="W30" sqref="W3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273</v>
      </c>
      <c r="D7" t="s">
        <v>270</v>
      </c>
      <c r="E7" t="s">
        <v>271</v>
      </c>
      <c r="F7" t="s">
        <v>272</v>
      </c>
    </row>
    <row r="8" spans="3:13" x14ac:dyDescent="0.25">
      <c r="C8" t="s">
        <v>274</v>
      </c>
      <c r="D8" t="s">
        <v>433</v>
      </c>
      <c r="E8">
        <f>DATA_SCENES_UNITY_1!C6</f>
        <v>45852</v>
      </c>
      <c r="F8">
        <v>0</v>
      </c>
      <c r="M8" s="1"/>
    </row>
    <row r="9" spans="3:13" x14ac:dyDescent="0.25">
      <c r="C9" t="s">
        <v>274</v>
      </c>
      <c r="D9" t="s">
        <v>276</v>
      </c>
      <c r="E9">
        <f>DATA_SCENES_UNITY_1!K6</f>
        <v>11387</v>
      </c>
      <c r="F9">
        <f>ROUNDUP(E8*0.1,0)</f>
        <v>4586</v>
      </c>
    </row>
    <row r="10" spans="3:13" x14ac:dyDescent="0.25">
      <c r="C10" t="s">
        <v>274</v>
      </c>
      <c r="D10" t="s">
        <v>507</v>
      </c>
      <c r="E10">
        <f>DATA_SCENES_UNITY_1!S6</f>
        <v>3495</v>
      </c>
    </row>
    <row r="11" spans="3:13" x14ac:dyDescent="0.25">
      <c r="C11" t="s">
        <v>274</v>
      </c>
      <c r="D11" t="s">
        <v>513</v>
      </c>
      <c r="E11">
        <f>DATA_SCENES_UNITY_1!AQ6</f>
        <v>11163</v>
      </c>
    </row>
    <row r="12" spans="3:13" x14ac:dyDescent="0.25">
      <c r="C12" t="s">
        <v>274</v>
      </c>
      <c r="D12" t="s">
        <v>275</v>
      </c>
      <c r="E12">
        <f>DATA_SCENES_UNITY_1!AA6</f>
        <v>28304</v>
      </c>
    </row>
    <row r="13" spans="3:13" x14ac:dyDescent="0.25">
      <c r="C13" t="s">
        <v>274</v>
      </c>
      <c r="D13" t="s">
        <v>434</v>
      </c>
      <c r="E13">
        <f>DATA_SCENES_UNITY_1!AI6</f>
        <v>11399</v>
      </c>
    </row>
    <row r="14" spans="3:13" x14ac:dyDescent="0.25">
      <c r="C14" t="s">
        <v>274</v>
      </c>
      <c r="D14" t="s">
        <v>512</v>
      </c>
      <c r="E14">
        <f>DATA_SCENES_UNITY_1!AY6</f>
        <v>38707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U22"/>
  <sheetViews>
    <sheetView workbookViewId="0">
      <selection activeCell="Q19" sqref="Q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21" x14ac:dyDescent="0.25">
      <c r="G2" t="s">
        <v>184</v>
      </c>
    </row>
    <row r="4" spans="7:21" x14ac:dyDescent="0.25">
      <c r="H4" s="2" t="s">
        <v>147</v>
      </c>
      <c r="I4" s="2" t="s">
        <v>148</v>
      </c>
      <c r="J4" s="2" t="s">
        <v>168</v>
      </c>
      <c r="K4" s="2" t="s">
        <v>169</v>
      </c>
      <c r="L4" s="2" t="s">
        <v>172</v>
      </c>
      <c r="M4" s="2" t="s">
        <v>176</v>
      </c>
      <c r="N4" s="2" t="s">
        <v>177</v>
      </c>
      <c r="O4" s="2" t="s">
        <v>178</v>
      </c>
      <c r="P4" s="2" t="s">
        <v>179</v>
      </c>
      <c r="Q4" s="2" t="s">
        <v>198</v>
      </c>
      <c r="R4" s="2" t="s">
        <v>199</v>
      </c>
      <c r="S4" s="2" t="s">
        <v>200</v>
      </c>
    </row>
    <row r="5" spans="7:21" x14ac:dyDescent="0.25">
      <c r="G5" s="10" t="s">
        <v>137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21" x14ac:dyDescent="0.25">
      <c r="G6" s="11" t="s">
        <v>138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21" x14ac:dyDescent="0.25">
      <c r="G7" s="11" t="s">
        <v>140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  <c r="U7" t="s">
        <v>456</v>
      </c>
    </row>
    <row r="8" spans="7:21" x14ac:dyDescent="0.25">
      <c r="G8" s="11" t="s">
        <v>139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  <c r="U8" t="s">
        <v>457</v>
      </c>
    </row>
    <row r="9" spans="7:21" x14ac:dyDescent="0.25">
      <c r="G9" s="13" t="s">
        <v>142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  <c r="U9" s="13">
        <v>350</v>
      </c>
    </row>
    <row r="10" spans="7:21" x14ac:dyDescent="0.25">
      <c r="G10" s="13" t="s">
        <v>141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  <c r="U10" s="13">
        <v>400</v>
      </c>
    </row>
    <row r="11" spans="7:21" x14ac:dyDescent="0.25">
      <c r="G11" s="14" t="s">
        <v>143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  <c r="U11" s="14">
        <v>440</v>
      </c>
    </row>
    <row r="12" spans="7:21" x14ac:dyDescent="0.25">
      <c r="G12" s="15" t="s">
        <v>145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  <c r="U12" s="15">
        <v>575</v>
      </c>
    </row>
    <row r="13" spans="7:21" x14ac:dyDescent="0.25">
      <c r="G13" s="15" t="s">
        <v>144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  <c r="U13" s="15">
        <v>725</v>
      </c>
    </row>
    <row r="14" spans="7:21" x14ac:dyDescent="0.25">
      <c r="G14" s="16" t="s">
        <v>146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  <c r="U14" s="16">
        <v>900</v>
      </c>
    </row>
    <row r="17" spans="7:9" x14ac:dyDescent="0.25">
      <c r="G17" t="s">
        <v>185</v>
      </c>
    </row>
    <row r="19" spans="7:9" x14ac:dyDescent="0.25">
      <c r="H19" s="42" t="s">
        <v>189</v>
      </c>
      <c r="I19" s="2" t="s">
        <v>190</v>
      </c>
    </row>
    <row r="20" spans="7:9" x14ac:dyDescent="0.25">
      <c r="G20" s="37" t="s">
        <v>186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187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188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64"/>
  <sheetViews>
    <sheetView workbookViewId="0">
      <selection activeCell="I18" sqref="I1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1.1406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8.7109375" customWidth="1"/>
    <col min="38" max="38" width="8" customWidth="1"/>
    <col min="39" max="39" width="10.5703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</cols>
  <sheetData>
    <row r="2" spans="2:51" x14ac:dyDescent="0.25">
      <c r="B2" t="s">
        <v>297</v>
      </c>
    </row>
    <row r="4" spans="2:51" x14ac:dyDescent="0.25">
      <c r="B4" s="1" t="s">
        <v>277</v>
      </c>
      <c r="C4" s="1" t="s">
        <v>274</v>
      </c>
      <c r="J4" s="1" t="s">
        <v>277</v>
      </c>
      <c r="K4" s="1" t="s">
        <v>274</v>
      </c>
      <c r="R4" s="1" t="s">
        <v>277</v>
      </c>
      <c r="S4" s="1" t="s">
        <v>274</v>
      </c>
      <c r="Z4" s="1" t="s">
        <v>277</v>
      </c>
      <c r="AA4" s="1" t="s">
        <v>274</v>
      </c>
      <c r="AH4" s="1" t="s">
        <v>277</v>
      </c>
      <c r="AI4" s="1" t="s">
        <v>274</v>
      </c>
      <c r="AP4" s="1" t="s">
        <v>277</v>
      </c>
      <c r="AQ4" s="1" t="s">
        <v>274</v>
      </c>
      <c r="AX4" s="1" t="s">
        <v>277</v>
      </c>
      <c r="AY4" s="1" t="s">
        <v>274</v>
      </c>
    </row>
    <row r="5" spans="2:51" x14ac:dyDescent="0.25">
      <c r="B5" s="1" t="s">
        <v>226</v>
      </c>
      <c r="C5" s="1" t="s">
        <v>412</v>
      </c>
      <c r="J5" s="1" t="s">
        <v>226</v>
      </c>
      <c r="K5" s="1" t="s">
        <v>413</v>
      </c>
      <c r="R5" s="1" t="s">
        <v>226</v>
      </c>
      <c r="S5" s="1" t="s">
        <v>493</v>
      </c>
      <c r="Z5" s="1" t="s">
        <v>226</v>
      </c>
      <c r="AA5" s="1" t="s">
        <v>426</v>
      </c>
      <c r="AH5" s="1" t="s">
        <v>226</v>
      </c>
      <c r="AI5" s="1" t="s">
        <v>432</v>
      </c>
      <c r="AP5" s="1" t="s">
        <v>226</v>
      </c>
      <c r="AQ5" s="1" t="s">
        <v>497</v>
      </c>
      <c r="AX5" s="1" t="s">
        <v>226</v>
      </c>
      <c r="AY5" s="1" t="s">
        <v>499</v>
      </c>
    </row>
    <row r="6" spans="2:51" x14ac:dyDescent="0.25">
      <c r="B6" s="1" t="s">
        <v>227</v>
      </c>
      <c r="C6" s="72">
        <f>ROUNDUP(SUM(Table245[total xp]),0)</f>
        <v>45852</v>
      </c>
      <c r="J6" s="1" t="s">
        <v>227</v>
      </c>
      <c r="K6" s="72">
        <f>ROUNDUP(SUM(Table3[total xp]),0)</f>
        <v>11387</v>
      </c>
      <c r="R6" s="1" t="s">
        <v>227</v>
      </c>
      <c r="S6" s="72">
        <f>ROUNDUP(SUM(Table39[total xp]),0)</f>
        <v>3495</v>
      </c>
      <c r="Z6" s="1" t="s">
        <v>227</v>
      </c>
      <c r="AA6" s="72">
        <f>ROUNDUP(SUM(Table2[total xp]),0)</f>
        <v>28304</v>
      </c>
      <c r="AH6" s="1" t="s">
        <v>227</v>
      </c>
      <c r="AI6" s="72">
        <f>ROUNDUP(SUM(Table6[total xp]),0)</f>
        <v>11399</v>
      </c>
      <c r="AP6" s="1" t="s">
        <v>227</v>
      </c>
      <c r="AQ6" s="72">
        <f>ROUNDUP(SUM(Table610[total xp]),0)</f>
        <v>11163</v>
      </c>
      <c r="AX6" s="1" t="s">
        <v>227</v>
      </c>
      <c r="AY6" s="72">
        <f>ROUNDUP(SUM(Table61011[total xp]),0)</f>
        <v>38707</v>
      </c>
    </row>
    <row r="7" spans="2:51" x14ac:dyDescent="0.25">
      <c r="B7" s="1" t="s">
        <v>358</v>
      </c>
      <c r="C7" s="72">
        <f>COUNTA(Table245[spawner_sku])</f>
        <v>643</v>
      </c>
      <c r="J7" s="1" t="s">
        <v>358</v>
      </c>
      <c r="K7" s="72">
        <f>COUNTA(Table3[spawner_sku])</f>
        <v>150</v>
      </c>
      <c r="R7" s="1" t="s">
        <v>358</v>
      </c>
      <c r="S7" s="72">
        <f>COUNTA(Table39[spawner_sku])</f>
        <v>68</v>
      </c>
      <c r="Z7" s="1" t="s">
        <v>358</v>
      </c>
      <c r="AA7" s="72">
        <f>COUNTA(Table2[spawner_sku])</f>
        <v>404</v>
      </c>
      <c r="AH7" s="1" t="s">
        <v>358</v>
      </c>
      <c r="AI7" s="72">
        <f>COUNTA(Table6[spawner_sku])</f>
        <v>147</v>
      </c>
      <c r="AP7" s="1" t="s">
        <v>358</v>
      </c>
      <c r="AQ7" s="72">
        <f>COUNTA(Table610[spawner_sku])</f>
        <v>177</v>
      </c>
      <c r="AX7" s="1" t="s">
        <v>358</v>
      </c>
      <c r="AY7" s="72">
        <f>COUNTA(Table61011[spawner_sku])</f>
        <v>477</v>
      </c>
    </row>
    <row r="8" spans="2:51" x14ac:dyDescent="0.25">
      <c r="B8" s="1" t="s">
        <v>363</v>
      </c>
      <c r="C8" s="75">
        <f>COUNTIF(Table245[Aggresive],"yes")</f>
        <v>279</v>
      </c>
      <c r="J8" s="1" t="s">
        <v>363</v>
      </c>
      <c r="K8" s="75">
        <f>COUNTIF(Table3[Aggressive],"yes")</f>
        <v>69</v>
      </c>
      <c r="R8" s="1" t="s">
        <v>363</v>
      </c>
      <c r="S8" s="75">
        <f>COUNTIF(Table39[Aggressive],"yes")</f>
        <v>29</v>
      </c>
      <c r="Z8" s="1" t="s">
        <v>363</v>
      </c>
      <c r="AA8" s="75">
        <f>COUNTIF(Table2[Aggressive],"yes")</f>
        <v>131</v>
      </c>
      <c r="AH8" s="1" t="s">
        <v>363</v>
      </c>
      <c r="AI8" s="75">
        <f>COUNTIF(Table6[Aggressive],"yes")</f>
        <v>61</v>
      </c>
      <c r="AP8" s="1" t="s">
        <v>363</v>
      </c>
      <c r="AQ8" s="75">
        <f>COUNTIF(Table610[Aggressive],"yes")</f>
        <v>126</v>
      </c>
      <c r="AX8" s="1" t="s">
        <v>363</v>
      </c>
      <c r="AY8" s="75">
        <f>COUNTIF(Table61011[Aggressive],"yes")</f>
        <v>203</v>
      </c>
    </row>
    <row r="9" spans="2:51" x14ac:dyDescent="0.25">
      <c r="B9" s="1" t="s">
        <v>364</v>
      </c>
      <c r="C9" s="75">
        <f>COUNTIF(Table245[Aggresive],"no")</f>
        <v>364</v>
      </c>
      <c r="J9" s="1" t="s">
        <v>364</v>
      </c>
      <c r="K9" s="75">
        <f>COUNTIF(Table3[Aggressive],"no")</f>
        <v>81</v>
      </c>
      <c r="R9" s="1" t="s">
        <v>364</v>
      </c>
      <c r="S9" s="75">
        <f>COUNTIF(Table39[Aggressive],"no")</f>
        <v>39</v>
      </c>
      <c r="Z9" s="1" t="s">
        <v>364</v>
      </c>
      <c r="AA9" s="75">
        <f>COUNTIF(Table2[Aggressive],"no")</f>
        <v>273</v>
      </c>
      <c r="AH9" s="1" t="s">
        <v>364</v>
      </c>
      <c r="AI9" s="75">
        <f>COUNTIF(Table6[Aggressive],"no")</f>
        <v>86</v>
      </c>
      <c r="AP9" s="1" t="s">
        <v>364</v>
      </c>
      <c r="AQ9" s="75">
        <f>COUNTIF(Table610[Aggressive],"no")</f>
        <v>51</v>
      </c>
      <c r="AX9" s="1" t="s">
        <v>364</v>
      </c>
      <c r="AY9" s="75">
        <f>COUNTIF(Table61011[Aggressive],"no")</f>
        <v>274</v>
      </c>
    </row>
    <row r="11" spans="2:51" x14ac:dyDescent="0.25">
      <c r="B11" s="1" t="s">
        <v>359</v>
      </c>
      <c r="C11" s="72">
        <f>SUM(Table245[entity_spawned (AVG)])</f>
        <v>1036</v>
      </c>
      <c r="J11" s="1" t="s">
        <v>359</v>
      </c>
      <c r="K11" s="72">
        <f>SUM(Table3[entity_spawned (AVG)])</f>
        <v>294</v>
      </c>
      <c r="R11" s="1" t="s">
        <v>359</v>
      </c>
      <c r="S11" s="72">
        <f>SUM(Table39[entity_spawned (AVG)])</f>
        <v>99</v>
      </c>
      <c r="Z11" s="1" t="s">
        <v>359</v>
      </c>
      <c r="AA11" s="72">
        <f>SUM(Table2[entity_spawned (AVG)])</f>
        <v>631</v>
      </c>
      <c r="AH11" s="1" t="s">
        <v>359</v>
      </c>
      <c r="AI11" s="72">
        <f>SUM(Table6[entity_spawned (AVG)])</f>
        <v>276</v>
      </c>
      <c r="AP11" s="1" t="s">
        <v>359</v>
      </c>
      <c r="AQ11" s="72">
        <f>SUM(Table610[entity_spawned (AVG)])</f>
        <v>255</v>
      </c>
      <c r="AX11" s="1" t="s">
        <v>359</v>
      </c>
      <c r="AY11" s="72">
        <f>SUM(Table61011[entity_spawned (AVG)])</f>
        <v>793</v>
      </c>
    </row>
    <row r="12" spans="2:51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</row>
    <row r="13" spans="2:51" x14ac:dyDescent="0.25">
      <c r="B13" s="1" t="s">
        <v>408</v>
      </c>
      <c r="C13" s="72" t="str">
        <f>CONCATENATE(ROUND(((COUNTIF(Table245[activating_chance],"=100"))/C7)*100,0),"%")</f>
        <v>75%</v>
      </c>
      <c r="J13" s="1" t="s">
        <v>408</v>
      </c>
      <c r="K13" s="72" t="str">
        <f>CONCATENATE(ROUND(((COUNTIF(Table3[activating_chance],"=100"))/K7)*100,0),"%")</f>
        <v>83%</v>
      </c>
      <c r="R13" s="1" t="s">
        <v>408</v>
      </c>
      <c r="S13" s="72" t="str">
        <f>CONCATENATE(ROUND(((COUNTIF(Table39[activating_chance],"=100"))/S7)*100,0),"%")</f>
        <v>88%</v>
      </c>
      <c r="Z13" s="1" t="s">
        <v>408</v>
      </c>
      <c r="AA13" s="72" t="str">
        <f>CONCATENATE(ROUND(((COUNTIF(Table2[activating_chance],"=100"))/AA7)*100,0),"%")</f>
        <v>82%</v>
      </c>
      <c r="AH13" s="1" t="s">
        <v>408</v>
      </c>
      <c r="AI13" s="72" t="str">
        <f>CONCATENATE(ROUND(((COUNTIF(Table6[activating_chance],"=100"))/AI7)*100,0),"%")</f>
        <v>88%</v>
      </c>
      <c r="AP13" s="1" t="s">
        <v>408</v>
      </c>
      <c r="AQ13" s="72" t="str">
        <f>CONCATENATE(ROUND(((COUNTIF(Table610[activating_chance],"=100"))/AQ7)*100,0),"%")</f>
        <v>88%</v>
      </c>
      <c r="AX13" s="1" t="s">
        <v>408</v>
      </c>
      <c r="AY13" s="72" t="str">
        <f>CONCATENATE(ROUND(((COUNTIF(Table61011[activating_chance],"=100"))/AY7)*100,0),"%")</f>
        <v>86%</v>
      </c>
    </row>
    <row r="14" spans="2:51" x14ac:dyDescent="0.25">
      <c r="B14" s="1" t="s">
        <v>409</v>
      </c>
      <c r="C14" s="72" t="str">
        <f>CONCATENATE(ROUND((((COUNTIFS(Table245[activating_chance],"&lt;100",Table245[activating_chance],"&gt;=75")))/C7)*100,0),"%")</f>
        <v>14%</v>
      </c>
      <c r="J14" s="1" t="s">
        <v>409</v>
      </c>
      <c r="K14" s="72" t="str">
        <f>CONCATENATE(ROUND((((COUNTIFS(Table3[activating_chance],"&lt;100",Table3[activating_chance],"&gt;=75")))/K7)*100,0),"%")</f>
        <v>7%</v>
      </c>
      <c r="R14" s="1" t="s">
        <v>409</v>
      </c>
      <c r="S14" s="72" t="str">
        <f>CONCATENATE(ROUND((((COUNTIFS(Table39[activating_chance],"&lt;100",Table39[activating_chance],"&gt;=75")))/S7)*100,0),"%")</f>
        <v>4%</v>
      </c>
      <c r="Z14" s="1" t="s">
        <v>409</v>
      </c>
      <c r="AA14" s="72" t="str">
        <f>CONCATENATE(ROUND((((COUNTIFS(Table2[activating_chance],"&lt;100",Table2[activating_chance],"&gt;=75")))/AA7)*100,0),"%")</f>
        <v>12%</v>
      </c>
      <c r="AH14" s="1" t="s">
        <v>409</v>
      </c>
      <c r="AI14" s="72" t="str">
        <f>CONCATENATE(ROUND((((COUNTIFS(Table6[activating_chance],"&lt;100",Table6[activating_chance],"&gt;=75")))/AI7)*100,0),"%")</f>
        <v>5%</v>
      </c>
      <c r="AP14" s="1" t="s">
        <v>409</v>
      </c>
      <c r="AQ14" s="72" t="str">
        <f>CONCATENATE(ROUND((((COUNTIFS(Table610[activating_chance],"&lt;100",Table610[activating_chance],"&gt;=75")))/AQ7)*100,0),"%")</f>
        <v>1%</v>
      </c>
      <c r="AX14" s="1" t="s">
        <v>409</v>
      </c>
      <c r="AY14" s="72" t="str">
        <f>CONCATENATE(ROUND((((COUNTIFS(Table61011[activating_chance],"&lt;100",Table61011[activating_chance],"&gt;=75")))/AY7)*100,0),"%")</f>
        <v>9%</v>
      </c>
    </row>
    <row r="15" spans="2:51" x14ac:dyDescent="0.25">
      <c r="B15" s="1" t="s">
        <v>410</v>
      </c>
      <c r="C15" s="1" t="str">
        <f>CONCATENATE(ROUND((((COUNTIFS(Table245[activating_chance],"&lt;75",Table245[activating_chance],"&gt;=25")))/C7)*100,0),"%")</f>
        <v>9%</v>
      </c>
      <c r="J15" s="1" t="s">
        <v>410</v>
      </c>
      <c r="K15" s="1" t="str">
        <f>CONCATENATE(ROUND((((COUNTIFS(Table3[activating_chance],"&lt;75",Table3[activating_chance],"&gt;=25")))/K7)*100,0),"%")</f>
        <v>9%</v>
      </c>
      <c r="R15" s="1" t="s">
        <v>410</v>
      </c>
      <c r="S15" s="1" t="str">
        <f>CONCATENATE(ROUND((((COUNTIFS(Table39[activating_chance],"&lt;75",Table39[activating_chance],"&gt;=25")))/S7)*100,0),"%")</f>
        <v>7%</v>
      </c>
      <c r="Z15" s="1" t="s">
        <v>410</v>
      </c>
      <c r="AA15" s="1" t="str">
        <f>CONCATENATE(ROUND((((COUNTIFS(Table2[activating_chance],"&lt;75",Table2[activating_chance],"&gt;=25")))/AA7)*100,0),"%")</f>
        <v>5%</v>
      </c>
      <c r="AH15" s="1" t="s">
        <v>410</v>
      </c>
      <c r="AI15" s="1" t="str">
        <f>CONCATENATE(ROUND((((COUNTIFS(Table6[activating_chance],"&lt;75",Table6[activating_chance],"&gt;=25")))/AI7)*100,0),"%")</f>
        <v>6%</v>
      </c>
      <c r="AP15" s="1" t="s">
        <v>410</v>
      </c>
      <c r="AQ15" s="1" t="str">
        <f>CONCATENATE(ROUND((((COUNTIFS(Table610[activating_chance],"&lt;75",Table610[activating_chance],"&gt;=25")))/AQ7)*100,0),"%")</f>
        <v>11%</v>
      </c>
      <c r="AX15" s="1" t="s">
        <v>410</v>
      </c>
      <c r="AY15" s="1" t="str">
        <f>CONCATENATE(ROUND((((COUNTIFS(Table61011[activating_chance],"&lt;75",Table61011[activating_chance],"&gt;=25")))/AY7)*100,0),"%")</f>
        <v>5%</v>
      </c>
    </row>
    <row r="16" spans="2:51" x14ac:dyDescent="0.25">
      <c r="B16" s="1" t="s">
        <v>411</v>
      </c>
      <c r="C16" s="1" t="str">
        <f>CONCATENATE(ROUND((((COUNTIFS(Table245[activating_chance],"&gt;1",Table245[activating_chance],"&lt;25")))/C7)*100,0),"%")</f>
        <v>1%</v>
      </c>
      <c r="J16" s="1" t="s">
        <v>411</v>
      </c>
      <c r="K16" s="1" t="str">
        <f>CONCATENATE(ROUND((((COUNTIFS(Table3[activating_chance],"&gt;1",Table3[activating_chance],"&lt;25")))/K7)*100,0),"%")</f>
        <v>1%</v>
      </c>
      <c r="R16" s="1" t="s">
        <v>411</v>
      </c>
      <c r="S16" s="1" t="str">
        <f>CONCATENATE(ROUND((((COUNTIFS(Table39[activating_chance],"&gt;1",Table39[activating_chance],"&lt;25")))/S7)*100,0),"%")</f>
        <v>0%</v>
      </c>
      <c r="Z16" s="1" t="s">
        <v>411</v>
      </c>
      <c r="AA16" s="1" t="str">
        <f>CONCATENATE(ROUND((((COUNTIFS(Table2[activating_chance],"&gt;1",Table2[activating_chance],"&lt;25")))/AA7)*100,0),"%")</f>
        <v>1%</v>
      </c>
      <c r="AH16" s="1" t="s">
        <v>411</v>
      </c>
      <c r="AI16" s="1" t="str">
        <f>CONCATENATE(ROUND((((COUNTIFS(Table6[activating_chance],"&gt;1",Table6[activating_chance],"&lt;25")))/AI7)*100,0),"%")</f>
        <v>0%</v>
      </c>
      <c r="AP16" s="1" t="s">
        <v>411</v>
      </c>
      <c r="AQ16" s="1" t="str">
        <f>CONCATENATE(ROUND((((COUNTIFS(Table610[activating_chance],"&gt;1",Table610[activating_chance],"&lt;25")))/AQ7)*100,0),"%")</f>
        <v>0%</v>
      </c>
      <c r="AX16" s="1" t="s">
        <v>411</v>
      </c>
      <c r="AY16" s="1" t="str">
        <f>CONCATENATE(ROUND((((COUNTIFS(Table61011[activating_chance],"&gt;1",Table61011[activating_chance],"&lt;25")))/AY7)*100,0),"%")</f>
        <v>1%</v>
      </c>
    </row>
    <row r="17" spans="2:56" x14ac:dyDescent="0.25">
      <c r="C17" s="1"/>
    </row>
    <row r="18" spans="2:56" x14ac:dyDescent="0.25">
      <c r="B18" s="1" t="s">
        <v>506</v>
      </c>
      <c r="C18" s="1" t="s">
        <v>433</v>
      </c>
      <c r="J18" s="1" t="s">
        <v>506</v>
      </c>
      <c r="K18" s="1" t="s">
        <v>276</v>
      </c>
      <c r="R18" s="1" t="s">
        <v>506</v>
      </c>
      <c r="S18" s="1" t="s">
        <v>507</v>
      </c>
      <c r="Z18" s="1" t="s">
        <v>506</v>
      </c>
      <c r="AA18" s="1" t="s">
        <v>508</v>
      </c>
      <c r="AH18" s="1" t="s">
        <v>506</v>
      </c>
      <c r="AI18" s="1" t="s">
        <v>509</v>
      </c>
      <c r="AP18" s="1" t="s">
        <v>506</v>
      </c>
      <c r="AQ18" s="1" t="s">
        <v>510</v>
      </c>
      <c r="AX18" s="1" t="s">
        <v>506</v>
      </c>
      <c r="AY18" s="1" t="s">
        <v>511</v>
      </c>
    </row>
    <row r="21" spans="2:56" x14ac:dyDescent="0.25">
      <c r="B21" s="1" t="s">
        <v>228</v>
      </c>
      <c r="C21" s="1" t="s">
        <v>229</v>
      </c>
      <c r="D21" s="1" t="s">
        <v>230</v>
      </c>
      <c r="E21" s="1" t="s">
        <v>231</v>
      </c>
      <c r="F21" s="1" t="s">
        <v>225</v>
      </c>
      <c r="G21" s="1" t="s">
        <v>232</v>
      </c>
      <c r="H21" s="1" t="s">
        <v>360</v>
      </c>
      <c r="J21" t="s">
        <v>228</v>
      </c>
      <c r="K21" t="s">
        <v>229</v>
      </c>
      <c r="L21" t="s">
        <v>230</v>
      </c>
      <c r="M21" t="s">
        <v>231</v>
      </c>
      <c r="N21" t="s">
        <v>225</v>
      </c>
      <c r="O21" t="s">
        <v>232</v>
      </c>
      <c r="P21" t="s">
        <v>365</v>
      </c>
      <c r="R21" t="s">
        <v>228</v>
      </c>
      <c r="S21" t="s">
        <v>229</v>
      </c>
      <c r="T21" t="s">
        <v>230</v>
      </c>
      <c r="U21" t="s">
        <v>231</v>
      </c>
      <c r="V21" t="s">
        <v>225</v>
      </c>
      <c r="W21" t="s">
        <v>232</v>
      </c>
      <c r="X21" t="s">
        <v>365</v>
      </c>
      <c r="Z21" t="s">
        <v>228</v>
      </c>
      <c r="AA21" t="s">
        <v>229</v>
      </c>
      <c r="AB21" t="s">
        <v>230</v>
      </c>
      <c r="AC21" t="s">
        <v>231</v>
      </c>
      <c r="AD21" t="s">
        <v>225</v>
      </c>
      <c r="AE21" t="s">
        <v>232</v>
      </c>
      <c r="AF21" t="s">
        <v>365</v>
      </c>
      <c r="AH21" t="s">
        <v>228</v>
      </c>
      <c r="AI21" t="s">
        <v>229</v>
      </c>
      <c r="AJ21" t="s">
        <v>230</v>
      </c>
      <c r="AK21" t="s">
        <v>231</v>
      </c>
      <c r="AL21" t="s">
        <v>225</v>
      </c>
      <c r="AM21" t="s">
        <v>232</v>
      </c>
      <c r="AN21" t="s">
        <v>365</v>
      </c>
      <c r="AP21" t="s">
        <v>228</v>
      </c>
      <c r="AQ21" t="s">
        <v>229</v>
      </c>
      <c r="AR21" t="s">
        <v>230</v>
      </c>
      <c r="AS21" t="s">
        <v>231</v>
      </c>
      <c r="AT21" t="s">
        <v>225</v>
      </c>
      <c r="AU21" t="s">
        <v>232</v>
      </c>
      <c r="AV21" t="s">
        <v>365</v>
      </c>
      <c r="AX21" t="s">
        <v>228</v>
      </c>
      <c r="AY21" t="s">
        <v>229</v>
      </c>
      <c r="AZ21" t="s">
        <v>230</v>
      </c>
      <c r="BA21" t="s">
        <v>231</v>
      </c>
      <c r="BB21" t="s">
        <v>225</v>
      </c>
      <c r="BC21" t="s">
        <v>232</v>
      </c>
      <c r="BD21" t="s">
        <v>365</v>
      </c>
    </row>
    <row r="22" spans="2:56" x14ac:dyDescent="0.25">
      <c r="B22" s="74" t="s">
        <v>242</v>
      </c>
      <c r="C22">
        <v>1</v>
      </c>
      <c r="D22" s="76">
        <v>5000</v>
      </c>
      <c r="E22" s="76">
        <v>100</v>
      </c>
      <c r="F22" s="76">
        <v>75</v>
      </c>
      <c r="G22" s="76">
        <f>ROUND((Table245[[#This Row],[XP]]*Table245[[#This Row],[entity_spawned (AVG)]])*(Table245[[#This Row],[activating_chance]]/100),0)</f>
        <v>75</v>
      </c>
      <c r="H22" s="73" t="s">
        <v>361</v>
      </c>
      <c r="J22" t="s">
        <v>249</v>
      </c>
      <c r="K22">
        <v>1</v>
      </c>
      <c r="L22">
        <v>2500</v>
      </c>
      <c r="M22" s="76">
        <v>100</v>
      </c>
      <c r="N22">
        <v>263</v>
      </c>
      <c r="O22" s="76">
        <f>ROUND((Table3[[#This Row],[XP]]*Table3[[#This Row],[entity_spawned (AVG)]])*(Table3[[#This Row],[activating_chance]]/100),0)</f>
        <v>263</v>
      </c>
      <c r="P22" s="73" t="s">
        <v>362</v>
      </c>
      <c r="Q22" s="73"/>
      <c r="R22" t="s">
        <v>494</v>
      </c>
      <c r="S22">
        <v>4</v>
      </c>
      <c r="T22">
        <v>5000</v>
      </c>
      <c r="U22" s="76">
        <v>100</v>
      </c>
      <c r="V22">
        <v>25</v>
      </c>
      <c r="W22" s="76">
        <f>ROUND((Table39[[#This Row],[XP]]*Table39[[#This Row],[entity_spawned (AVG)]])*(Table39[[#This Row],[activating_chance]]/100),0)</f>
        <v>100</v>
      </c>
      <c r="X22" s="73" t="s">
        <v>361</v>
      </c>
      <c r="Z22" t="s">
        <v>242</v>
      </c>
      <c r="AA22">
        <v>1</v>
      </c>
      <c r="AB22">
        <v>5000</v>
      </c>
      <c r="AC22" s="76">
        <v>20</v>
      </c>
      <c r="AD22">
        <v>75</v>
      </c>
      <c r="AE22" s="76">
        <f>ROUND((Table2[[#This Row],[XP]]*Table2[[#This Row],[entity_spawned (AVG)]])*(Table2[[#This Row],[activating_chance]]/100),0)</f>
        <v>15</v>
      </c>
      <c r="AF22" s="73" t="s">
        <v>361</v>
      </c>
      <c r="AH22" t="s">
        <v>423</v>
      </c>
      <c r="AI22">
        <v>1</v>
      </c>
      <c r="AJ22">
        <v>450</v>
      </c>
      <c r="AK22" s="76">
        <v>100</v>
      </c>
      <c r="AL22">
        <v>0</v>
      </c>
      <c r="AM22" s="76">
        <f>ROUND((Table6[[#This Row],[XP]]*Table6[[#This Row],[entity_spawned (AVG)]])*(Table6[[#This Row],[activating_chance]]/100),0)</f>
        <v>0</v>
      </c>
      <c r="AN22" s="73" t="s">
        <v>361</v>
      </c>
      <c r="AP22" t="s">
        <v>248</v>
      </c>
      <c r="AQ22">
        <v>1</v>
      </c>
      <c r="AR22">
        <v>2500</v>
      </c>
      <c r="AS22" s="76">
        <v>100</v>
      </c>
      <c r="AT22">
        <v>263</v>
      </c>
      <c r="AU22" s="76">
        <f>ROUND((Table610[[#This Row],[XP]]*Table610[[#This Row],[entity_spawned (AVG)]])*(Table610[[#This Row],[activating_chance]]/100),0)</f>
        <v>263</v>
      </c>
      <c r="AV22" s="73" t="s">
        <v>362</v>
      </c>
      <c r="AX22" t="s">
        <v>242</v>
      </c>
      <c r="AY22">
        <v>1</v>
      </c>
      <c r="AZ22">
        <v>5000</v>
      </c>
      <c r="BA22" s="76">
        <v>30</v>
      </c>
      <c r="BB22">
        <v>75</v>
      </c>
      <c r="BC22" s="76">
        <f>ROUND((Table61011[[#This Row],[XP]]*Table61011[[#This Row],[entity_spawned (AVG)]])*(Table61011[[#This Row],[activating_chance]]/100),0)</f>
        <v>23</v>
      </c>
      <c r="BD22" s="73" t="s">
        <v>361</v>
      </c>
    </row>
    <row r="23" spans="2:56" x14ac:dyDescent="0.25">
      <c r="B23" s="74" t="s">
        <v>242</v>
      </c>
      <c r="C23">
        <v>1</v>
      </c>
      <c r="D23" s="76">
        <v>5000</v>
      </c>
      <c r="E23" s="76">
        <v>40</v>
      </c>
      <c r="F23" s="76">
        <v>75</v>
      </c>
      <c r="G23" s="76">
        <f>ROUND((Table245[[#This Row],[XP]]*Table245[[#This Row],[entity_spawned (AVG)]])*(Table245[[#This Row],[activating_chance]]/100),0)</f>
        <v>30</v>
      </c>
      <c r="H23" s="73" t="s">
        <v>361</v>
      </c>
      <c r="J23" t="s">
        <v>251</v>
      </c>
      <c r="K23">
        <v>1</v>
      </c>
      <c r="L23">
        <v>2000</v>
      </c>
      <c r="M23" s="76">
        <v>100</v>
      </c>
      <c r="N23">
        <v>175</v>
      </c>
      <c r="O23" s="76">
        <f>ROUND((Table3[[#This Row],[XP]]*Table3[[#This Row],[entity_spawned (AVG)]])*(Table3[[#This Row],[activating_chance]]/100),0)</f>
        <v>175</v>
      </c>
      <c r="P23" s="73" t="s">
        <v>362</v>
      </c>
      <c r="Q23" s="73"/>
      <c r="R23" t="s">
        <v>494</v>
      </c>
      <c r="S23">
        <v>4</v>
      </c>
      <c r="T23">
        <v>5000</v>
      </c>
      <c r="U23" s="76">
        <v>100</v>
      </c>
      <c r="V23">
        <v>25</v>
      </c>
      <c r="W23" s="76">
        <f>ROUND((Table39[[#This Row],[XP]]*Table39[[#This Row],[entity_spawned (AVG)]])*(Table39[[#This Row],[activating_chance]]/100),0)</f>
        <v>100</v>
      </c>
      <c r="X23" s="73" t="s">
        <v>361</v>
      </c>
      <c r="Z23" t="s">
        <v>242</v>
      </c>
      <c r="AA23">
        <v>1</v>
      </c>
      <c r="AB23">
        <v>5000</v>
      </c>
      <c r="AC23" s="76">
        <v>100</v>
      </c>
      <c r="AD23">
        <v>75</v>
      </c>
      <c r="AE23" s="76">
        <f>ROUND((Table2[[#This Row],[XP]]*Table2[[#This Row],[entity_spawned (AVG)]])*(Table2[[#This Row],[activating_chance]]/100),0)</f>
        <v>75</v>
      </c>
      <c r="AF23" s="73" t="s">
        <v>361</v>
      </c>
      <c r="AH23" t="s">
        <v>423</v>
      </c>
      <c r="AI23">
        <v>1</v>
      </c>
      <c r="AJ23">
        <v>450</v>
      </c>
      <c r="AK23" s="76">
        <v>100</v>
      </c>
      <c r="AL23">
        <v>0</v>
      </c>
      <c r="AM23" s="76">
        <f>ROUND((Table6[[#This Row],[XP]]*Table6[[#This Row],[entity_spawned (AVG)]])*(Table6[[#This Row],[activating_chance]]/100),0)</f>
        <v>0</v>
      </c>
      <c r="AN23" s="73" t="s">
        <v>361</v>
      </c>
      <c r="AP23" t="s">
        <v>248</v>
      </c>
      <c r="AQ23">
        <v>1</v>
      </c>
      <c r="AR23">
        <v>2500</v>
      </c>
      <c r="AS23" s="76">
        <v>100</v>
      </c>
      <c r="AT23">
        <v>263</v>
      </c>
      <c r="AU23" s="76">
        <f>ROUND((Table610[[#This Row],[XP]]*Table610[[#This Row],[entity_spawned (AVG)]])*(Table610[[#This Row],[activating_chance]]/100),0)</f>
        <v>263</v>
      </c>
      <c r="AV23" s="73" t="s">
        <v>362</v>
      </c>
      <c r="AX23" t="s">
        <v>242</v>
      </c>
      <c r="AY23">
        <v>1</v>
      </c>
      <c r="AZ23">
        <v>5000</v>
      </c>
      <c r="BA23" s="76">
        <v>30</v>
      </c>
      <c r="BB23">
        <v>75</v>
      </c>
      <c r="BC23" s="76">
        <f>ROUND((Table61011[[#This Row],[XP]]*Table61011[[#This Row],[entity_spawned (AVG)]])*(Table61011[[#This Row],[activating_chance]]/100),0)</f>
        <v>23</v>
      </c>
      <c r="BD23" s="73" t="s">
        <v>361</v>
      </c>
    </row>
    <row r="24" spans="2:56" x14ac:dyDescent="0.25">
      <c r="B24" s="74" t="s">
        <v>242</v>
      </c>
      <c r="C24">
        <v>1</v>
      </c>
      <c r="D24" s="76">
        <v>5000</v>
      </c>
      <c r="E24" s="76">
        <v>60</v>
      </c>
      <c r="F24" s="76">
        <v>75</v>
      </c>
      <c r="G24" s="76">
        <f>ROUND((Table245[[#This Row],[XP]]*Table245[[#This Row],[entity_spawned (AVG)]])*(Table245[[#This Row],[activating_chance]]/100),0)</f>
        <v>45</v>
      </c>
      <c r="H24" s="73" t="s">
        <v>361</v>
      </c>
      <c r="J24" t="s">
        <v>251</v>
      </c>
      <c r="K24">
        <v>1</v>
      </c>
      <c r="L24">
        <v>2000</v>
      </c>
      <c r="M24" s="76">
        <v>100</v>
      </c>
      <c r="N24">
        <v>175</v>
      </c>
      <c r="O24" s="76">
        <f>ROUND((Table3[[#This Row],[XP]]*Table3[[#This Row],[entity_spawned (AVG)]])*(Table3[[#This Row],[activating_chance]]/100),0)</f>
        <v>175</v>
      </c>
      <c r="P24" s="73" t="s">
        <v>362</v>
      </c>
      <c r="Q24" s="73"/>
      <c r="R24" t="s">
        <v>494</v>
      </c>
      <c r="S24">
        <v>4</v>
      </c>
      <c r="T24">
        <v>5000</v>
      </c>
      <c r="U24" s="76">
        <v>100</v>
      </c>
      <c r="V24">
        <v>25</v>
      </c>
      <c r="W24" s="76">
        <f>ROUND((Table39[[#This Row],[XP]]*Table39[[#This Row],[entity_spawned (AVG)]])*(Table39[[#This Row],[activating_chance]]/100),0)</f>
        <v>100</v>
      </c>
      <c r="X24" s="73" t="s">
        <v>361</v>
      </c>
      <c r="Z24" t="s">
        <v>242</v>
      </c>
      <c r="AA24">
        <v>1</v>
      </c>
      <c r="AB24">
        <v>5000</v>
      </c>
      <c r="AC24" s="76">
        <v>100</v>
      </c>
      <c r="AD24">
        <v>75</v>
      </c>
      <c r="AE24" s="76">
        <f>ROUND((Table2[[#This Row],[XP]]*Table2[[#This Row],[entity_spawned (AVG)]])*(Table2[[#This Row],[activating_chance]]/100),0)</f>
        <v>75</v>
      </c>
      <c r="AF24" s="73" t="s">
        <v>361</v>
      </c>
      <c r="AH24" t="s">
        <v>423</v>
      </c>
      <c r="AI24">
        <v>1</v>
      </c>
      <c r="AJ24">
        <v>450</v>
      </c>
      <c r="AK24" s="76">
        <v>100</v>
      </c>
      <c r="AL24">
        <v>0</v>
      </c>
      <c r="AM24" s="76">
        <f>ROUND((Table6[[#This Row],[XP]]*Table6[[#This Row],[entity_spawned (AVG)]])*(Table6[[#This Row],[activating_chance]]/100),0)</f>
        <v>0</v>
      </c>
      <c r="AN24" s="73" t="s">
        <v>361</v>
      </c>
      <c r="AP24" t="s">
        <v>248</v>
      </c>
      <c r="AQ24">
        <v>1</v>
      </c>
      <c r="AR24">
        <v>2500</v>
      </c>
      <c r="AS24" s="76">
        <v>100</v>
      </c>
      <c r="AT24">
        <v>263</v>
      </c>
      <c r="AU24" s="76">
        <f>ROUND((Table610[[#This Row],[XP]]*Table610[[#This Row],[entity_spawned (AVG)]])*(Table610[[#This Row],[activating_chance]]/100),0)</f>
        <v>263</v>
      </c>
      <c r="AV24" s="73" t="s">
        <v>362</v>
      </c>
      <c r="AX24" t="s">
        <v>242</v>
      </c>
      <c r="AY24">
        <v>1</v>
      </c>
      <c r="AZ24">
        <v>5000</v>
      </c>
      <c r="BA24" s="76">
        <v>60</v>
      </c>
      <c r="BB24">
        <v>75</v>
      </c>
      <c r="BC24" s="76">
        <f>ROUND((Table61011[[#This Row],[XP]]*Table61011[[#This Row],[entity_spawned (AVG)]])*(Table61011[[#This Row],[activating_chance]]/100),0)</f>
        <v>45</v>
      </c>
      <c r="BD24" s="73" t="s">
        <v>361</v>
      </c>
    </row>
    <row r="25" spans="2:56" x14ac:dyDescent="0.25">
      <c r="B25" s="74" t="s">
        <v>242</v>
      </c>
      <c r="C25">
        <v>1</v>
      </c>
      <c r="D25" s="76">
        <v>5000</v>
      </c>
      <c r="E25" s="76">
        <v>100</v>
      </c>
      <c r="F25" s="76">
        <v>75</v>
      </c>
      <c r="G25" s="76">
        <f>ROUND((Table245[[#This Row],[XP]]*Table245[[#This Row],[entity_spawned (AVG)]])*(Table245[[#This Row],[activating_chance]]/100),0)</f>
        <v>75</v>
      </c>
      <c r="H25" s="73" t="s">
        <v>361</v>
      </c>
      <c r="J25" t="s">
        <v>251</v>
      </c>
      <c r="K25">
        <v>1</v>
      </c>
      <c r="L25">
        <v>2000</v>
      </c>
      <c r="M25" s="76">
        <v>100</v>
      </c>
      <c r="N25">
        <v>175</v>
      </c>
      <c r="O25" s="76">
        <f>ROUND((Table3[[#This Row],[XP]]*Table3[[#This Row],[entity_spawned (AVG)]])*(Table3[[#This Row],[activating_chance]]/100),0)</f>
        <v>175</v>
      </c>
      <c r="P25" s="73" t="s">
        <v>362</v>
      </c>
      <c r="Q25" s="73"/>
      <c r="R25" t="s">
        <v>494</v>
      </c>
      <c r="S25">
        <v>4</v>
      </c>
      <c r="T25">
        <v>5000</v>
      </c>
      <c r="U25" s="76">
        <v>100</v>
      </c>
      <c r="V25">
        <v>25</v>
      </c>
      <c r="W25" s="76">
        <f>ROUND((Table39[[#This Row],[XP]]*Table39[[#This Row],[entity_spawned (AVG)]])*(Table39[[#This Row],[activating_chance]]/100),0)</f>
        <v>100</v>
      </c>
      <c r="X25" s="73" t="s">
        <v>361</v>
      </c>
      <c r="Z25" t="s">
        <v>242</v>
      </c>
      <c r="AA25">
        <v>1</v>
      </c>
      <c r="AB25">
        <v>5000</v>
      </c>
      <c r="AC25" s="76">
        <v>80</v>
      </c>
      <c r="AD25">
        <v>75</v>
      </c>
      <c r="AE25" s="76">
        <f>ROUND((Table2[[#This Row],[XP]]*Table2[[#This Row],[entity_spawned (AVG)]])*(Table2[[#This Row],[activating_chance]]/100),0)</f>
        <v>60</v>
      </c>
      <c r="AF25" s="73" t="s">
        <v>361</v>
      </c>
      <c r="AH25" t="s">
        <v>259</v>
      </c>
      <c r="AI25">
        <v>1</v>
      </c>
      <c r="AJ25">
        <v>420</v>
      </c>
      <c r="AK25" s="76">
        <v>100</v>
      </c>
      <c r="AL25">
        <v>83</v>
      </c>
      <c r="AM25" s="76">
        <f>ROUND((Table6[[#This Row],[XP]]*Table6[[#This Row],[entity_spawned (AVG)]])*(Table6[[#This Row],[activating_chance]]/100),0)</f>
        <v>83</v>
      </c>
      <c r="AN25" s="73" t="s">
        <v>362</v>
      </c>
      <c r="AP25" t="s">
        <v>248</v>
      </c>
      <c r="AQ25">
        <v>1</v>
      </c>
      <c r="AR25">
        <v>2500</v>
      </c>
      <c r="AS25" s="76">
        <v>100</v>
      </c>
      <c r="AT25">
        <v>263</v>
      </c>
      <c r="AU25" s="76">
        <f>ROUND((Table610[[#This Row],[XP]]*Table610[[#This Row],[entity_spawned (AVG)]])*(Table610[[#This Row],[activating_chance]]/100),0)</f>
        <v>263</v>
      </c>
      <c r="AV25" s="73" t="s">
        <v>362</v>
      </c>
      <c r="AX25" t="s">
        <v>242</v>
      </c>
      <c r="AY25">
        <v>1</v>
      </c>
      <c r="AZ25">
        <v>5000</v>
      </c>
      <c r="BA25" s="76">
        <v>60</v>
      </c>
      <c r="BB25">
        <v>75</v>
      </c>
      <c r="BC25" s="76">
        <f>ROUND((Table61011[[#This Row],[XP]]*Table61011[[#This Row],[entity_spawned (AVG)]])*(Table61011[[#This Row],[activating_chance]]/100),0)</f>
        <v>45</v>
      </c>
      <c r="BD25" s="73" t="s">
        <v>361</v>
      </c>
    </row>
    <row r="26" spans="2:56" x14ac:dyDescent="0.25">
      <c r="B26" s="74" t="s">
        <v>242</v>
      </c>
      <c r="C26">
        <v>1</v>
      </c>
      <c r="D26" s="76">
        <v>5000</v>
      </c>
      <c r="E26" s="76">
        <v>100</v>
      </c>
      <c r="F26" s="76">
        <v>75</v>
      </c>
      <c r="G26" s="76">
        <f>ROUND((Table245[[#This Row],[XP]]*Table245[[#This Row],[entity_spawned (AVG)]])*(Table245[[#This Row],[activating_chance]]/100),0)</f>
        <v>75</v>
      </c>
      <c r="H26" s="73" t="s">
        <v>361</v>
      </c>
      <c r="J26" t="s">
        <v>251</v>
      </c>
      <c r="K26">
        <v>1</v>
      </c>
      <c r="L26">
        <v>2000</v>
      </c>
      <c r="M26" s="76">
        <v>100</v>
      </c>
      <c r="N26">
        <v>175</v>
      </c>
      <c r="O26" s="76">
        <f>ROUND((Table3[[#This Row],[XP]]*Table3[[#This Row],[entity_spawned (AVG)]])*(Table3[[#This Row],[activating_chance]]/100),0)</f>
        <v>175</v>
      </c>
      <c r="P26" s="73" t="s">
        <v>362</v>
      </c>
      <c r="Q26" s="73"/>
      <c r="R26" t="s">
        <v>354</v>
      </c>
      <c r="S26">
        <v>1</v>
      </c>
      <c r="T26">
        <v>300</v>
      </c>
      <c r="U26" s="76">
        <v>100</v>
      </c>
      <c r="V26">
        <v>195</v>
      </c>
      <c r="W26" s="76">
        <f>ROUND((Table39[[#This Row],[XP]]*Table39[[#This Row],[entity_spawned (AVG)]])*(Table39[[#This Row],[activating_chance]]/100),0)</f>
        <v>195</v>
      </c>
      <c r="X26" s="73" t="s">
        <v>362</v>
      </c>
      <c r="Z26" t="s">
        <v>242</v>
      </c>
      <c r="AA26">
        <v>1</v>
      </c>
      <c r="AB26">
        <v>5000</v>
      </c>
      <c r="AC26" s="76">
        <v>100</v>
      </c>
      <c r="AD26">
        <v>75</v>
      </c>
      <c r="AE26" s="76">
        <f>ROUND((Table2[[#This Row],[XP]]*Table2[[#This Row],[entity_spawned (AVG)]])*(Table2[[#This Row],[activating_chance]]/100),0)</f>
        <v>75</v>
      </c>
      <c r="AF26" s="73" t="s">
        <v>361</v>
      </c>
      <c r="AH26" t="s">
        <v>259</v>
      </c>
      <c r="AI26">
        <v>1</v>
      </c>
      <c r="AJ26">
        <v>420</v>
      </c>
      <c r="AK26" s="76">
        <v>100</v>
      </c>
      <c r="AL26">
        <v>83</v>
      </c>
      <c r="AM26" s="76">
        <f>ROUND((Table6[[#This Row],[XP]]*Table6[[#This Row],[entity_spawned (AVG)]])*(Table6[[#This Row],[activating_chance]]/100),0)</f>
        <v>83</v>
      </c>
      <c r="AN26" s="73" t="s">
        <v>362</v>
      </c>
      <c r="AP26" t="s">
        <v>249</v>
      </c>
      <c r="AQ26">
        <v>1</v>
      </c>
      <c r="AR26">
        <v>2500</v>
      </c>
      <c r="AS26" s="76">
        <v>100</v>
      </c>
      <c r="AT26">
        <v>263</v>
      </c>
      <c r="AU26" s="76">
        <f>ROUND((Table610[[#This Row],[XP]]*Table610[[#This Row],[entity_spawned (AVG)]])*(Table610[[#This Row],[activating_chance]]/100),0)</f>
        <v>263</v>
      </c>
      <c r="AV26" s="73" t="s">
        <v>362</v>
      </c>
      <c r="AX26" t="s">
        <v>248</v>
      </c>
      <c r="AY26">
        <v>1</v>
      </c>
      <c r="AZ26">
        <v>2500</v>
      </c>
      <c r="BA26" s="76">
        <v>80</v>
      </c>
      <c r="BB26">
        <v>263</v>
      </c>
      <c r="BC26" s="76">
        <f>ROUND((Table61011[[#This Row],[XP]]*Table61011[[#This Row],[entity_spawned (AVG)]])*(Table61011[[#This Row],[activating_chance]]/100),0)</f>
        <v>210</v>
      </c>
      <c r="BD26" s="73" t="s">
        <v>362</v>
      </c>
    </row>
    <row r="27" spans="2:56" x14ac:dyDescent="0.25">
      <c r="B27" s="74" t="s">
        <v>242</v>
      </c>
      <c r="C27">
        <v>1</v>
      </c>
      <c r="D27" s="76">
        <v>5000</v>
      </c>
      <c r="E27" s="76">
        <v>20</v>
      </c>
      <c r="F27" s="76">
        <v>75</v>
      </c>
      <c r="G27" s="76">
        <f>ROUND((Table245[[#This Row],[XP]]*Table245[[#This Row],[entity_spawned (AVG)]])*(Table245[[#This Row],[activating_chance]]/100),0)</f>
        <v>15</v>
      </c>
      <c r="H27" s="73" t="s">
        <v>361</v>
      </c>
      <c r="J27" t="s">
        <v>252</v>
      </c>
      <c r="K27">
        <v>1</v>
      </c>
      <c r="L27">
        <v>1500</v>
      </c>
      <c r="M27" s="76">
        <v>100</v>
      </c>
      <c r="N27">
        <v>130</v>
      </c>
      <c r="O27" s="76">
        <f>ROUND((Table3[[#This Row],[XP]]*Table3[[#This Row],[entity_spawned (AVG)]])*(Table3[[#This Row],[activating_chance]]/100),0)</f>
        <v>130</v>
      </c>
      <c r="P27" s="73" t="s">
        <v>362</v>
      </c>
      <c r="Q27" s="73"/>
      <c r="R27" t="s">
        <v>354</v>
      </c>
      <c r="S27">
        <v>1</v>
      </c>
      <c r="T27">
        <v>300</v>
      </c>
      <c r="U27" s="76">
        <v>100</v>
      </c>
      <c r="V27">
        <v>195</v>
      </c>
      <c r="W27" s="76">
        <f>ROUND((Table39[[#This Row],[XP]]*Table39[[#This Row],[entity_spawned (AVG)]])*(Table39[[#This Row],[activating_chance]]/100),0)</f>
        <v>195</v>
      </c>
      <c r="X27" s="73" t="s">
        <v>362</v>
      </c>
      <c r="Z27" t="s">
        <v>248</v>
      </c>
      <c r="AA27">
        <v>1</v>
      </c>
      <c r="AB27">
        <v>2500</v>
      </c>
      <c r="AC27" s="76">
        <v>100</v>
      </c>
      <c r="AD27">
        <v>263</v>
      </c>
      <c r="AE27" s="76">
        <f>ROUND((Table2[[#This Row],[XP]]*Table2[[#This Row],[entity_spawned (AVG)]])*(Table2[[#This Row],[activating_chance]]/100),0)</f>
        <v>263</v>
      </c>
      <c r="AF27" s="73" t="s">
        <v>362</v>
      </c>
      <c r="AH27" t="s">
        <v>259</v>
      </c>
      <c r="AI27">
        <v>1</v>
      </c>
      <c r="AJ27">
        <v>420</v>
      </c>
      <c r="AK27" s="76">
        <v>100</v>
      </c>
      <c r="AL27">
        <v>83</v>
      </c>
      <c r="AM27" s="76">
        <f>ROUND((Table6[[#This Row],[XP]]*Table6[[#This Row],[entity_spawned (AVG)]])*(Table6[[#This Row],[activating_chance]]/100),0)</f>
        <v>83</v>
      </c>
      <c r="AN27" s="73" t="s">
        <v>362</v>
      </c>
      <c r="AP27" t="s">
        <v>252</v>
      </c>
      <c r="AQ27">
        <v>1</v>
      </c>
      <c r="AR27">
        <v>1500</v>
      </c>
      <c r="AS27" s="76">
        <v>100</v>
      </c>
      <c r="AT27">
        <v>130</v>
      </c>
      <c r="AU27" s="76">
        <f>ROUND((Table610[[#This Row],[XP]]*Table610[[#This Row],[entity_spawned (AVG)]])*(Table610[[#This Row],[activating_chance]]/100),0)</f>
        <v>130</v>
      </c>
      <c r="AV27" s="73" t="s">
        <v>362</v>
      </c>
      <c r="AX27" t="s">
        <v>258</v>
      </c>
      <c r="AY27">
        <v>1</v>
      </c>
      <c r="AZ27">
        <v>500</v>
      </c>
      <c r="BA27" s="76">
        <v>85</v>
      </c>
      <c r="BB27">
        <v>75</v>
      </c>
      <c r="BC27" s="76">
        <f>ROUND((Table61011[[#This Row],[XP]]*Table61011[[#This Row],[entity_spawned (AVG)]])*(Table61011[[#This Row],[activating_chance]]/100),0)</f>
        <v>64</v>
      </c>
      <c r="BD27" s="73" t="s">
        <v>361</v>
      </c>
    </row>
    <row r="28" spans="2:56" x14ac:dyDescent="0.25">
      <c r="B28" s="74" t="s">
        <v>242</v>
      </c>
      <c r="C28">
        <v>1</v>
      </c>
      <c r="D28" s="76">
        <v>5000</v>
      </c>
      <c r="E28" s="76">
        <v>100</v>
      </c>
      <c r="F28" s="76">
        <v>75</v>
      </c>
      <c r="G28" s="76">
        <f>ROUND((Table245[[#This Row],[XP]]*Table245[[#This Row],[entity_spawned (AVG)]])*(Table245[[#This Row],[activating_chance]]/100),0)</f>
        <v>75</v>
      </c>
      <c r="H28" s="73" t="s">
        <v>361</v>
      </c>
      <c r="J28" t="s">
        <v>258</v>
      </c>
      <c r="K28">
        <v>1</v>
      </c>
      <c r="L28">
        <v>500</v>
      </c>
      <c r="M28" s="76">
        <v>100</v>
      </c>
      <c r="N28">
        <v>75</v>
      </c>
      <c r="O28" s="76">
        <f>ROUND((Table3[[#This Row],[XP]]*Table3[[#This Row],[entity_spawned (AVG)]])*(Table3[[#This Row],[activating_chance]]/100),0)</f>
        <v>75</v>
      </c>
      <c r="P28" s="73" t="s">
        <v>361</v>
      </c>
      <c r="Q28" s="73"/>
      <c r="R28" t="s">
        <v>354</v>
      </c>
      <c r="S28">
        <v>1</v>
      </c>
      <c r="T28">
        <v>300</v>
      </c>
      <c r="U28" s="76">
        <v>100</v>
      </c>
      <c r="V28">
        <v>195</v>
      </c>
      <c r="W28" s="76">
        <f>ROUND((Table39[[#This Row],[XP]]*Table39[[#This Row],[entity_spawned (AVG)]])*(Table39[[#This Row],[activating_chance]]/100),0)</f>
        <v>195</v>
      </c>
      <c r="X28" s="73" t="s">
        <v>362</v>
      </c>
      <c r="Z28" t="s">
        <v>248</v>
      </c>
      <c r="AA28">
        <v>1</v>
      </c>
      <c r="AB28">
        <v>2500</v>
      </c>
      <c r="AC28" s="76">
        <v>100</v>
      </c>
      <c r="AD28">
        <v>263</v>
      </c>
      <c r="AE28" s="76">
        <f>ROUND((Table2[[#This Row],[XP]]*Table2[[#This Row],[entity_spawned (AVG)]])*(Table2[[#This Row],[activating_chance]]/100),0)</f>
        <v>263</v>
      </c>
      <c r="AF28" s="73" t="s">
        <v>362</v>
      </c>
      <c r="AH28" t="s">
        <v>244</v>
      </c>
      <c r="AI28">
        <v>1</v>
      </c>
      <c r="AJ28">
        <v>300</v>
      </c>
      <c r="AK28" s="76">
        <v>100</v>
      </c>
      <c r="AL28">
        <v>195</v>
      </c>
      <c r="AM28" s="76">
        <f>ROUND((Table6[[#This Row],[XP]]*Table6[[#This Row],[entity_spawned (AVG)]])*(Table6[[#This Row],[activating_chance]]/100),0)</f>
        <v>195</v>
      </c>
      <c r="AN28" s="73" t="s">
        <v>362</v>
      </c>
      <c r="AP28" t="s">
        <v>252</v>
      </c>
      <c r="AQ28">
        <v>1</v>
      </c>
      <c r="AR28">
        <v>1500</v>
      </c>
      <c r="AS28" s="76">
        <v>100</v>
      </c>
      <c r="AT28">
        <v>130</v>
      </c>
      <c r="AU28" s="76">
        <f>ROUND((Table610[[#This Row],[XP]]*Table610[[#This Row],[entity_spawned (AVG)]])*(Table610[[#This Row],[activating_chance]]/100),0)</f>
        <v>130</v>
      </c>
      <c r="AV28" s="73" t="s">
        <v>362</v>
      </c>
      <c r="AX28" t="s">
        <v>258</v>
      </c>
      <c r="AY28">
        <v>1</v>
      </c>
      <c r="AZ28">
        <v>500</v>
      </c>
      <c r="BA28" s="76">
        <v>85</v>
      </c>
      <c r="BB28">
        <v>75</v>
      </c>
      <c r="BC28" s="76">
        <f>ROUND((Table61011[[#This Row],[XP]]*Table61011[[#This Row],[entity_spawned (AVG)]])*(Table61011[[#This Row],[activating_chance]]/100),0)</f>
        <v>64</v>
      </c>
      <c r="BD28" s="73" t="s">
        <v>361</v>
      </c>
    </row>
    <row r="29" spans="2:56" x14ac:dyDescent="0.25">
      <c r="B29" s="74" t="s">
        <v>242</v>
      </c>
      <c r="C29">
        <v>1</v>
      </c>
      <c r="D29" s="76">
        <v>5000</v>
      </c>
      <c r="E29" s="76">
        <v>100</v>
      </c>
      <c r="F29" s="76">
        <v>75</v>
      </c>
      <c r="G29" s="76">
        <f>ROUND((Table245[[#This Row],[XP]]*Table245[[#This Row],[entity_spawned (AVG)]])*(Table245[[#This Row],[activating_chance]]/100),0)</f>
        <v>75</v>
      </c>
      <c r="H29" s="73" t="s">
        <v>361</v>
      </c>
      <c r="J29" t="s">
        <v>418</v>
      </c>
      <c r="K29">
        <v>1</v>
      </c>
      <c r="L29">
        <v>350</v>
      </c>
      <c r="M29" s="76">
        <v>100</v>
      </c>
      <c r="N29">
        <v>83</v>
      </c>
      <c r="O29" s="76">
        <f>ROUND((Table3[[#This Row],[XP]]*Table3[[#This Row],[entity_spawned (AVG)]])*(Table3[[#This Row],[activating_chance]]/100),0)</f>
        <v>83</v>
      </c>
      <c r="P29" s="73" t="s">
        <v>362</v>
      </c>
      <c r="Q29" s="73"/>
      <c r="R29" t="s">
        <v>243</v>
      </c>
      <c r="S29">
        <v>1</v>
      </c>
      <c r="T29">
        <v>250</v>
      </c>
      <c r="U29" s="76">
        <v>100</v>
      </c>
      <c r="V29">
        <v>95</v>
      </c>
      <c r="W29" s="76">
        <f>ROUND((Table39[[#This Row],[XP]]*Table39[[#This Row],[entity_spawned (AVG)]])*(Table39[[#This Row],[activating_chance]]/100),0)</f>
        <v>95</v>
      </c>
      <c r="X29" s="73" t="s">
        <v>362</v>
      </c>
      <c r="Z29" t="s">
        <v>248</v>
      </c>
      <c r="AA29">
        <v>1</v>
      </c>
      <c r="AB29">
        <v>2500</v>
      </c>
      <c r="AC29" s="76">
        <v>100</v>
      </c>
      <c r="AD29">
        <v>263</v>
      </c>
      <c r="AE29" s="76">
        <f>ROUND((Table2[[#This Row],[XP]]*Table2[[#This Row],[entity_spawned (AVG)]])*(Table2[[#This Row],[activating_chance]]/100),0)</f>
        <v>263</v>
      </c>
      <c r="AF29" s="73" t="s">
        <v>362</v>
      </c>
      <c r="AH29" t="s">
        <v>244</v>
      </c>
      <c r="AI29">
        <v>1</v>
      </c>
      <c r="AJ29">
        <v>300</v>
      </c>
      <c r="AK29" s="76">
        <v>100</v>
      </c>
      <c r="AL29">
        <v>195</v>
      </c>
      <c r="AM29" s="76">
        <f>ROUND((Table6[[#This Row],[XP]]*Table6[[#This Row],[entity_spawned (AVG)]])*(Table6[[#This Row],[activating_chance]]/100),0)</f>
        <v>195</v>
      </c>
      <c r="AN29" s="73" t="s">
        <v>362</v>
      </c>
      <c r="AP29" t="s">
        <v>252</v>
      </c>
      <c r="AQ29">
        <v>1</v>
      </c>
      <c r="AR29">
        <v>1500</v>
      </c>
      <c r="AS29" s="76">
        <v>100</v>
      </c>
      <c r="AT29">
        <v>130</v>
      </c>
      <c r="AU29" s="76">
        <f>ROUND((Table610[[#This Row],[XP]]*Table610[[#This Row],[entity_spawned (AVG)]])*(Table610[[#This Row],[activating_chance]]/100),0)</f>
        <v>130</v>
      </c>
      <c r="AV29" s="73" t="s">
        <v>362</v>
      </c>
      <c r="AX29" t="s">
        <v>258</v>
      </c>
      <c r="AY29">
        <v>1</v>
      </c>
      <c r="AZ29">
        <v>500</v>
      </c>
      <c r="BA29" s="76">
        <v>85</v>
      </c>
      <c r="BB29">
        <v>75</v>
      </c>
      <c r="BC29" s="76">
        <f>ROUND((Table61011[[#This Row],[XP]]*Table61011[[#This Row],[entity_spawned (AVG)]])*(Table61011[[#This Row],[activating_chance]]/100),0)</f>
        <v>64</v>
      </c>
      <c r="BD29" s="73" t="s">
        <v>361</v>
      </c>
    </row>
    <row r="30" spans="2:56" x14ac:dyDescent="0.25">
      <c r="B30" s="74" t="s">
        <v>242</v>
      </c>
      <c r="C30">
        <v>1</v>
      </c>
      <c r="D30" s="76">
        <v>5000</v>
      </c>
      <c r="E30" s="76">
        <v>80</v>
      </c>
      <c r="F30" s="76">
        <v>75</v>
      </c>
      <c r="G30" s="76">
        <f>ROUND((Table245[[#This Row],[XP]]*Table245[[#This Row],[entity_spawned (AVG)]])*(Table245[[#This Row],[activating_chance]]/100),0)</f>
        <v>60</v>
      </c>
      <c r="H30" s="73" t="s">
        <v>361</v>
      </c>
      <c r="J30" t="s">
        <v>418</v>
      </c>
      <c r="K30">
        <v>1</v>
      </c>
      <c r="L30">
        <v>350</v>
      </c>
      <c r="M30" s="76">
        <v>100</v>
      </c>
      <c r="N30">
        <v>83</v>
      </c>
      <c r="O30" s="76">
        <f>ROUND((Table3[[#This Row],[XP]]*Table3[[#This Row],[entity_spawned (AVG)]])*(Table3[[#This Row],[activating_chance]]/100),0)</f>
        <v>83</v>
      </c>
      <c r="P30" s="73" t="s">
        <v>362</v>
      </c>
      <c r="Q30" s="73"/>
      <c r="R30" t="s">
        <v>243</v>
      </c>
      <c r="S30">
        <v>1</v>
      </c>
      <c r="T30">
        <v>250</v>
      </c>
      <c r="U30" s="76">
        <v>100</v>
      </c>
      <c r="V30">
        <v>95</v>
      </c>
      <c r="W30" s="76">
        <f>ROUND((Table39[[#This Row],[XP]]*Table39[[#This Row],[entity_spawned (AVG)]])*(Table39[[#This Row],[activating_chance]]/100),0)</f>
        <v>95</v>
      </c>
      <c r="X30" s="73" t="s">
        <v>362</v>
      </c>
      <c r="Z30" t="s">
        <v>248</v>
      </c>
      <c r="AA30">
        <v>1</v>
      </c>
      <c r="AB30">
        <v>2500</v>
      </c>
      <c r="AC30" s="76">
        <v>100</v>
      </c>
      <c r="AD30">
        <v>263</v>
      </c>
      <c r="AE30" s="76">
        <f>ROUND((Table2[[#This Row],[XP]]*Table2[[#This Row],[entity_spawned (AVG)]])*(Table2[[#This Row],[activating_chance]]/100),0)</f>
        <v>263</v>
      </c>
      <c r="AF30" s="73" t="s">
        <v>362</v>
      </c>
      <c r="AH30" t="s">
        <v>244</v>
      </c>
      <c r="AI30">
        <v>1</v>
      </c>
      <c r="AJ30">
        <v>300</v>
      </c>
      <c r="AK30" s="76">
        <v>100</v>
      </c>
      <c r="AL30">
        <v>195</v>
      </c>
      <c r="AM30" s="76">
        <f>ROUND((Table6[[#This Row],[XP]]*Table6[[#This Row],[entity_spawned (AVG)]])*(Table6[[#This Row],[activating_chance]]/100),0)</f>
        <v>195</v>
      </c>
      <c r="AN30" s="73" t="s">
        <v>362</v>
      </c>
      <c r="AP30" t="s">
        <v>252</v>
      </c>
      <c r="AQ30">
        <v>1</v>
      </c>
      <c r="AR30">
        <v>1500</v>
      </c>
      <c r="AS30" s="76">
        <v>100</v>
      </c>
      <c r="AT30">
        <v>130</v>
      </c>
      <c r="AU30" s="76">
        <f>ROUND((Table610[[#This Row],[XP]]*Table610[[#This Row],[entity_spawned (AVG)]])*(Table610[[#This Row],[activating_chance]]/100),0)</f>
        <v>130</v>
      </c>
      <c r="AV30" s="73" t="s">
        <v>362</v>
      </c>
      <c r="AX30" t="s">
        <v>258</v>
      </c>
      <c r="AY30">
        <v>1</v>
      </c>
      <c r="AZ30">
        <v>500</v>
      </c>
      <c r="BA30" s="76">
        <v>85</v>
      </c>
      <c r="BB30">
        <v>75</v>
      </c>
      <c r="BC30" s="76">
        <f>ROUND((Table61011[[#This Row],[XP]]*Table61011[[#This Row],[entity_spawned (AVG)]])*(Table61011[[#This Row],[activating_chance]]/100),0)</f>
        <v>64</v>
      </c>
      <c r="BD30" s="73" t="s">
        <v>361</v>
      </c>
    </row>
    <row r="31" spans="2:56" x14ac:dyDescent="0.25">
      <c r="B31" s="74" t="s">
        <v>248</v>
      </c>
      <c r="C31">
        <v>1</v>
      </c>
      <c r="D31" s="76">
        <v>2500</v>
      </c>
      <c r="E31" s="76">
        <v>100</v>
      </c>
      <c r="F31" s="76">
        <v>263</v>
      </c>
      <c r="G31" s="76">
        <f>ROUND((Table245[[#This Row],[XP]]*Table245[[#This Row],[entity_spawned (AVG)]])*(Table245[[#This Row],[activating_chance]]/100),0)</f>
        <v>263</v>
      </c>
      <c r="H31" s="73" t="s">
        <v>362</v>
      </c>
      <c r="J31" t="s">
        <v>244</v>
      </c>
      <c r="K31">
        <v>1</v>
      </c>
      <c r="L31">
        <v>300</v>
      </c>
      <c r="M31" s="76">
        <v>60</v>
      </c>
      <c r="N31">
        <v>195</v>
      </c>
      <c r="O31" s="76">
        <f>ROUND((Table3[[#This Row],[XP]]*Table3[[#This Row],[entity_spawned (AVG)]])*(Table3[[#This Row],[activating_chance]]/100),0)</f>
        <v>117</v>
      </c>
      <c r="P31" s="73" t="s">
        <v>362</v>
      </c>
      <c r="Q31" s="73"/>
      <c r="R31" t="s">
        <v>243</v>
      </c>
      <c r="S31">
        <v>1</v>
      </c>
      <c r="T31">
        <v>250</v>
      </c>
      <c r="U31" s="76">
        <v>100</v>
      </c>
      <c r="V31">
        <v>95</v>
      </c>
      <c r="W31" s="76">
        <f>ROUND((Table39[[#This Row],[XP]]*Table39[[#This Row],[entity_spawned (AVG)]])*(Table39[[#This Row],[activating_chance]]/100),0)</f>
        <v>95</v>
      </c>
      <c r="X31" s="73" t="s">
        <v>362</v>
      </c>
      <c r="Z31" t="s">
        <v>248</v>
      </c>
      <c r="AA31">
        <v>1</v>
      </c>
      <c r="AB31">
        <v>2500</v>
      </c>
      <c r="AC31" s="76">
        <v>100</v>
      </c>
      <c r="AD31">
        <v>263</v>
      </c>
      <c r="AE31" s="76">
        <f>ROUND((Table2[[#This Row],[XP]]*Table2[[#This Row],[entity_spawned (AVG)]])*(Table2[[#This Row],[activating_chance]]/100),0)</f>
        <v>263</v>
      </c>
      <c r="AF31" s="73" t="s">
        <v>362</v>
      </c>
      <c r="AH31" t="s">
        <v>244</v>
      </c>
      <c r="AI31">
        <v>1</v>
      </c>
      <c r="AJ31">
        <v>300</v>
      </c>
      <c r="AK31" s="76">
        <v>100</v>
      </c>
      <c r="AL31">
        <v>195</v>
      </c>
      <c r="AM31" s="76">
        <f>ROUND((Table6[[#This Row],[XP]]*Table6[[#This Row],[entity_spawned (AVG)]])*(Table6[[#This Row],[activating_chance]]/100),0)</f>
        <v>195</v>
      </c>
      <c r="AN31" s="73" t="s">
        <v>362</v>
      </c>
      <c r="AP31" t="s">
        <v>252</v>
      </c>
      <c r="AQ31">
        <v>1</v>
      </c>
      <c r="AR31">
        <v>1500</v>
      </c>
      <c r="AS31" s="76">
        <v>100</v>
      </c>
      <c r="AT31">
        <v>130</v>
      </c>
      <c r="AU31" s="76">
        <f>ROUND((Table610[[#This Row],[XP]]*Table610[[#This Row],[entity_spawned (AVG)]])*(Table610[[#This Row],[activating_chance]]/100),0)</f>
        <v>130</v>
      </c>
      <c r="AV31" s="73" t="s">
        <v>362</v>
      </c>
      <c r="AX31" t="s">
        <v>258</v>
      </c>
      <c r="AY31">
        <v>1</v>
      </c>
      <c r="AZ31">
        <v>500</v>
      </c>
      <c r="BA31" s="76">
        <v>85</v>
      </c>
      <c r="BB31">
        <v>75</v>
      </c>
      <c r="BC31" s="76">
        <f>ROUND((Table61011[[#This Row],[XP]]*Table61011[[#This Row],[entity_spawned (AVG)]])*(Table61011[[#This Row],[activating_chance]]/100),0)</f>
        <v>64</v>
      </c>
      <c r="BD31" s="73" t="s">
        <v>361</v>
      </c>
    </row>
    <row r="32" spans="2:56" x14ac:dyDescent="0.25">
      <c r="B32" s="74" t="s">
        <v>248</v>
      </c>
      <c r="C32">
        <v>1</v>
      </c>
      <c r="D32" s="76">
        <v>2500</v>
      </c>
      <c r="E32" s="76">
        <v>100</v>
      </c>
      <c r="F32" s="76">
        <v>263</v>
      </c>
      <c r="G32" s="76">
        <f>ROUND((Table245[[#This Row],[XP]]*Table245[[#This Row],[entity_spawned (AVG)]])*(Table245[[#This Row],[activating_chance]]/100),0)</f>
        <v>263</v>
      </c>
      <c r="H32" s="73" t="s">
        <v>362</v>
      </c>
      <c r="J32" t="s">
        <v>244</v>
      </c>
      <c r="K32">
        <v>1</v>
      </c>
      <c r="L32">
        <v>300</v>
      </c>
      <c r="M32" s="76">
        <v>100</v>
      </c>
      <c r="N32">
        <v>195</v>
      </c>
      <c r="O32" s="76">
        <f>ROUND((Table3[[#This Row],[XP]]*Table3[[#This Row],[entity_spawned (AVG)]])*(Table3[[#This Row],[activating_chance]]/100),0)</f>
        <v>195</v>
      </c>
      <c r="P32" s="73" t="s">
        <v>362</v>
      </c>
      <c r="Q32" s="73"/>
      <c r="R32" t="s">
        <v>239</v>
      </c>
      <c r="S32">
        <v>1</v>
      </c>
      <c r="T32">
        <v>240</v>
      </c>
      <c r="U32" s="76">
        <v>100</v>
      </c>
      <c r="V32">
        <v>55</v>
      </c>
      <c r="W32" s="76">
        <f>ROUND((Table39[[#This Row],[XP]]*Table39[[#This Row],[entity_spawned (AVG)]])*(Table39[[#This Row],[activating_chance]]/100),0)</f>
        <v>55</v>
      </c>
      <c r="X32" s="73" t="s">
        <v>362</v>
      </c>
      <c r="Z32" t="s">
        <v>248</v>
      </c>
      <c r="AA32">
        <v>1</v>
      </c>
      <c r="AB32">
        <v>2500</v>
      </c>
      <c r="AC32" s="76">
        <v>100</v>
      </c>
      <c r="AD32">
        <v>263</v>
      </c>
      <c r="AE32" s="76">
        <f>ROUND((Table2[[#This Row],[XP]]*Table2[[#This Row],[entity_spawned (AVG)]])*(Table2[[#This Row],[activating_chance]]/100),0)</f>
        <v>263</v>
      </c>
      <c r="AF32" s="73" t="s">
        <v>362</v>
      </c>
      <c r="AH32" t="s">
        <v>244</v>
      </c>
      <c r="AI32">
        <v>1</v>
      </c>
      <c r="AJ32">
        <v>300</v>
      </c>
      <c r="AK32" s="76">
        <v>100</v>
      </c>
      <c r="AL32">
        <v>195</v>
      </c>
      <c r="AM32" s="76">
        <f>ROUND((Table6[[#This Row],[XP]]*Table6[[#This Row],[entity_spawned (AVG)]])*(Table6[[#This Row],[activating_chance]]/100),0)</f>
        <v>195</v>
      </c>
      <c r="AN32" s="73" t="s">
        <v>362</v>
      </c>
      <c r="AP32" t="s">
        <v>252</v>
      </c>
      <c r="AQ32">
        <v>1</v>
      </c>
      <c r="AR32">
        <v>1500</v>
      </c>
      <c r="AS32" s="76">
        <v>100</v>
      </c>
      <c r="AT32">
        <v>130</v>
      </c>
      <c r="AU32" s="76">
        <f>ROUND((Table610[[#This Row],[XP]]*Table610[[#This Row],[entity_spawned (AVG)]])*(Table610[[#This Row],[activating_chance]]/100),0)</f>
        <v>130</v>
      </c>
      <c r="AV32" s="73" t="s">
        <v>362</v>
      </c>
      <c r="AX32" t="s">
        <v>258</v>
      </c>
      <c r="AY32">
        <v>1</v>
      </c>
      <c r="AZ32">
        <v>500</v>
      </c>
      <c r="BA32" s="76">
        <v>85</v>
      </c>
      <c r="BB32">
        <v>75</v>
      </c>
      <c r="BC32" s="76">
        <f>ROUND((Table61011[[#This Row],[XP]]*Table61011[[#This Row],[entity_spawned (AVG)]])*(Table61011[[#This Row],[activating_chance]]/100),0)</f>
        <v>64</v>
      </c>
      <c r="BD32" s="73" t="s">
        <v>361</v>
      </c>
    </row>
    <row r="33" spans="2:56" x14ac:dyDescent="0.25">
      <c r="B33" s="74" t="s">
        <v>248</v>
      </c>
      <c r="C33">
        <v>1</v>
      </c>
      <c r="D33" s="76">
        <v>2500</v>
      </c>
      <c r="E33" s="76">
        <v>100</v>
      </c>
      <c r="F33" s="76">
        <v>263</v>
      </c>
      <c r="G33" s="76">
        <f>ROUND((Table245[[#This Row],[XP]]*Table245[[#This Row],[entity_spawned (AVG)]])*(Table245[[#This Row],[activating_chance]]/100),0)</f>
        <v>263</v>
      </c>
      <c r="H33" s="73" t="s">
        <v>362</v>
      </c>
      <c r="J33" t="s">
        <v>244</v>
      </c>
      <c r="K33">
        <v>1</v>
      </c>
      <c r="L33">
        <v>300</v>
      </c>
      <c r="M33" s="76">
        <v>100</v>
      </c>
      <c r="N33">
        <v>195</v>
      </c>
      <c r="O33" s="76">
        <f>ROUND((Table3[[#This Row],[XP]]*Table3[[#This Row],[entity_spawned (AVG)]])*(Table3[[#This Row],[activating_chance]]/100),0)</f>
        <v>195</v>
      </c>
      <c r="P33" s="73" t="s">
        <v>362</v>
      </c>
      <c r="Q33" s="73"/>
      <c r="R33" t="s">
        <v>233</v>
      </c>
      <c r="S33">
        <v>1</v>
      </c>
      <c r="T33">
        <v>230</v>
      </c>
      <c r="U33" s="76">
        <v>100</v>
      </c>
      <c r="V33">
        <v>55</v>
      </c>
      <c r="W33" s="76">
        <f>ROUND((Table39[[#This Row],[XP]]*Table39[[#This Row],[entity_spawned (AVG)]])*(Table39[[#This Row],[activating_chance]]/100),0)</f>
        <v>55</v>
      </c>
      <c r="X33" s="73" t="s">
        <v>362</v>
      </c>
      <c r="Z33" t="s">
        <v>248</v>
      </c>
      <c r="AA33">
        <v>1</v>
      </c>
      <c r="AB33">
        <v>2500</v>
      </c>
      <c r="AC33" s="76">
        <v>100</v>
      </c>
      <c r="AD33">
        <v>263</v>
      </c>
      <c r="AE33" s="76">
        <f>ROUND((Table2[[#This Row],[XP]]*Table2[[#This Row],[entity_spawned (AVG)]])*(Table2[[#This Row],[activating_chance]]/100),0)</f>
        <v>263</v>
      </c>
      <c r="AF33" s="73" t="s">
        <v>362</v>
      </c>
      <c r="AH33" t="s">
        <v>244</v>
      </c>
      <c r="AI33">
        <v>1</v>
      </c>
      <c r="AJ33">
        <v>300</v>
      </c>
      <c r="AK33" s="76">
        <v>100</v>
      </c>
      <c r="AL33">
        <v>195</v>
      </c>
      <c r="AM33" s="76">
        <f>ROUND((Table6[[#This Row],[XP]]*Table6[[#This Row],[entity_spawned (AVG)]])*(Table6[[#This Row],[activating_chance]]/100),0)</f>
        <v>195</v>
      </c>
      <c r="AN33" s="73" t="s">
        <v>362</v>
      </c>
      <c r="AP33" t="s">
        <v>258</v>
      </c>
      <c r="AQ33">
        <v>1</v>
      </c>
      <c r="AR33">
        <v>500</v>
      </c>
      <c r="AS33" s="76">
        <v>100</v>
      </c>
      <c r="AT33">
        <v>75</v>
      </c>
      <c r="AU33" s="76">
        <f>ROUND((Table610[[#This Row],[XP]]*Table610[[#This Row],[entity_spawned (AVG)]])*(Table610[[#This Row],[activating_chance]]/100),0)</f>
        <v>75</v>
      </c>
      <c r="AV33" s="73" t="s">
        <v>361</v>
      </c>
      <c r="AX33" t="s">
        <v>258</v>
      </c>
      <c r="AY33">
        <v>1</v>
      </c>
      <c r="AZ33">
        <v>500</v>
      </c>
      <c r="BA33" s="76">
        <v>85</v>
      </c>
      <c r="BB33">
        <v>75</v>
      </c>
      <c r="BC33" s="76">
        <f>ROUND((Table61011[[#This Row],[XP]]*Table61011[[#This Row],[entity_spawned (AVG)]])*(Table61011[[#This Row],[activating_chance]]/100),0)</f>
        <v>64</v>
      </c>
      <c r="BD33" s="73" t="s">
        <v>361</v>
      </c>
    </row>
    <row r="34" spans="2:56" x14ac:dyDescent="0.25">
      <c r="B34" s="74" t="s">
        <v>249</v>
      </c>
      <c r="C34">
        <v>1</v>
      </c>
      <c r="D34" s="76">
        <v>2500</v>
      </c>
      <c r="E34" s="76">
        <v>100</v>
      </c>
      <c r="F34" s="76">
        <v>263</v>
      </c>
      <c r="G34" s="76">
        <f>ROUND((Table245[[#This Row],[XP]]*Table245[[#This Row],[entity_spawned (AVG)]])*(Table245[[#This Row],[activating_chance]]/100),0)</f>
        <v>263</v>
      </c>
      <c r="H34" s="73" t="s">
        <v>362</v>
      </c>
      <c r="J34" t="s">
        <v>244</v>
      </c>
      <c r="K34">
        <v>1</v>
      </c>
      <c r="L34">
        <v>300</v>
      </c>
      <c r="M34" s="76">
        <v>100</v>
      </c>
      <c r="N34">
        <v>195</v>
      </c>
      <c r="O34" s="76">
        <f>ROUND((Table3[[#This Row],[XP]]*Table3[[#This Row],[entity_spawned (AVG)]])*(Table3[[#This Row],[activating_chance]]/100),0)</f>
        <v>195</v>
      </c>
      <c r="P34" s="73" t="s">
        <v>362</v>
      </c>
      <c r="Q34" s="73"/>
      <c r="R34" t="s">
        <v>238</v>
      </c>
      <c r="S34">
        <v>1</v>
      </c>
      <c r="T34">
        <v>220</v>
      </c>
      <c r="U34" s="76">
        <v>100</v>
      </c>
      <c r="V34">
        <v>50</v>
      </c>
      <c r="W34" s="76">
        <f>ROUND((Table39[[#This Row],[XP]]*Table39[[#This Row],[entity_spawned (AVG)]])*(Table39[[#This Row],[activating_chance]]/100),0)</f>
        <v>50</v>
      </c>
      <c r="X34" s="73" t="s">
        <v>362</v>
      </c>
      <c r="Z34" t="s">
        <v>250</v>
      </c>
      <c r="AA34">
        <v>1</v>
      </c>
      <c r="AB34">
        <v>2000</v>
      </c>
      <c r="AC34" s="76">
        <v>100</v>
      </c>
      <c r="AD34">
        <v>175</v>
      </c>
      <c r="AE34" s="76">
        <f>ROUND((Table2[[#This Row],[XP]]*Table2[[#This Row],[entity_spawned (AVG)]])*(Table2[[#This Row],[activating_chance]]/100),0)</f>
        <v>175</v>
      </c>
      <c r="AF34" s="73" t="s">
        <v>362</v>
      </c>
      <c r="AH34" t="s">
        <v>244</v>
      </c>
      <c r="AI34">
        <v>1</v>
      </c>
      <c r="AJ34">
        <v>300</v>
      </c>
      <c r="AK34" s="76">
        <v>100</v>
      </c>
      <c r="AL34">
        <v>195</v>
      </c>
      <c r="AM34" s="76">
        <f>ROUND((Table6[[#This Row],[XP]]*Table6[[#This Row],[entity_spawned (AVG)]])*(Table6[[#This Row],[activating_chance]]/100),0)</f>
        <v>195</v>
      </c>
      <c r="AN34" s="73" t="s">
        <v>362</v>
      </c>
      <c r="AP34" t="s">
        <v>258</v>
      </c>
      <c r="AQ34">
        <v>1</v>
      </c>
      <c r="AR34">
        <v>500</v>
      </c>
      <c r="AS34" s="76">
        <v>100</v>
      </c>
      <c r="AT34">
        <v>75</v>
      </c>
      <c r="AU34" s="76">
        <f>ROUND((Table610[[#This Row],[XP]]*Table610[[#This Row],[entity_spawned (AVG)]])*(Table610[[#This Row],[activating_chance]]/100),0)</f>
        <v>75</v>
      </c>
      <c r="AV34" s="73" t="s">
        <v>361</v>
      </c>
      <c r="AX34" t="s">
        <v>423</v>
      </c>
      <c r="AY34">
        <v>1</v>
      </c>
      <c r="AZ34">
        <v>450</v>
      </c>
      <c r="BA34" s="76">
        <v>100</v>
      </c>
      <c r="BB34">
        <v>0</v>
      </c>
      <c r="BC34" s="76">
        <f>ROUND((Table61011[[#This Row],[XP]]*Table61011[[#This Row],[entity_spawned (AVG)]])*(Table61011[[#This Row],[activating_chance]]/100),0)</f>
        <v>0</v>
      </c>
      <c r="BD34" s="73" t="s">
        <v>361</v>
      </c>
    </row>
    <row r="35" spans="2:56" x14ac:dyDescent="0.25">
      <c r="B35" s="74" t="s">
        <v>249</v>
      </c>
      <c r="C35">
        <v>1</v>
      </c>
      <c r="D35" s="76">
        <v>2500</v>
      </c>
      <c r="E35" s="76">
        <v>100</v>
      </c>
      <c r="F35" s="76">
        <v>263</v>
      </c>
      <c r="G35" s="76">
        <f>ROUND((Table245[[#This Row],[XP]]*Table245[[#This Row],[entity_spawned (AVG)]])*(Table245[[#This Row],[activating_chance]]/100),0)</f>
        <v>263</v>
      </c>
      <c r="H35" s="73" t="s">
        <v>362</v>
      </c>
      <c r="J35" t="s">
        <v>244</v>
      </c>
      <c r="K35">
        <v>1</v>
      </c>
      <c r="L35">
        <v>300</v>
      </c>
      <c r="M35" s="76">
        <v>100</v>
      </c>
      <c r="N35">
        <v>195</v>
      </c>
      <c r="O35" s="76">
        <f>ROUND((Table3[[#This Row],[XP]]*Table3[[#This Row],[entity_spawned (AVG)]])*(Table3[[#This Row],[activating_chance]]/100),0)</f>
        <v>195</v>
      </c>
      <c r="P35" s="73" t="s">
        <v>362</v>
      </c>
      <c r="Q35" s="73"/>
      <c r="R35" t="s">
        <v>430</v>
      </c>
      <c r="S35">
        <v>2</v>
      </c>
      <c r="T35">
        <v>200</v>
      </c>
      <c r="U35" s="76">
        <v>100</v>
      </c>
      <c r="V35">
        <v>50</v>
      </c>
      <c r="W35" s="76">
        <f>ROUND((Table39[[#This Row],[XP]]*Table39[[#This Row],[entity_spawned (AVG)]])*(Table39[[#This Row],[activating_chance]]/100),0)</f>
        <v>100</v>
      </c>
      <c r="X35" s="73" t="s">
        <v>361</v>
      </c>
      <c r="Z35" t="s">
        <v>250</v>
      </c>
      <c r="AA35">
        <v>1</v>
      </c>
      <c r="AB35">
        <v>2000</v>
      </c>
      <c r="AC35" s="76">
        <v>100</v>
      </c>
      <c r="AD35">
        <v>175</v>
      </c>
      <c r="AE35" s="76">
        <f>ROUND((Table2[[#This Row],[XP]]*Table2[[#This Row],[entity_spawned (AVG)]])*(Table2[[#This Row],[activating_chance]]/100),0)</f>
        <v>175</v>
      </c>
      <c r="AF35" s="73" t="s">
        <v>362</v>
      </c>
      <c r="AH35" t="s">
        <v>428</v>
      </c>
      <c r="AI35">
        <v>1</v>
      </c>
      <c r="AJ35">
        <v>300</v>
      </c>
      <c r="AK35" s="76">
        <v>100</v>
      </c>
      <c r="AL35">
        <v>55</v>
      </c>
      <c r="AM35" s="76">
        <f>ROUND((Table6[[#This Row],[XP]]*Table6[[#This Row],[entity_spawned (AVG)]])*(Table6[[#This Row],[activating_chance]]/100),0)</f>
        <v>55</v>
      </c>
      <c r="AN35" s="73" t="s">
        <v>362</v>
      </c>
      <c r="AP35" t="s">
        <v>258</v>
      </c>
      <c r="AQ35">
        <v>1</v>
      </c>
      <c r="AR35">
        <v>500</v>
      </c>
      <c r="AS35" s="76">
        <v>100</v>
      </c>
      <c r="AT35">
        <v>75</v>
      </c>
      <c r="AU35" s="76">
        <f>ROUND((Table610[[#This Row],[XP]]*Table610[[#This Row],[entity_spawned (AVG)]])*(Table610[[#This Row],[activating_chance]]/100),0)</f>
        <v>75</v>
      </c>
      <c r="AV35" s="73" t="s">
        <v>361</v>
      </c>
      <c r="AX35" t="s">
        <v>423</v>
      </c>
      <c r="AY35">
        <v>1</v>
      </c>
      <c r="AZ35">
        <v>450</v>
      </c>
      <c r="BA35" s="76">
        <v>100</v>
      </c>
      <c r="BB35">
        <v>0</v>
      </c>
      <c r="BC35" s="76">
        <f>ROUND((Table61011[[#This Row],[XP]]*Table61011[[#This Row],[entity_spawned (AVG)]])*(Table61011[[#This Row],[activating_chance]]/100),0)</f>
        <v>0</v>
      </c>
      <c r="BD35" s="73" t="s">
        <v>361</v>
      </c>
    </row>
    <row r="36" spans="2:56" x14ac:dyDescent="0.25">
      <c r="B36" s="74" t="s">
        <v>249</v>
      </c>
      <c r="C36">
        <v>1</v>
      </c>
      <c r="D36" s="76">
        <v>2500</v>
      </c>
      <c r="E36" s="76">
        <v>100</v>
      </c>
      <c r="F36" s="76">
        <v>263</v>
      </c>
      <c r="G36" s="76">
        <f>ROUND((Table245[[#This Row],[XP]]*Table245[[#This Row],[entity_spawned (AVG)]])*(Table245[[#This Row],[activating_chance]]/100),0)</f>
        <v>263</v>
      </c>
      <c r="H36" s="73" t="s">
        <v>362</v>
      </c>
      <c r="J36" t="s">
        <v>436</v>
      </c>
      <c r="K36">
        <v>1</v>
      </c>
      <c r="L36">
        <v>300</v>
      </c>
      <c r="M36" s="76">
        <v>100</v>
      </c>
      <c r="N36">
        <v>75</v>
      </c>
      <c r="O36" s="76">
        <f>ROUND((Table3[[#This Row],[XP]]*Table3[[#This Row],[entity_spawned (AVG)]])*(Table3[[#This Row],[activating_chance]]/100),0)</f>
        <v>75</v>
      </c>
      <c r="P36" s="73" t="s">
        <v>362</v>
      </c>
      <c r="Q36" s="73"/>
      <c r="R36" t="s">
        <v>430</v>
      </c>
      <c r="S36">
        <v>2</v>
      </c>
      <c r="T36">
        <v>200</v>
      </c>
      <c r="U36" s="76">
        <v>100</v>
      </c>
      <c r="V36">
        <v>50</v>
      </c>
      <c r="W36" s="76">
        <f>ROUND((Table39[[#This Row],[XP]]*Table39[[#This Row],[entity_spawned (AVG)]])*(Table39[[#This Row],[activating_chance]]/100),0)</f>
        <v>100</v>
      </c>
      <c r="X36" s="73" t="s">
        <v>361</v>
      </c>
      <c r="Z36" t="s">
        <v>251</v>
      </c>
      <c r="AA36">
        <v>1</v>
      </c>
      <c r="AB36">
        <v>2000</v>
      </c>
      <c r="AC36" s="76">
        <v>100</v>
      </c>
      <c r="AD36">
        <v>175</v>
      </c>
      <c r="AE36" s="76">
        <f>ROUND((Table2[[#This Row],[XP]]*Table2[[#This Row],[entity_spawned (AVG)]])*(Table2[[#This Row],[activating_chance]]/100),0)</f>
        <v>175</v>
      </c>
      <c r="AF36" s="73" t="s">
        <v>362</v>
      </c>
      <c r="AH36" t="s">
        <v>428</v>
      </c>
      <c r="AI36">
        <v>1</v>
      </c>
      <c r="AJ36">
        <v>300</v>
      </c>
      <c r="AK36" s="76">
        <v>100</v>
      </c>
      <c r="AL36">
        <v>55</v>
      </c>
      <c r="AM36" s="76">
        <f>ROUND((Table6[[#This Row],[XP]]*Table6[[#This Row],[entity_spawned (AVG)]])*(Table6[[#This Row],[activating_chance]]/100),0)</f>
        <v>55</v>
      </c>
      <c r="AN36" s="73" t="s">
        <v>362</v>
      </c>
      <c r="AP36" t="s">
        <v>259</v>
      </c>
      <c r="AQ36">
        <v>1</v>
      </c>
      <c r="AR36">
        <v>420</v>
      </c>
      <c r="AS36" s="76">
        <v>100</v>
      </c>
      <c r="AT36">
        <v>83</v>
      </c>
      <c r="AU36" s="76">
        <f>ROUND((Table610[[#This Row],[XP]]*Table610[[#This Row],[entity_spawned (AVG)]])*(Table610[[#This Row],[activating_chance]]/100),0)</f>
        <v>83</v>
      </c>
      <c r="AV36" s="73" t="s">
        <v>362</v>
      </c>
      <c r="AX36" t="s">
        <v>259</v>
      </c>
      <c r="AY36">
        <v>1</v>
      </c>
      <c r="AZ36">
        <v>420</v>
      </c>
      <c r="BA36" s="76">
        <v>100</v>
      </c>
      <c r="BB36">
        <v>83</v>
      </c>
      <c r="BC36" s="76">
        <f>ROUND((Table61011[[#This Row],[XP]]*Table61011[[#This Row],[entity_spawned (AVG)]])*(Table61011[[#This Row],[activating_chance]]/100),0)</f>
        <v>83</v>
      </c>
      <c r="BD36" s="73" t="s">
        <v>362</v>
      </c>
    </row>
    <row r="37" spans="2:56" x14ac:dyDescent="0.25">
      <c r="B37" s="74" t="s">
        <v>249</v>
      </c>
      <c r="C37">
        <v>1</v>
      </c>
      <c r="D37" s="76">
        <v>2500</v>
      </c>
      <c r="E37" s="76">
        <v>100</v>
      </c>
      <c r="F37" s="76">
        <v>263</v>
      </c>
      <c r="G37" s="76">
        <f>ROUND((Table245[[#This Row],[XP]]*Table245[[#This Row],[entity_spawned (AVG)]])*(Table245[[#This Row],[activating_chance]]/100),0)</f>
        <v>263</v>
      </c>
      <c r="H37" s="73" t="s">
        <v>362</v>
      </c>
      <c r="J37" t="s">
        <v>234</v>
      </c>
      <c r="K37">
        <v>11</v>
      </c>
      <c r="L37">
        <v>280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275</v>
      </c>
      <c r="P37" s="73" t="s">
        <v>361</v>
      </c>
      <c r="Q37" s="73"/>
      <c r="R37" t="s">
        <v>430</v>
      </c>
      <c r="S37">
        <v>3</v>
      </c>
      <c r="T37">
        <v>200</v>
      </c>
      <c r="U37" s="76">
        <v>100</v>
      </c>
      <c r="V37">
        <v>50</v>
      </c>
      <c r="W37" s="76">
        <f>ROUND((Table39[[#This Row],[XP]]*Table39[[#This Row],[entity_spawned (AVG)]])*(Table39[[#This Row],[activating_chance]]/100),0)</f>
        <v>150</v>
      </c>
      <c r="X37" s="73" t="s">
        <v>361</v>
      </c>
      <c r="Z37" t="s">
        <v>251</v>
      </c>
      <c r="AA37">
        <v>1</v>
      </c>
      <c r="AB37">
        <v>2000</v>
      </c>
      <c r="AC37" s="76">
        <v>100</v>
      </c>
      <c r="AD37">
        <v>175</v>
      </c>
      <c r="AE37" s="76">
        <f>ROUND((Table2[[#This Row],[XP]]*Table2[[#This Row],[entity_spawned (AVG)]])*(Table2[[#This Row],[activating_chance]]/100),0)</f>
        <v>175</v>
      </c>
      <c r="AF37" s="73" t="s">
        <v>362</v>
      </c>
      <c r="AH37" t="s">
        <v>428</v>
      </c>
      <c r="AI37">
        <v>1</v>
      </c>
      <c r="AJ37">
        <v>300</v>
      </c>
      <c r="AK37" s="76">
        <v>100</v>
      </c>
      <c r="AL37">
        <v>55</v>
      </c>
      <c r="AM37" s="76">
        <f>ROUND((Table6[[#This Row],[XP]]*Table6[[#This Row],[entity_spawned (AVG)]])*(Table6[[#This Row],[activating_chance]]/100),0)</f>
        <v>55</v>
      </c>
      <c r="AN37" s="73" t="s">
        <v>362</v>
      </c>
      <c r="AP37" t="s">
        <v>259</v>
      </c>
      <c r="AQ37">
        <v>1</v>
      </c>
      <c r="AR37">
        <v>420</v>
      </c>
      <c r="AS37" s="76">
        <v>100</v>
      </c>
      <c r="AT37">
        <v>83</v>
      </c>
      <c r="AU37" s="76">
        <f>ROUND((Table610[[#This Row],[XP]]*Table610[[#This Row],[entity_spawned (AVG)]])*(Table610[[#This Row],[activating_chance]]/100),0)</f>
        <v>83</v>
      </c>
      <c r="AV37" s="73" t="s">
        <v>362</v>
      </c>
      <c r="AX37" t="s">
        <v>259</v>
      </c>
      <c r="AY37">
        <v>1</v>
      </c>
      <c r="AZ37">
        <v>420</v>
      </c>
      <c r="BA37" s="76">
        <v>100</v>
      </c>
      <c r="BB37">
        <v>83</v>
      </c>
      <c r="BC37" s="76">
        <f>ROUND((Table61011[[#This Row],[XP]]*Table61011[[#This Row],[entity_spawned (AVG)]])*(Table61011[[#This Row],[activating_chance]]/100),0)</f>
        <v>83</v>
      </c>
      <c r="BD37" s="73" t="s">
        <v>362</v>
      </c>
    </row>
    <row r="38" spans="2:56" x14ac:dyDescent="0.25">
      <c r="B38" s="74" t="s">
        <v>249</v>
      </c>
      <c r="C38">
        <v>1</v>
      </c>
      <c r="D38" s="76">
        <v>2500</v>
      </c>
      <c r="E38" s="76">
        <v>100</v>
      </c>
      <c r="F38" s="76">
        <v>263</v>
      </c>
      <c r="G38" s="76">
        <f>ROUND((Table245[[#This Row],[XP]]*Table245[[#This Row],[entity_spawned (AVG)]])*(Table245[[#This Row],[activating_chance]]/100),0)</f>
        <v>263</v>
      </c>
      <c r="H38" s="73" t="s">
        <v>362</v>
      </c>
      <c r="J38" t="s">
        <v>234</v>
      </c>
      <c r="K38">
        <v>11</v>
      </c>
      <c r="L38">
        <v>280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275</v>
      </c>
      <c r="P38" s="73" t="s">
        <v>361</v>
      </c>
      <c r="Q38" s="73"/>
      <c r="R38" t="s">
        <v>233</v>
      </c>
      <c r="S38">
        <v>1</v>
      </c>
      <c r="T38">
        <v>180</v>
      </c>
      <c r="U38" s="76">
        <v>100</v>
      </c>
      <c r="V38">
        <v>55</v>
      </c>
      <c r="W38" s="76">
        <f>ROUND((Table39[[#This Row],[XP]]*Table39[[#This Row],[entity_spawned (AVG)]])*(Table39[[#This Row],[activating_chance]]/100),0)</f>
        <v>55</v>
      </c>
      <c r="X38" s="73" t="s">
        <v>362</v>
      </c>
      <c r="Z38" t="s">
        <v>251</v>
      </c>
      <c r="AA38">
        <v>1</v>
      </c>
      <c r="AB38">
        <v>2000</v>
      </c>
      <c r="AC38" s="76">
        <v>100</v>
      </c>
      <c r="AD38">
        <v>175</v>
      </c>
      <c r="AE38" s="76">
        <f>ROUND((Table2[[#This Row],[XP]]*Table2[[#This Row],[entity_spawned (AVG)]])*(Table2[[#This Row],[activating_chance]]/100),0)</f>
        <v>175</v>
      </c>
      <c r="AF38" s="73" t="s">
        <v>362</v>
      </c>
      <c r="AH38" t="s">
        <v>428</v>
      </c>
      <c r="AI38">
        <v>1</v>
      </c>
      <c r="AJ38">
        <v>300</v>
      </c>
      <c r="AK38" s="76">
        <v>100</v>
      </c>
      <c r="AL38">
        <v>55</v>
      </c>
      <c r="AM38" s="76">
        <f>ROUND((Table6[[#This Row],[XP]]*Table6[[#This Row],[entity_spawned (AVG)]])*(Table6[[#This Row],[activating_chance]]/100),0)</f>
        <v>55</v>
      </c>
      <c r="AN38" s="73" t="s">
        <v>362</v>
      </c>
      <c r="AP38" t="s">
        <v>354</v>
      </c>
      <c r="AQ38">
        <v>1</v>
      </c>
      <c r="AR38">
        <v>300</v>
      </c>
      <c r="AS38" s="76">
        <v>100</v>
      </c>
      <c r="AT38">
        <v>195</v>
      </c>
      <c r="AU38" s="76">
        <f>ROUND((Table610[[#This Row],[XP]]*Table610[[#This Row],[entity_spawned (AVG)]])*(Table610[[#This Row],[activating_chance]]/100),0)</f>
        <v>195</v>
      </c>
      <c r="AV38" s="73" t="s">
        <v>362</v>
      </c>
      <c r="AX38" t="s">
        <v>259</v>
      </c>
      <c r="AY38">
        <v>1</v>
      </c>
      <c r="AZ38">
        <v>420</v>
      </c>
      <c r="BA38" s="76">
        <v>100</v>
      </c>
      <c r="BB38">
        <v>83</v>
      </c>
      <c r="BC38" s="76">
        <f>ROUND((Table61011[[#This Row],[XP]]*Table61011[[#This Row],[entity_spawned (AVG)]])*(Table61011[[#This Row],[activating_chance]]/100),0)</f>
        <v>83</v>
      </c>
      <c r="BD38" s="73" t="s">
        <v>362</v>
      </c>
    </row>
    <row r="39" spans="2:56" x14ac:dyDescent="0.25">
      <c r="B39" s="74" t="s">
        <v>249</v>
      </c>
      <c r="C39">
        <v>1</v>
      </c>
      <c r="D39" s="76">
        <v>2500</v>
      </c>
      <c r="E39" s="76">
        <v>100</v>
      </c>
      <c r="F39" s="76">
        <v>263</v>
      </c>
      <c r="G39" s="76">
        <f>ROUND((Table245[[#This Row],[XP]]*Table245[[#This Row],[entity_spawned (AVG)]])*(Table245[[#This Row],[activating_chance]]/100),0)</f>
        <v>263</v>
      </c>
      <c r="H39" s="73" t="s">
        <v>362</v>
      </c>
      <c r="J39" t="s">
        <v>234</v>
      </c>
      <c r="K39">
        <v>11</v>
      </c>
      <c r="L39">
        <v>280</v>
      </c>
      <c r="M39" s="76">
        <v>100</v>
      </c>
      <c r="N39">
        <v>25</v>
      </c>
      <c r="O39" s="76">
        <f>ROUND((Table3[[#This Row],[XP]]*Table3[[#This Row],[entity_spawned (AVG)]])*(Table3[[#This Row],[activating_chance]]/100),0)</f>
        <v>275</v>
      </c>
      <c r="P39" s="73" t="s">
        <v>361</v>
      </c>
      <c r="Q39" s="73"/>
      <c r="R39" t="s">
        <v>233</v>
      </c>
      <c r="S39">
        <v>1</v>
      </c>
      <c r="T39">
        <v>180</v>
      </c>
      <c r="U39" s="76">
        <v>100</v>
      </c>
      <c r="V39">
        <v>55</v>
      </c>
      <c r="W39" s="76">
        <f>ROUND((Table39[[#This Row],[XP]]*Table39[[#This Row],[entity_spawned (AVG)]])*(Table39[[#This Row],[activating_chance]]/100),0)</f>
        <v>55</v>
      </c>
      <c r="X39" s="73" t="s">
        <v>362</v>
      </c>
      <c r="Z39" t="s">
        <v>251</v>
      </c>
      <c r="AA39">
        <v>1</v>
      </c>
      <c r="AB39">
        <v>2000</v>
      </c>
      <c r="AC39" s="76">
        <v>100</v>
      </c>
      <c r="AD39">
        <v>175</v>
      </c>
      <c r="AE39" s="76">
        <f>ROUND((Table2[[#This Row],[XP]]*Table2[[#This Row],[entity_spawned (AVG)]])*(Table2[[#This Row],[activating_chance]]/100),0)</f>
        <v>175</v>
      </c>
      <c r="AF39" s="73" t="s">
        <v>362</v>
      </c>
      <c r="AH39" t="s">
        <v>428</v>
      </c>
      <c r="AI39">
        <v>1</v>
      </c>
      <c r="AJ39">
        <v>300</v>
      </c>
      <c r="AK39" s="76">
        <v>100</v>
      </c>
      <c r="AL39">
        <v>55</v>
      </c>
      <c r="AM39" s="76">
        <f>ROUND((Table6[[#This Row],[XP]]*Table6[[#This Row],[entity_spawned (AVG)]])*(Table6[[#This Row],[activating_chance]]/100),0)</f>
        <v>55</v>
      </c>
      <c r="AN39" s="73" t="s">
        <v>362</v>
      </c>
      <c r="AP39" t="s">
        <v>354</v>
      </c>
      <c r="AQ39">
        <v>1</v>
      </c>
      <c r="AR39">
        <v>300</v>
      </c>
      <c r="AS39" s="76">
        <v>100</v>
      </c>
      <c r="AT39">
        <v>195</v>
      </c>
      <c r="AU39" s="76">
        <f>ROUND((Table610[[#This Row],[XP]]*Table610[[#This Row],[entity_spawned (AVG)]])*(Table610[[#This Row],[activating_chance]]/100),0)</f>
        <v>195</v>
      </c>
      <c r="AV39" s="73" t="s">
        <v>362</v>
      </c>
      <c r="AX39" t="s">
        <v>259</v>
      </c>
      <c r="AY39">
        <v>1</v>
      </c>
      <c r="AZ39">
        <v>420</v>
      </c>
      <c r="BA39" s="76">
        <v>100</v>
      </c>
      <c r="BB39">
        <v>83</v>
      </c>
      <c r="BC39" s="76">
        <f>ROUND((Table61011[[#This Row],[XP]]*Table61011[[#This Row],[entity_spawned (AVG)]])*(Table61011[[#This Row],[activating_chance]]/100),0)</f>
        <v>83</v>
      </c>
      <c r="BD39" s="73" t="s">
        <v>362</v>
      </c>
    </row>
    <row r="40" spans="2:56" x14ac:dyDescent="0.25">
      <c r="B40" s="74" t="s">
        <v>249</v>
      </c>
      <c r="C40">
        <v>1</v>
      </c>
      <c r="D40" s="76">
        <v>2500</v>
      </c>
      <c r="E40" s="76">
        <v>100</v>
      </c>
      <c r="F40" s="76">
        <v>263</v>
      </c>
      <c r="G40" s="76">
        <f>ROUND((Table245[[#This Row],[XP]]*Table245[[#This Row],[entity_spawned (AVG)]])*(Table245[[#This Row],[activating_chance]]/100),0)</f>
        <v>263</v>
      </c>
      <c r="H40" s="73" t="s">
        <v>362</v>
      </c>
      <c r="J40" t="s">
        <v>234</v>
      </c>
      <c r="K40">
        <v>11</v>
      </c>
      <c r="L40">
        <v>280</v>
      </c>
      <c r="M40" s="76">
        <v>100</v>
      </c>
      <c r="N40">
        <v>25</v>
      </c>
      <c r="O40" s="76">
        <f>ROUND((Table3[[#This Row],[XP]]*Table3[[#This Row],[entity_spawned (AVG)]])*(Table3[[#This Row],[activating_chance]]/100),0)</f>
        <v>275</v>
      </c>
      <c r="P40" s="73" t="s">
        <v>361</v>
      </c>
      <c r="Q40" s="73"/>
      <c r="R40" t="s">
        <v>233</v>
      </c>
      <c r="S40">
        <v>1</v>
      </c>
      <c r="T40">
        <v>180</v>
      </c>
      <c r="U40" s="76">
        <v>100</v>
      </c>
      <c r="V40">
        <v>55</v>
      </c>
      <c r="W40" s="76">
        <f>ROUND((Table39[[#This Row],[XP]]*Table39[[#This Row],[entity_spawned (AVG)]])*(Table39[[#This Row],[activating_chance]]/100),0)</f>
        <v>55</v>
      </c>
      <c r="X40" s="73" t="s">
        <v>362</v>
      </c>
      <c r="Z40" t="s">
        <v>253</v>
      </c>
      <c r="AA40">
        <v>1</v>
      </c>
      <c r="AB40">
        <v>2000</v>
      </c>
      <c r="AC40" s="76">
        <v>100</v>
      </c>
      <c r="AD40">
        <v>130</v>
      </c>
      <c r="AE40" s="76">
        <f>ROUND((Table2[[#This Row],[XP]]*Table2[[#This Row],[entity_spawned (AVG)]])*(Table2[[#This Row],[activating_chance]]/100),0)</f>
        <v>130</v>
      </c>
      <c r="AF40" s="73" t="s">
        <v>362</v>
      </c>
      <c r="AH40" t="s">
        <v>428</v>
      </c>
      <c r="AI40">
        <v>1</v>
      </c>
      <c r="AJ40">
        <v>300</v>
      </c>
      <c r="AK40" s="76">
        <v>100</v>
      </c>
      <c r="AL40">
        <v>55</v>
      </c>
      <c r="AM40" s="76">
        <f>ROUND((Table6[[#This Row],[XP]]*Table6[[#This Row],[entity_spawned (AVG)]])*(Table6[[#This Row],[activating_chance]]/100),0)</f>
        <v>55</v>
      </c>
      <c r="AN40" s="73" t="s">
        <v>362</v>
      </c>
      <c r="AP40" t="s">
        <v>354</v>
      </c>
      <c r="AQ40">
        <v>1</v>
      </c>
      <c r="AR40">
        <v>300</v>
      </c>
      <c r="AS40" s="76">
        <v>100</v>
      </c>
      <c r="AT40">
        <v>195</v>
      </c>
      <c r="AU40" s="76">
        <f>ROUND((Table610[[#This Row],[XP]]*Table610[[#This Row],[entity_spawned (AVG)]])*(Table610[[#This Row],[activating_chance]]/100),0)</f>
        <v>195</v>
      </c>
      <c r="AV40" s="73" t="s">
        <v>362</v>
      </c>
      <c r="AX40" t="s">
        <v>259</v>
      </c>
      <c r="AY40">
        <v>1</v>
      </c>
      <c r="AZ40">
        <v>420</v>
      </c>
      <c r="BA40" s="76">
        <v>100</v>
      </c>
      <c r="BB40">
        <v>83</v>
      </c>
      <c r="BC40" s="76">
        <f>ROUND((Table61011[[#This Row],[XP]]*Table61011[[#This Row],[entity_spawned (AVG)]])*(Table61011[[#This Row],[activating_chance]]/100),0)</f>
        <v>83</v>
      </c>
      <c r="BD40" s="73" t="s">
        <v>362</v>
      </c>
    </row>
    <row r="41" spans="2:56" x14ac:dyDescent="0.25">
      <c r="B41" s="74" t="s">
        <v>250</v>
      </c>
      <c r="C41">
        <v>1</v>
      </c>
      <c r="D41" s="76">
        <v>2000</v>
      </c>
      <c r="E41" s="76">
        <v>100</v>
      </c>
      <c r="F41" s="76">
        <v>175</v>
      </c>
      <c r="G41" s="76">
        <f>ROUND((Table245[[#This Row],[XP]]*Table245[[#This Row],[entity_spawned (AVG)]])*(Table245[[#This Row],[activating_chance]]/100),0)</f>
        <v>175</v>
      </c>
      <c r="H41" s="73" t="s">
        <v>362</v>
      </c>
      <c r="J41" t="s">
        <v>241</v>
      </c>
      <c r="K41">
        <v>1</v>
      </c>
      <c r="L41">
        <v>280</v>
      </c>
      <c r="M41" s="76">
        <v>100</v>
      </c>
      <c r="N41">
        <v>143</v>
      </c>
      <c r="O41" s="76">
        <f>ROUND((Table3[[#This Row],[XP]]*Table3[[#This Row],[entity_spawned (AVG)]])*(Table3[[#This Row],[activating_chance]]/100),0)</f>
        <v>143</v>
      </c>
      <c r="P41" s="73" t="s">
        <v>362</v>
      </c>
      <c r="Q41" s="73"/>
      <c r="R41" t="s">
        <v>490</v>
      </c>
      <c r="S41">
        <v>1</v>
      </c>
      <c r="T41">
        <v>180</v>
      </c>
      <c r="U41" s="76">
        <v>100</v>
      </c>
      <c r="V41">
        <v>0</v>
      </c>
      <c r="W41" s="76">
        <f>ROUND((Table39[[#This Row],[XP]]*Table39[[#This Row],[entity_spawned (AVG)]])*(Table39[[#This Row],[activating_chance]]/100),0)</f>
        <v>0</v>
      </c>
      <c r="X41" s="73" t="s">
        <v>362</v>
      </c>
      <c r="Z41" t="s">
        <v>253</v>
      </c>
      <c r="AA41">
        <v>1</v>
      </c>
      <c r="AB41">
        <v>2000</v>
      </c>
      <c r="AC41" s="76">
        <v>100</v>
      </c>
      <c r="AD41">
        <v>130</v>
      </c>
      <c r="AE41" s="76">
        <f>ROUND((Table2[[#This Row],[XP]]*Table2[[#This Row],[entity_spawned (AVG)]])*(Table2[[#This Row],[activating_chance]]/100),0)</f>
        <v>130</v>
      </c>
      <c r="AF41" s="73" t="s">
        <v>362</v>
      </c>
      <c r="AH41" t="s">
        <v>428</v>
      </c>
      <c r="AI41">
        <v>1</v>
      </c>
      <c r="AJ41">
        <v>300</v>
      </c>
      <c r="AK41" s="76">
        <v>100</v>
      </c>
      <c r="AL41">
        <v>55</v>
      </c>
      <c r="AM41" s="76">
        <f>ROUND((Table6[[#This Row],[XP]]*Table6[[#This Row],[entity_spawned (AVG)]])*(Table6[[#This Row],[activating_chance]]/100),0)</f>
        <v>55</v>
      </c>
      <c r="AN41" s="73" t="s">
        <v>362</v>
      </c>
      <c r="AP41" t="s">
        <v>354</v>
      </c>
      <c r="AQ41">
        <v>1</v>
      </c>
      <c r="AR41">
        <v>300</v>
      </c>
      <c r="AS41" s="76">
        <v>100</v>
      </c>
      <c r="AT41">
        <v>195</v>
      </c>
      <c r="AU41" s="76">
        <f>ROUND((Table610[[#This Row],[XP]]*Table610[[#This Row],[entity_spawned (AVG)]])*(Table610[[#This Row],[activating_chance]]/100),0)</f>
        <v>195</v>
      </c>
      <c r="AV41" s="73" t="s">
        <v>362</v>
      </c>
      <c r="AX41" t="s">
        <v>259</v>
      </c>
      <c r="AY41">
        <v>1</v>
      </c>
      <c r="AZ41">
        <v>420</v>
      </c>
      <c r="BA41" s="76">
        <v>100</v>
      </c>
      <c r="BB41">
        <v>83</v>
      </c>
      <c r="BC41" s="76">
        <f>ROUND((Table61011[[#This Row],[XP]]*Table61011[[#This Row],[entity_spawned (AVG)]])*(Table61011[[#This Row],[activating_chance]]/100),0)</f>
        <v>83</v>
      </c>
      <c r="BD41" s="73" t="s">
        <v>362</v>
      </c>
    </row>
    <row r="42" spans="2:56" x14ac:dyDescent="0.25">
      <c r="B42" s="74" t="s">
        <v>250</v>
      </c>
      <c r="C42">
        <v>1</v>
      </c>
      <c r="D42" s="76">
        <v>2000</v>
      </c>
      <c r="E42" s="76">
        <v>100</v>
      </c>
      <c r="F42" s="76">
        <v>175</v>
      </c>
      <c r="G42" s="76">
        <f>ROUND((Table245[[#This Row],[XP]]*Table245[[#This Row],[entity_spawned (AVG)]])*(Table245[[#This Row],[activating_chance]]/100),0)</f>
        <v>175</v>
      </c>
      <c r="H42" s="73" t="s">
        <v>362</v>
      </c>
      <c r="J42" t="s">
        <v>241</v>
      </c>
      <c r="K42">
        <v>1</v>
      </c>
      <c r="L42">
        <v>280</v>
      </c>
      <c r="M42" s="76">
        <v>100</v>
      </c>
      <c r="N42">
        <v>143</v>
      </c>
      <c r="O42" s="76">
        <f>ROUND((Table3[[#This Row],[XP]]*Table3[[#This Row],[entity_spawned (AVG)]])*(Table3[[#This Row],[activating_chance]]/100),0)</f>
        <v>143</v>
      </c>
      <c r="P42" s="73" t="s">
        <v>362</v>
      </c>
      <c r="Q42" s="73"/>
      <c r="R42" t="s">
        <v>490</v>
      </c>
      <c r="S42">
        <v>1</v>
      </c>
      <c r="T42">
        <v>180</v>
      </c>
      <c r="U42" s="76">
        <v>100</v>
      </c>
      <c r="V42">
        <v>0</v>
      </c>
      <c r="W42" s="76">
        <f>ROUND((Table39[[#This Row],[XP]]*Table39[[#This Row],[entity_spawned (AVG)]])*(Table39[[#This Row],[activating_chance]]/100),0)</f>
        <v>0</v>
      </c>
      <c r="X42" s="73" t="s">
        <v>362</v>
      </c>
      <c r="Z42" t="s">
        <v>250</v>
      </c>
      <c r="AA42">
        <v>1</v>
      </c>
      <c r="AB42">
        <v>1500</v>
      </c>
      <c r="AC42" s="76">
        <v>100</v>
      </c>
      <c r="AD42">
        <v>175</v>
      </c>
      <c r="AE42" s="76">
        <f>ROUND((Table2[[#This Row],[XP]]*Table2[[#This Row],[entity_spawned (AVG)]])*(Table2[[#This Row],[activating_chance]]/100),0)</f>
        <v>175</v>
      </c>
      <c r="AF42" s="73" t="s">
        <v>362</v>
      </c>
      <c r="AH42" t="s">
        <v>428</v>
      </c>
      <c r="AI42">
        <v>1</v>
      </c>
      <c r="AJ42">
        <v>300</v>
      </c>
      <c r="AK42" s="76">
        <v>100</v>
      </c>
      <c r="AL42">
        <v>55</v>
      </c>
      <c r="AM42" s="76">
        <f>ROUND((Table6[[#This Row],[XP]]*Table6[[#This Row],[entity_spawned (AVG)]])*(Table6[[#This Row],[activating_chance]]/100),0)</f>
        <v>55</v>
      </c>
      <c r="AN42" s="73" t="s">
        <v>362</v>
      </c>
      <c r="AP42" t="s">
        <v>354</v>
      </c>
      <c r="AQ42">
        <v>1</v>
      </c>
      <c r="AR42">
        <v>300</v>
      </c>
      <c r="AS42" s="76">
        <v>100</v>
      </c>
      <c r="AT42">
        <v>195</v>
      </c>
      <c r="AU42" s="76">
        <f>ROUND((Table610[[#This Row],[XP]]*Table610[[#This Row],[entity_spawned (AVG)]])*(Table610[[#This Row],[activating_chance]]/100),0)</f>
        <v>195</v>
      </c>
      <c r="AV42" s="73" t="s">
        <v>362</v>
      </c>
      <c r="AX42" t="s">
        <v>259</v>
      </c>
      <c r="AY42">
        <v>1</v>
      </c>
      <c r="AZ42">
        <v>420</v>
      </c>
      <c r="BA42" s="76">
        <v>100</v>
      </c>
      <c r="BB42">
        <v>83</v>
      </c>
      <c r="BC42" s="76">
        <f>ROUND((Table61011[[#This Row],[XP]]*Table61011[[#This Row],[entity_spawned (AVG)]])*(Table61011[[#This Row],[activating_chance]]/100),0)</f>
        <v>83</v>
      </c>
      <c r="BD42" s="73" t="s">
        <v>362</v>
      </c>
    </row>
    <row r="43" spans="2:56" x14ac:dyDescent="0.25">
      <c r="B43" s="74" t="s">
        <v>251</v>
      </c>
      <c r="C43">
        <v>1</v>
      </c>
      <c r="D43" s="76">
        <v>2000</v>
      </c>
      <c r="E43" s="76">
        <v>100</v>
      </c>
      <c r="F43" s="76">
        <v>175</v>
      </c>
      <c r="G43" s="76">
        <f>ROUND((Table245[[#This Row],[XP]]*Table245[[#This Row],[entity_spawned (AVG)]])*(Table245[[#This Row],[activating_chance]]/100),0)</f>
        <v>175</v>
      </c>
      <c r="H43" s="73" t="s">
        <v>362</v>
      </c>
      <c r="J43" t="s">
        <v>416</v>
      </c>
      <c r="K43">
        <v>1</v>
      </c>
      <c r="L43">
        <v>275</v>
      </c>
      <c r="M43" s="76">
        <v>100</v>
      </c>
      <c r="N43">
        <v>28</v>
      </c>
      <c r="O43" s="76">
        <f>ROUND((Table3[[#This Row],[XP]]*Table3[[#This Row],[entity_spawned (AVG)]])*(Table3[[#This Row],[activating_chance]]/100),0)</f>
        <v>28</v>
      </c>
      <c r="P43" s="73" t="s">
        <v>362</v>
      </c>
      <c r="Q43" s="73"/>
      <c r="R43" t="s">
        <v>490</v>
      </c>
      <c r="S43">
        <v>1</v>
      </c>
      <c r="T43">
        <v>180</v>
      </c>
      <c r="U43" s="76">
        <v>100</v>
      </c>
      <c r="V43">
        <v>0</v>
      </c>
      <c r="W43" s="76">
        <f>ROUND((Table39[[#This Row],[XP]]*Table39[[#This Row],[entity_spawned (AVG)]])*(Table39[[#This Row],[activating_chance]]/100),0)</f>
        <v>0</v>
      </c>
      <c r="X43" s="73" t="s">
        <v>362</v>
      </c>
      <c r="Z43" t="s">
        <v>250</v>
      </c>
      <c r="AA43">
        <v>1</v>
      </c>
      <c r="AB43">
        <v>1500</v>
      </c>
      <c r="AC43" s="76">
        <v>100</v>
      </c>
      <c r="AD43">
        <v>175</v>
      </c>
      <c r="AE43" s="76">
        <f>ROUND((Table2[[#This Row],[XP]]*Table2[[#This Row],[entity_spawned (AVG)]])*(Table2[[#This Row],[activating_chance]]/100),0)</f>
        <v>175</v>
      </c>
      <c r="AF43" s="73" t="s">
        <v>362</v>
      </c>
      <c r="AH43" t="s">
        <v>428</v>
      </c>
      <c r="AI43">
        <v>1</v>
      </c>
      <c r="AJ43">
        <v>300</v>
      </c>
      <c r="AK43" s="76">
        <v>100</v>
      </c>
      <c r="AL43">
        <v>55</v>
      </c>
      <c r="AM43" s="76">
        <f>ROUND((Table6[[#This Row],[XP]]*Table6[[#This Row],[entity_spawned (AVG)]])*(Table6[[#This Row],[activating_chance]]/100),0)</f>
        <v>55</v>
      </c>
      <c r="AN43" s="73" t="s">
        <v>362</v>
      </c>
      <c r="AP43" t="s">
        <v>354</v>
      </c>
      <c r="AQ43">
        <v>1</v>
      </c>
      <c r="AR43">
        <v>300</v>
      </c>
      <c r="AS43" s="76">
        <v>100</v>
      </c>
      <c r="AT43">
        <v>195</v>
      </c>
      <c r="AU43" s="76">
        <f>ROUND((Table610[[#This Row],[XP]]*Table610[[#This Row],[entity_spawned (AVG)]])*(Table610[[#This Row],[activating_chance]]/100),0)</f>
        <v>195</v>
      </c>
      <c r="AV43" s="73" t="s">
        <v>362</v>
      </c>
      <c r="AX43" t="s">
        <v>439</v>
      </c>
      <c r="AY43">
        <v>1</v>
      </c>
      <c r="AZ43">
        <v>340</v>
      </c>
      <c r="BA43" s="76">
        <v>100</v>
      </c>
      <c r="BB43">
        <v>263</v>
      </c>
      <c r="BC43" s="76">
        <f>ROUND((Table61011[[#This Row],[XP]]*Table61011[[#This Row],[entity_spawned (AVG)]])*(Table61011[[#This Row],[activating_chance]]/100),0)</f>
        <v>263</v>
      </c>
      <c r="BD43" s="73" t="s">
        <v>362</v>
      </c>
    </row>
    <row r="44" spans="2:56" x14ac:dyDescent="0.25">
      <c r="B44" s="74" t="s">
        <v>251</v>
      </c>
      <c r="C44">
        <v>1</v>
      </c>
      <c r="D44" s="76">
        <v>2000</v>
      </c>
      <c r="E44" s="76">
        <v>100</v>
      </c>
      <c r="F44" s="76">
        <v>175</v>
      </c>
      <c r="G44" s="76">
        <f>ROUND((Table245[[#This Row],[XP]]*Table245[[#This Row],[entity_spawned (AVG)]])*(Table245[[#This Row],[activating_chance]]/100),0)</f>
        <v>175</v>
      </c>
      <c r="H44" s="73" t="s">
        <v>362</v>
      </c>
      <c r="J44" t="s">
        <v>416</v>
      </c>
      <c r="K44">
        <v>1</v>
      </c>
      <c r="L44">
        <v>275</v>
      </c>
      <c r="M44" s="76">
        <v>100</v>
      </c>
      <c r="N44">
        <v>28</v>
      </c>
      <c r="O44" s="76">
        <f>ROUND((Table3[[#This Row],[XP]]*Table3[[#This Row],[entity_spawned (AVG)]])*(Table3[[#This Row],[activating_chance]]/100),0)</f>
        <v>28</v>
      </c>
      <c r="P44" s="73" t="s">
        <v>362</v>
      </c>
      <c r="Q44" s="73"/>
      <c r="R44" t="s">
        <v>490</v>
      </c>
      <c r="S44">
        <v>1</v>
      </c>
      <c r="T44">
        <v>180</v>
      </c>
      <c r="U44" s="76">
        <v>100</v>
      </c>
      <c r="V44">
        <v>0</v>
      </c>
      <c r="W44" s="76">
        <f>ROUND((Table39[[#This Row],[XP]]*Table39[[#This Row],[entity_spawned (AVG)]])*(Table39[[#This Row],[activating_chance]]/100),0)</f>
        <v>0</v>
      </c>
      <c r="X44" s="73" t="s">
        <v>362</v>
      </c>
      <c r="Z44" t="s">
        <v>252</v>
      </c>
      <c r="AA44">
        <v>1</v>
      </c>
      <c r="AB44">
        <v>1500</v>
      </c>
      <c r="AC44" s="76">
        <v>100</v>
      </c>
      <c r="AD44">
        <v>130</v>
      </c>
      <c r="AE44" s="76">
        <f>ROUND((Table2[[#This Row],[XP]]*Table2[[#This Row],[entity_spawned (AVG)]])*(Table2[[#This Row],[activating_chance]]/100),0)</f>
        <v>130</v>
      </c>
      <c r="AF44" s="73" t="s">
        <v>362</v>
      </c>
      <c r="AH44" t="s">
        <v>428</v>
      </c>
      <c r="AI44">
        <v>1</v>
      </c>
      <c r="AJ44">
        <v>300</v>
      </c>
      <c r="AK44" s="76">
        <v>100</v>
      </c>
      <c r="AL44">
        <v>55</v>
      </c>
      <c r="AM44" s="76">
        <f>ROUND((Table6[[#This Row],[XP]]*Table6[[#This Row],[entity_spawned (AVG)]])*(Table6[[#This Row],[activating_chance]]/100),0)</f>
        <v>55</v>
      </c>
      <c r="AN44" s="73" t="s">
        <v>362</v>
      </c>
      <c r="AP44" t="s">
        <v>354</v>
      </c>
      <c r="AQ44">
        <v>1</v>
      </c>
      <c r="AR44">
        <v>300</v>
      </c>
      <c r="AS44" s="76">
        <v>100</v>
      </c>
      <c r="AT44">
        <v>195</v>
      </c>
      <c r="AU44" s="76">
        <f>ROUND((Table610[[#This Row],[XP]]*Table610[[#This Row],[entity_spawned (AVG)]])*(Table610[[#This Row],[activating_chance]]/100),0)</f>
        <v>195</v>
      </c>
      <c r="AV44" s="73" t="s">
        <v>362</v>
      </c>
      <c r="AX44" t="s">
        <v>439</v>
      </c>
      <c r="AY44">
        <v>1</v>
      </c>
      <c r="AZ44">
        <v>340</v>
      </c>
      <c r="BA44" s="76">
        <v>100</v>
      </c>
      <c r="BB44">
        <v>263</v>
      </c>
      <c r="BC44" s="76">
        <f>ROUND((Table61011[[#This Row],[XP]]*Table61011[[#This Row],[entity_spawned (AVG)]])*(Table61011[[#This Row],[activating_chance]]/100),0)</f>
        <v>263</v>
      </c>
      <c r="BD44" s="73" t="s">
        <v>362</v>
      </c>
    </row>
    <row r="45" spans="2:56" x14ac:dyDescent="0.25">
      <c r="B45" s="74" t="s">
        <v>251</v>
      </c>
      <c r="C45">
        <v>1</v>
      </c>
      <c r="D45" s="76">
        <v>2000</v>
      </c>
      <c r="E45" s="76">
        <v>100</v>
      </c>
      <c r="F45" s="76">
        <v>175</v>
      </c>
      <c r="G45" s="76">
        <f>ROUND((Table245[[#This Row],[XP]]*Table245[[#This Row],[entity_spawned (AVG)]])*(Table245[[#This Row],[activating_chance]]/100),0)</f>
        <v>175</v>
      </c>
      <c r="H45" s="73" t="s">
        <v>362</v>
      </c>
      <c r="J45" t="s">
        <v>416</v>
      </c>
      <c r="K45">
        <v>1</v>
      </c>
      <c r="L45">
        <v>275</v>
      </c>
      <c r="M45" s="76">
        <v>100</v>
      </c>
      <c r="N45">
        <v>28</v>
      </c>
      <c r="O45" s="76">
        <f>ROUND((Table3[[#This Row],[XP]]*Table3[[#This Row],[entity_spawned (AVG)]])*(Table3[[#This Row],[activating_chance]]/100),0)</f>
        <v>28</v>
      </c>
      <c r="P45" s="73" t="s">
        <v>362</v>
      </c>
      <c r="Q45" s="73"/>
      <c r="R45" t="s">
        <v>490</v>
      </c>
      <c r="S45">
        <v>1</v>
      </c>
      <c r="T45">
        <v>180</v>
      </c>
      <c r="U45" s="76">
        <v>100</v>
      </c>
      <c r="V45">
        <v>0</v>
      </c>
      <c r="W45" s="76">
        <f>ROUND((Table39[[#This Row],[XP]]*Table39[[#This Row],[entity_spawned (AVG)]])*(Table39[[#This Row],[activating_chance]]/100),0)</f>
        <v>0</v>
      </c>
      <c r="X45" s="73" t="s">
        <v>362</v>
      </c>
      <c r="Z45" t="s">
        <v>252</v>
      </c>
      <c r="AA45">
        <v>1</v>
      </c>
      <c r="AB45">
        <v>1500</v>
      </c>
      <c r="AC45" s="76">
        <v>100</v>
      </c>
      <c r="AD45">
        <v>130</v>
      </c>
      <c r="AE45" s="76">
        <f>ROUND((Table2[[#This Row],[XP]]*Table2[[#This Row],[entity_spawned (AVG)]])*(Table2[[#This Row],[activating_chance]]/100),0)</f>
        <v>130</v>
      </c>
      <c r="AF45" s="73" t="s">
        <v>362</v>
      </c>
      <c r="AH45" t="s">
        <v>428</v>
      </c>
      <c r="AI45">
        <v>1</v>
      </c>
      <c r="AJ45">
        <v>300</v>
      </c>
      <c r="AK45" s="76">
        <v>100</v>
      </c>
      <c r="AL45">
        <v>55</v>
      </c>
      <c r="AM45" s="76">
        <f>ROUND((Table6[[#This Row],[XP]]*Table6[[#This Row],[entity_spawned (AVG)]])*(Table6[[#This Row],[activating_chance]]/100),0)</f>
        <v>55</v>
      </c>
      <c r="AN45" s="73" t="s">
        <v>362</v>
      </c>
      <c r="AP45" t="s">
        <v>354</v>
      </c>
      <c r="AQ45">
        <v>1</v>
      </c>
      <c r="AR45">
        <v>300</v>
      </c>
      <c r="AS45" s="76">
        <v>100</v>
      </c>
      <c r="AT45">
        <v>195</v>
      </c>
      <c r="AU45" s="76">
        <f>ROUND((Table610[[#This Row],[XP]]*Table610[[#This Row],[entity_spawned (AVG)]])*(Table610[[#This Row],[activating_chance]]/100),0)</f>
        <v>195</v>
      </c>
      <c r="AV45" s="73" t="s">
        <v>362</v>
      </c>
      <c r="AX45" t="s">
        <v>439</v>
      </c>
      <c r="AY45">
        <v>1</v>
      </c>
      <c r="AZ45">
        <v>340</v>
      </c>
      <c r="BA45" s="76">
        <v>100</v>
      </c>
      <c r="BB45">
        <v>263</v>
      </c>
      <c r="BC45" s="76">
        <f>ROUND((Table61011[[#This Row],[XP]]*Table61011[[#This Row],[entity_spawned (AVG)]])*(Table61011[[#This Row],[activating_chance]]/100),0)</f>
        <v>263</v>
      </c>
      <c r="BD45" s="73" t="s">
        <v>362</v>
      </c>
    </row>
    <row r="46" spans="2:56" x14ac:dyDescent="0.25">
      <c r="B46" s="74" t="s">
        <v>251</v>
      </c>
      <c r="C46">
        <v>1</v>
      </c>
      <c r="D46" s="76">
        <v>2000</v>
      </c>
      <c r="E46" s="76">
        <v>100</v>
      </c>
      <c r="F46" s="76">
        <v>175</v>
      </c>
      <c r="G46" s="76">
        <f>ROUND((Table245[[#This Row],[XP]]*Table245[[#This Row],[entity_spawned (AVG)]])*(Table245[[#This Row],[activating_chance]]/100),0)</f>
        <v>175</v>
      </c>
      <c r="H46" s="73" t="s">
        <v>362</v>
      </c>
      <c r="J46" t="s">
        <v>416</v>
      </c>
      <c r="K46">
        <v>1</v>
      </c>
      <c r="L46">
        <v>275</v>
      </c>
      <c r="M46" s="76">
        <v>100</v>
      </c>
      <c r="N46">
        <v>28</v>
      </c>
      <c r="O46" s="76">
        <f>ROUND((Table3[[#This Row],[XP]]*Table3[[#This Row],[entity_spawned (AVG)]])*(Table3[[#This Row],[activating_chance]]/100),0)</f>
        <v>28</v>
      </c>
      <c r="P46" s="73" t="s">
        <v>362</v>
      </c>
      <c r="Q46" s="73"/>
      <c r="R46" t="s">
        <v>490</v>
      </c>
      <c r="S46">
        <v>1</v>
      </c>
      <c r="T46">
        <v>180</v>
      </c>
      <c r="U46" s="76">
        <v>100</v>
      </c>
      <c r="V46">
        <v>0</v>
      </c>
      <c r="W46" s="76">
        <f>ROUND((Table39[[#This Row],[XP]]*Table39[[#This Row],[entity_spawned (AVG)]])*(Table39[[#This Row],[activating_chance]]/100),0)</f>
        <v>0</v>
      </c>
      <c r="X46" s="73" t="s">
        <v>362</v>
      </c>
      <c r="Z46" t="s">
        <v>252</v>
      </c>
      <c r="AA46">
        <v>1</v>
      </c>
      <c r="AB46">
        <v>1500</v>
      </c>
      <c r="AC46" s="76">
        <v>100</v>
      </c>
      <c r="AD46">
        <v>130</v>
      </c>
      <c r="AE46" s="76">
        <f>ROUND((Table2[[#This Row],[XP]]*Table2[[#This Row],[entity_spawned (AVG)]])*(Table2[[#This Row],[activating_chance]]/100),0)</f>
        <v>130</v>
      </c>
      <c r="AF46" s="73" t="s">
        <v>362</v>
      </c>
      <c r="AH46" t="s">
        <v>428</v>
      </c>
      <c r="AI46">
        <v>1</v>
      </c>
      <c r="AJ46">
        <v>300</v>
      </c>
      <c r="AK46" s="76">
        <v>100</v>
      </c>
      <c r="AL46">
        <v>55</v>
      </c>
      <c r="AM46" s="76">
        <f>ROUND((Table6[[#This Row],[XP]]*Table6[[#This Row],[entity_spawned (AVG)]])*(Table6[[#This Row],[activating_chance]]/100),0)</f>
        <v>55</v>
      </c>
      <c r="AN46" s="73" t="s">
        <v>362</v>
      </c>
      <c r="AP46" t="s">
        <v>354</v>
      </c>
      <c r="AQ46">
        <v>1</v>
      </c>
      <c r="AR46">
        <v>300</v>
      </c>
      <c r="AS46" s="76">
        <v>100</v>
      </c>
      <c r="AT46">
        <v>195</v>
      </c>
      <c r="AU46" s="76">
        <f>ROUND((Table610[[#This Row],[XP]]*Table610[[#This Row],[entity_spawned (AVG)]])*(Table610[[#This Row],[activating_chance]]/100),0)</f>
        <v>195</v>
      </c>
      <c r="AV46" s="73" t="s">
        <v>362</v>
      </c>
      <c r="AX46" t="s">
        <v>439</v>
      </c>
      <c r="AY46">
        <v>1</v>
      </c>
      <c r="AZ46">
        <v>340</v>
      </c>
      <c r="BA46" s="76">
        <v>100</v>
      </c>
      <c r="BB46">
        <v>263</v>
      </c>
      <c r="BC46" s="76">
        <f>ROUND((Table61011[[#This Row],[XP]]*Table61011[[#This Row],[entity_spawned (AVG)]])*(Table61011[[#This Row],[activating_chance]]/100),0)</f>
        <v>263</v>
      </c>
      <c r="BD46" s="73" t="s">
        <v>362</v>
      </c>
    </row>
    <row r="47" spans="2:56" x14ac:dyDescent="0.25">
      <c r="B47" s="74" t="s">
        <v>251</v>
      </c>
      <c r="C47">
        <v>1</v>
      </c>
      <c r="D47" s="76">
        <v>2000</v>
      </c>
      <c r="E47" s="76">
        <v>100</v>
      </c>
      <c r="F47" s="76">
        <v>175</v>
      </c>
      <c r="G47" s="76">
        <f>ROUND((Table245[[#This Row],[XP]]*Table245[[#This Row],[entity_spawned (AVG)]])*(Table245[[#This Row],[activating_chance]]/100),0)</f>
        <v>175</v>
      </c>
      <c r="H47" s="73" t="s">
        <v>362</v>
      </c>
      <c r="J47" t="s">
        <v>416</v>
      </c>
      <c r="K47">
        <v>1</v>
      </c>
      <c r="L47">
        <v>275</v>
      </c>
      <c r="M47" s="76">
        <v>100</v>
      </c>
      <c r="N47">
        <v>28</v>
      </c>
      <c r="O47" s="76">
        <f>ROUND((Table3[[#This Row],[XP]]*Table3[[#This Row],[entity_spawned (AVG)]])*(Table3[[#This Row],[activating_chance]]/100),0)</f>
        <v>28</v>
      </c>
      <c r="P47" s="73" t="s">
        <v>362</v>
      </c>
      <c r="Q47" s="73"/>
      <c r="R47" t="s">
        <v>490</v>
      </c>
      <c r="S47">
        <v>1</v>
      </c>
      <c r="T47">
        <v>180</v>
      </c>
      <c r="U47" s="76">
        <v>100</v>
      </c>
      <c r="V47">
        <v>0</v>
      </c>
      <c r="W47" s="76">
        <f>ROUND((Table39[[#This Row],[XP]]*Table39[[#This Row],[entity_spawned (AVG)]])*(Table39[[#This Row],[activating_chance]]/100),0)</f>
        <v>0</v>
      </c>
      <c r="X47" s="73" t="s">
        <v>362</v>
      </c>
      <c r="Z47" t="s">
        <v>252</v>
      </c>
      <c r="AA47">
        <v>1</v>
      </c>
      <c r="AB47">
        <v>1500</v>
      </c>
      <c r="AC47" s="76">
        <v>100</v>
      </c>
      <c r="AD47">
        <v>130</v>
      </c>
      <c r="AE47" s="76">
        <f>ROUND((Table2[[#This Row],[XP]]*Table2[[#This Row],[entity_spawned (AVG)]])*(Table2[[#This Row],[activating_chance]]/100),0)</f>
        <v>130</v>
      </c>
      <c r="AF47" s="73" t="s">
        <v>362</v>
      </c>
      <c r="AH47" t="s">
        <v>428</v>
      </c>
      <c r="AI47">
        <v>1</v>
      </c>
      <c r="AJ47">
        <v>300</v>
      </c>
      <c r="AK47" s="76">
        <v>100</v>
      </c>
      <c r="AL47">
        <v>55</v>
      </c>
      <c r="AM47" s="76">
        <f>ROUND((Table6[[#This Row],[XP]]*Table6[[#This Row],[entity_spawned (AVG)]])*(Table6[[#This Row],[activating_chance]]/100),0)</f>
        <v>55</v>
      </c>
      <c r="AN47" s="73" t="s">
        <v>362</v>
      </c>
      <c r="AP47" t="s">
        <v>354</v>
      </c>
      <c r="AQ47">
        <v>1</v>
      </c>
      <c r="AR47">
        <v>300</v>
      </c>
      <c r="AS47" s="76">
        <v>100</v>
      </c>
      <c r="AT47">
        <v>195</v>
      </c>
      <c r="AU47" s="76">
        <f>ROUND((Table610[[#This Row],[XP]]*Table610[[#This Row],[entity_spawned (AVG)]])*(Table610[[#This Row],[activating_chance]]/100),0)</f>
        <v>195</v>
      </c>
      <c r="AV47" s="73" t="s">
        <v>362</v>
      </c>
      <c r="AX47" t="s">
        <v>439</v>
      </c>
      <c r="AY47">
        <v>1</v>
      </c>
      <c r="AZ47">
        <v>340</v>
      </c>
      <c r="BA47" s="76">
        <v>100</v>
      </c>
      <c r="BB47">
        <v>263</v>
      </c>
      <c r="BC47" s="76">
        <f>ROUND((Table61011[[#This Row],[XP]]*Table61011[[#This Row],[entity_spawned (AVG)]])*(Table61011[[#This Row],[activating_chance]]/100),0)</f>
        <v>263</v>
      </c>
      <c r="BD47" s="73" t="s">
        <v>362</v>
      </c>
    </row>
    <row r="48" spans="2:56" x14ac:dyDescent="0.25">
      <c r="B48" s="74" t="s">
        <v>251</v>
      </c>
      <c r="C48">
        <v>1</v>
      </c>
      <c r="D48" s="76">
        <v>2000</v>
      </c>
      <c r="E48" s="76">
        <v>100</v>
      </c>
      <c r="F48" s="76">
        <v>175</v>
      </c>
      <c r="G48" s="76">
        <f>ROUND((Table245[[#This Row],[XP]]*Table245[[#This Row],[entity_spawned (AVG)]])*(Table245[[#This Row],[activating_chance]]/100),0)</f>
        <v>175</v>
      </c>
      <c r="H48" s="73" t="s">
        <v>362</v>
      </c>
      <c r="J48" t="s">
        <v>233</v>
      </c>
      <c r="K48">
        <v>2</v>
      </c>
      <c r="L48">
        <v>260</v>
      </c>
      <c r="M48" s="76">
        <v>100</v>
      </c>
      <c r="N48">
        <v>55</v>
      </c>
      <c r="O48" s="76">
        <f>ROUND((Table3[[#This Row],[XP]]*Table3[[#This Row],[entity_spawned (AVG)]])*(Table3[[#This Row],[activating_chance]]/100),0)</f>
        <v>110</v>
      </c>
      <c r="P48" s="73" t="s">
        <v>362</v>
      </c>
      <c r="Q48" s="73"/>
      <c r="R48" t="s">
        <v>490</v>
      </c>
      <c r="S48">
        <v>1</v>
      </c>
      <c r="T48">
        <v>180</v>
      </c>
      <c r="U48" s="76">
        <v>100</v>
      </c>
      <c r="V48">
        <v>0</v>
      </c>
      <c r="W48" s="76">
        <f>ROUND((Table39[[#This Row],[XP]]*Table39[[#This Row],[entity_spawned (AVG)]])*(Table39[[#This Row],[activating_chance]]/100),0)</f>
        <v>0</v>
      </c>
      <c r="X48" s="73" t="s">
        <v>362</v>
      </c>
      <c r="Z48" t="s">
        <v>252</v>
      </c>
      <c r="AA48">
        <v>1</v>
      </c>
      <c r="AB48">
        <v>1500</v>
      </c>
      <c r="AC48" s="76">
        <v>100</v>
      </c>
      <c r="AD48">
        <v>130</v>
      </c>
      <c r="AE48" s="76">
        <f>ROUND((Table2[[#This Row],[XP]]*Table2[[#This Row],[entity_spawned (AVG)]])*(Table2[[#This Row],[activating_chance]]/100),0)</f>
        <v>130</v>
      </c>
      <c r="AF48" s="73" t="s">
        <v>362</v>
      </c>
      <c r="AH48" t="s">
        <v>428</v>
      </c>
      <c r="AI48">
        <v>1</v>
      </c>
      <c r="AJ48">
        <v>300</v>
      </c>
      <c r="AK48" s="76">
        <v>100</v>
      </c>
      <c r="AL48">
        <v>55</v>
      </c>
      <c r="AM48" s="76">
        <f>ROUND((Table6[[#This Row],[XP]]*Table6[[#This Row],[entity_spawned (AVG)]])*(Table6[[#This Row],[activating_chance]]/100),0)</f>
        <v>55</v>
      </c>
      <c r="AN48" s="73" t="s">
        <v>362</v>
      </c>
      <c r="AP48" t="s">
        <v>241</v>
      </c>
      <c r="AQ48">
        <v>1</v>
      </c>
      <c r="AR48">
        <v>280</v>
      </c>
      <c r="AS48" s="76">
        <v>100</v>
      </c>
      <c r="AT48">
        <v>143</v>
      </c>
      <c r="AU48" s="76">
        <f>ROUND((Table610[[#This Row],[XP]]*Table610[[#This Row],[entity_spawned (AVG)]])*(Table610[[#This Row],[activating_chance]]/100),0)</f>
        <v>143</v>
      </c>
      <c r="AV48" s="73" t="s">
        <v>362</v>
      </c>
      <c r="AX48" t="s">
        <v>439</v>
      </c>
      <c r="AY48">
        <v>1</v>
      </c>
      <c r="AZ48">
        <v>340</v>
      </c>
      <c r="BA48" s="76">
        <v>100</v>
      </c>
      <c r="BB48">
        <v>263</v>
      </c>
      <c r="BC48" s="76">
        <f>ROUND((Table61011[[#This Row],[XP]]*Table61011[[#This Row],[entity_spawned (AVG)]])*(Table61011[[#This Row],[activating_chance]]/100),0)</f>
        <v>263</v>
      </c>
      <c r="BD48" s="73" t="s">
        <v>362</v>
      </c>
    </row>
    <row r="49" spans="2:56" x14ac:dyDescent="0.25">
      <c r="B49" s="74" t="s">
        <v>251</v>
      </c>
      <c r="C49">
        <v>1</v>
      </c>
      <c r="D49" s="76">
        <v>2000</v>
      </c>
      <c r="E49" s="76">
        <v>100</v>
      </c>
      <c r="F49" s="76">
        <v>175</v>
      </c>
      <c r="G49" s="76">
        <f>ROUND((Table245[[#This Row],[XP]]*Table245[[#This Row],[entity_spawned (AVG)]])*(Table245[[#This Row],[activating_chance]]/100),0)</f>
        <v>175</v>
      </c>
      <c r="H49" s="73" t="s">
        <v>362</v>
      </c>
      <c r="J49" t="s">
        <v>233</v>
      </c>
      <c r="K49">
        <v>1</v>
      </c>
      <c r="L49">
        <v>260</v>
      </c>
      <c r="M49" s="76">
        <v>100</v>
      </c>
      <c r="N49">
        <v>55</v>
      </c>
      <c r="O49" s="76">
        <f>ROUND((Table3[[#This Row],[XP]]*Table3[[#This Row],[entity_spawned (AVG)]])*(Table3[[#This Row],[activating_chance]]/100),0)</f>
        <v>55</v>
      </c>
      <c r="P49" s="73" t="s">
        <v>362</v>
      </c>
      <c r="Q49" s="73"/>
      <c r="R49" t="s">
        <v>490</v>
      </c>
      <c r="S49">
        <v>1</v>
      </c>
      <c r="T49">
        <v>180</v>
      </c>
      <c r="U49" s="76">
        <v>100</v>
      </c>
      <c r="V49">
        <v>0</v>
      </c>
      <c r="W49" s="76">
        <f>ROUND((Table39[[#This Row],[XP]]*Table39[[#This Row],[entity_spawned (AVG)]])*(Table39[[#This Row],[activating_chance]]/100),0)</f>
        <v>0</v>
      </c>
      <c r="X49" s="73" t="s">
        <v>362</v>
      </c>
      <c r="Z49" t="s">
        <v>252</v>
      </c>
      <c r="AA49">
        <v>1</v>
      </c>
      <c r="AB49">
        <v>1500</v>
      </c>
      <c r="AC49" s="76">
        <v>100</v>
      </c>
      <c r="AD49">
        <v>130</v>
      </c>
      <c r="AE49" s="76">
        <f>ROUND((Table2[[#This Row],[XP]]*Table2[[#This Row],[entity_spawned (AVG)]])*(Table2[[#This Row],[activating_chance]]/100),0)</f>
        <v>130</v>
      </c>
      <c r="AF49" s="73" t="s">
        <v>362</v>
      </c>
      <c r="AH49" t="s">
        <v>428</v>
      </c>
      <c r="AI49">
        <v>1</v>
      </c>
      <c r="AJ49">
        <v>300</v>
      </c>
      <c r="AK49" s="76">
        <v>100</v>
      </c>
      <c r="AL49">
        <v>55</v>
      </c>
      <c r="AM49" s="76">
        <f>ROUND((Table6[[#This Row],[XP]]*Table6[[#This Row],[entity_spawned (AVG)]])*(Table6[[#This Row],[activating_chance]]/100),0)</f>
        <v>55</v>
      </c>
      <c r="AN49" s="73" t="s">
        <v>362</v>
      </c>
      <c r="AP49" t="s">
        <v>241</v>
      </c>
      <c r="AQ49">
        <v>1</v>
      </c>
      <c r="AR49">
        <v>280</v>
      </c>
      <c r="AS49" s="76">
        <v>100</v>
      </c>
      <c r="AT49">
        <v>143</v>
      </c>
      <c r="AU49" s="76">
        <f>ROUND((Table610[[#This Row],[XP]]*Table610[[#This Row],[entity_spawned (AVG)]])*(Table610[[#This Row],[activating_chance]]/100),0)</f>
        <v>143</v>
      </c>
      <c r="AV49" s="73" t="s">
        <v>362</v>
      </c>
      <c r="AX49" t="s">
        <v>439</v>
      </c>
      <c r="AY49">
        <v>1</v>
      </c>
      <c r="AZ49">
        <v>340</v>
      </c>
      <c r="BA49" s="76">
        <v>100</v>
      </c>
      <c r="BB49">
        <v>263</v>
      </c>
      <c r="BC49" s="76">
        <f>ROUND((Table61011[[#This Row],[XP]]*Table61011[[#This Row],[entity_spawned (AVG)]])*(Table61011[[#This Row],[activating_chance]]/100),0)</f>
        <v>263</v>
      </c>
      <c r="BD49" s="73" t="s">
        <v>362</v>
      </c>
    </row>
    <row r="50" spans="2:56" x14ac:dyDescent="0.25">
      <c r="B50" s="74" t="s">
        <v>251</v>
      </c>
      <c r="C50">
        <v>1</v>
      </c>
      <c r="D50" s="76">
        <v>2000</v>
      </c>
      <c r="E50" s="76">
        <v>100</v>
      </c>
      <c r="F50" s="76">
        <v>175</v>
      </c>
      <c r="G50" s="76">
        <f>ROUND((Table245[[#This Row],[XP]]*Table245[[#This Row],[entity_spawned (AVG)]])*(Table245[[#This Row],[activating_chance]]/100),0)</f>
        <v>175</v>
      </c>
      <c r="H50" s="73" t="s">
        <v>362</v>
      </c>
      <c r="J50" t="s">
        <v>233</v>
      </c>
      <c r="K50">
        <v>1</v>
      </c>
      <c r="L50">
        <v>260</v>
      </c>
      <c r="M50" s="76">
        <v>20</v>
      </c>
      <c r="N50">
        <v>55</v>
      </c>
      <c r="O50" s="76">
        <f>ROUND((Table3[[#This Row],[XP]]*Table3[[#This Row],[entity_spawned (AVG)]])*(Table3[[#This Row],[activating_chance]]/100),0)</f>
        <v>11</v>
      </c>
      <c r="P50" s="73" t="s">
        <v>362</v>
      </c>
      <c r="Q50" s="73"/>
      <c r="R50" t="s">
        <v>490</v>
      </c>
      <c r="S50">
        <v>1</v>
      </c>
      <c r="T50">
        <v>180</v>
      </c>
      <c r="U50" s="76">
        <v>100</v>
      </c>
      <c r="V50">
        <v>0</v>
      </c>
      <c r="W50" s="76">
        <f>ROUND((Table39[[#This Row],[XP]]*Table39[[#This Row],[entity_spawned (AVG)]])*(Table39[[#This Row],[activating_chance]]/100),0)</f>
        <v>0</v>
      </c>
      <c r="X50" s="73" t="s">
        <v>362</v>
      </c>
      <c r="Z50" t="s">
        <v>252</v>
      </c>
      <c r="AA50">
        <v>1</v>
      </c>
      <c r="AB50">
        <v>1500</v>
      </c>
      <c r="AC50" s="76">
        <v>100</v>
      </c>
      <c r="AD50">
        <v>130</v>
      </c>
      <c r="AE50" s="76">
        <f>ROUND((Table2[[#This Row],[XP]]*Table2[[#This Row],[entity_spawned (AVG)]])*(Table2[[#This Row],[activating_chance]]/100),0)</f>
        <v>130</v>
      </c>
      <c r="AF50" s="73" t="s">
        <v>362</v>
      </c>
      <c r="AH50" t="s">
        <v>233</v>
      </c>
      <c r="AI50">
        <v>1</v>
      </c>
      <c r="AJ50">
        <v>280</v>
      </c>
      <c r="AK50" s="76">
        <v>100</v>
      </c>
      <c r="AL50">
        <v>55</v>
      </c>
      <c r="AM50" s="76">
        <f>ROUND((Table6[[#This Row],[XP]]*Table6[[#This Row],[entity_spawned (AVG)]])*(Table6[[#This Row],[activating_chance]]/100),0)</f>
        <v>55</v>
      </c>
      <c r="AN50" s="73" t="s">
        <v>362</v>
      </c>
      <c r="AP50" t="s">
        <v>233</v>
      </c>
      <c r="AQ50">
        <v>1</v>
      </c>
      <c r="AR50">
        <v>260</v>
      </c>
      <c r="AS50" s="76">
        <v>100</v>
      </c>
      <c r="AT50">
        <v>55</v>
      </c>
      <c r="AU50" s="76">
        <f>ROUND((Table610[[#This Row],[XP]]*Table610[[#This Row],[entity_spawned (AVG)]])*(Table610[[#This Row],[activating_chance]]/100),0)</f>
        <v>55</v>
      </c>
      <c r="AV50" s="73" t="s">
        <v>362</v>
      </c>
      <c r="AX50" t="s">
        <v>439</v>
      </c>
      <c r="AY50">
        <v>1</v>
      </c>
      <c r="AZ50">
        <v>340</v>
      </c>
      <c r="BA50" s="76">
        <v>100</v>
      </c>
      <c r="BB50">
        <v>263</v>
      </c>
      <c r="BC50" s="76">
        <f>ROUND((Table61011[[#This Row],[XP]]*Table61011[[#This Row],[entity_spawned (AVG)]])*(Table61011[[#This Row],[activating_chance]]/100),0)</f>
        <v>263</v>
      </c>
      <c r="BD50" s="73" t="s">
        <v>362</v>
      </c>
    </row>
    <row r="51" spans="2:56" x14ac:dyDescent="0.25">
      <c r="B51" s="74" t="s">
        <v>251</v>
      </c>
      <c r="C51">
        <v>1</v>
      </c>
      <c r="D51" s="76">
        <v>2000</v>
      </c>
      <c r="E51" s="76">
        <v>100</v>
      </c>
      <c r="F51" s="76">
        <v>175</v>
      </c>
      <c r="G51" s="76">
        <f>ROUND((Table245[[#This Row],[XP]]*Table245[[#This Row],[entity_spawned (AVG)]])*(Table245[[#This Row],[activating_chance]]/100),0)</f>
        <v>175</v>
      </c>
      <c r="H51" s="73" t="s">
        <v>362</v>
      </c>
      <c r="J51" t="s">
        <v>233</v>
      </c>
      <c r="K51">
        <v>1</v>
      </c>
      <c r="L51">
        <v>260</v>
      </c>
      <c r="M51" s="76">
        <v>100</v>
      </c>
      <c r="N51">
        <v>55</v>
      </c>
      <c r="O51" s="76">
        <f>ROUND((Table3[[#This Row],[XP]]*Table3[[#This Row],[entity_spawned (AVG)]])*(Table3[[#This Row],[activating_chance]]/100),0)</f>
        <v>55</v>
      </c>
      <c r="P51" s="73" t="s">
        <v>362</v>
      </c>
      <c r="Q51" s="73"/>
      <c r="R51" t="s">
        <v>265</v>
      </c>
      <c r="S51">
        <v>1</v>
      </c>
      <c r="T51">
        <v>170</v>
      </c>
      <c r="U51" s="76">
        <v>100</v>
      </c>
      <c r="V51">
        <v>55</v>
      </c>
      <c r="W51" s="76">
        <f>ROUND((Table39[[#This Row],[XP]]*Table39[[#This Row],[entity_spawned (AVG)]])*(Table39[[#This Row],[activating_chance]]/100),0)</f>
        <v>55</v>
      </c>
      <c r="X51" s="73" t="s">
        <v>362</v>
      </c>
      <c r="Z51" t="s">
        <v>252</v>
      </c>
      <c r="AA51">
        <v>1</v>
      </c>
      <c r="AB51">
        <v>1500</v>
      </c>
      <c r="AC51" s="76">
        <v>100</v>
      </c>
      <c r="AD51">
        <v>130</v>
      </c>
      <c r="AE51" s="76">
        <f>ROUND((Table2[[#This Row],[XP]]*Table2[[#This Row],[entity_spawned (AVG)]])*(Table2[[#This Row],[activating_chance]]/100),0)</f>
        <v>130</v>
      </c>
      <c r="AF51" s="73" t="s">
        <v>362</v>
      </c>
      <c r="AH51" t="s">
        <v>233</v>
      </c>
      <c r="AI51">
        <v>1</v>
      </c>
      <c r="AJ51">
        <v>280</v>
      </c>
      <c r="AK51" s="76">
        <v>100</v>
      </c>
      <c r="AL51">
        <v>55</v>
      </c>
      <c r="AM51" s="76">
        <f>ROUND((Table6[[#This Row],[XP]]*Table6[[#This Row],[entity_spawned (AVG)]])*(Table6[[#This Row],[activating_chance]]/100),0)</f>
        <v>55</v>
      </c>
      <c r="AN51" s="73" t="s">
        <v>362</v>
      </c>
      <c r="AP51" t="s">
        <v>233</v>
      </c>
      <c r="AQ51">
        <v>1</v>
      </c>
      <c r="AR51">
        <v>260</v>
      </c>
      <c r="AS51" s="76">
        <v>100</v>
      </c>
      <c r="AT51">
        <v>55</v>
      </c>
      <c r="AU51" s="76">
        <f>ROUND((Table610[[#This Row],[XP]]*Table610[[#This Row],[entity_spawned (AVG)]])*(Table610[[#This Row],[activating_chance]]/100),0)</f>
        <v>55</v>
      </c>
      <c r="AV51" s="73" t="s">
        <v>362</v>
      </c>
      <c r="AX51" t="s">
        <v>439</v>
      </c>
      <c r="AY51">
        <v>1</v>
      </c>
      <c r="AZ51">
        <v>340</v>
      </c>
      <c r="BA51" s="76">
        <v>100</v>
      </c>
      <c r="BB51">
        <v>263</v>
      </c>
      <c r="BC51" s="76">
        <f>ROUND((Table61011[[#This Row],[XP]]*Table61011[[#This Row],[entity_spawned (AVG)]])*(Table61011[[#This Row],[activating_chance]]/100),0)</f>
        <v>263</v>
      </c>
      <c r="BD51" s="73" t="s">
        <v>362</v>
      </c>
    </row>
    <row r="52" spans="2:56" x14ac:dyDescent="0.25">
      <c r="B52" s="74" t="s">
        <v>251</v>
      </c>
      <c r="C52">
        <v>1</v>
      </c>
      <c r="D52" s="76">
        <v>2000</v>
      </c>
      <c r="E52" s="76">
        <v>100</v>
      </c>
      <c r="F52" s="76">
        <v>175</v>
      </c>
      <c r="G52" s="76">
        <f>ROUND((Table245[[#This Row],[XP]]*Table245[[#This Row],[entity_spawned (AVG)]])*(Table245[[#This Row],[activating_chance]]/100),0)</f>
        <v>175</v>
      </c>
      <c r="H52" s="73" t="s">
        <v>362</v>
      </c>
      <c r="J52" t="s">
        <v>233</v>
      </c>
      <c r="K52">
        <v>1</v>
      </c>
      <c r="L52">
        <v>260</v>
      </c>
      <c r="M52" s="76">
        <v>80</v>
      </c>
      <c r="N52">
        <v>55</v>
      </c>
      <c r="O52" s="76">
        <f>ROUND((Table3[[#This Row],[XP]]*Table3[[#This Row],[entity_spawned (AVG)]])*(Table3[[#This Row],[activating_chance]]/100),0)</f>
        <v>44</v>
      </c>
      <c r="P52" s="73" t="s">
        <v>362</v>
      </c>
      <c r="Q52" s="73"/>
      <c r="R52" t="s">
        <v>265</v>
      </c>
      <c r="S52">
        <v>1</v>
      </c>
      <c r="T52">
        <v>170</v>
      </c>
      <c r="U52" s="76">
        <v>100</v>
      </c>
      <c r="V52">
        <v>55</v>
      </c>
      <c r="W52" s="76">
        <f>ROUND((Table39[[#This Row],[XP]]*Table39[[#This Row],[entity_spawned (AVG)]])*(Table39[[#This Row],[activating_chance]]/100),0)</f>
        <v>55</v>
      </c>
      <c r="X52" s="73" t="s">
        <v>362</v>
      </c>
      <c r="Z52" t="s">
        <v>252</v>
      </c>
      <c r="AA52">
        <v>1</v>
      </c>
      <c r="AB52">
        <v>1500</v>
      </c>
      <c r="AC52" s="76">
        <v>100</v>
      </c>
      <c r="AD52">
        <v>130</v>
      </c>
      <c r="AE52" s="76">
        <f>ROUND((Table2[[#This Row],[XP]]*Table2[[#This Row],[entity_spawned (AVG)]])*(Table2[[#This Row],[activating_chance]]/100),0)</f>
        <v>130</v>
      </c>
      <c r="AF52" s="73" t="s">
        <v>362</v>
      </c>
      <c r="AH52" t="s">
        <v>233</v>
      </c>
      <c r="AI52">
        <v>1</v>
      </c>
      <c r="AJ52">
        <v>280</v>
      </c>
      <c r="AK52" s="76">
        <v>100</v>
      </c>
      <c r="AL52">
        <v>55</v>
      </c>
      <c r="AM52" s="76">
        <f>ROUND((Table6[[#This Row],[XP]]*Table6[[#This Row],[entity_spawned (AVG)]])*(Table6[[#This Row],[activating_chance]]/100),0)</f>
        <v>55</v>
      </c>
      <c r="AN52" s="73" t="s">
        <v>362</v>
      </c>
      <c r="AP52" t="s">
        <v>233</v>
      </c>
      <c r="AQ52">
        <v>2</v>
      </c>
      <c r="AR52">
        <v>260</v>
      </c>
      <c r="AS52" s="76">
        <v>100</v>
      </c>
      <c r="AT52">
        <v>55</v>
      </c>
      <c r="AU52" s="76">
        <f>ROUND((Table610[[#This Row],[XP]]*Table610[[#This Row],[entity_spawned (AVG)]])*(Table610[[#This Row],[activating_chance]]/100),0)</f>
        <v>110</v>
      </c>
      <c r="AV52" s="73" t="s">
        <v>362</v>
      </c>
      <c r="AX52" t="s">
        <v>439</v>
      </c>
      <c r="AY52">
        <v>1</v>
      </c>
      <c r="AZ52">
        <v>340</v>
      </c>
      <c r="BA52" s="76">
        <v>100</v>
      </c>
      <c r="BB52">
        <v>263</v>
      </c>
      <c r="BC52" s="76">
        <f>ROUND((Table61011[[#This Row],[XP]]*Table61011[[#This Row],[entity_spawned (AVG)]])*(Table61011[[#This Row],[activating_chance]]/100),0)</f>
        <v>263</v>
      </c>
      <c r="BD52" s="73" t="s">
        <v>362</v>
      </c>
    </row>
    <row r="53" spans="2:56" x14ac:dyDescent="0.25">
      <c r="B53" s="74" t="s">
        <v>252</v>
      </c>
      <c r="C53">
        <v>1</v>
      </c>
      <c r="D53" s="76">
        <v>1500</v>
      </c>
      <c r="E53" s="76">
        <v>100</v>
      </c>
      <c r="F53" s="76">
        <v>130</v>
      </c>
      <c r="G53" s="76">
        <f>ROUND((Table245[[#This Row],[XP]]*Table245[[#This Row],[entity_spawned (AVG)]])*(Table245[[#This Row],[activating_chance]]/100),0)</f>
        <v>130</v>
      </c>
      <c r="H53" s="73" t="s">
        <v>362</v>
      </c>
      <c r="J53" t="s">
        <v>243</v>
      </c>
      <c r="K53">
        <v>1</v>
      </c>
      <c r="L53">
        <v>250</v>
      </c>
      <c r="M53" s="76">
        <v>60</v>
      </c>
      <c r="N53">
        <v>95</v>
      </c>
      <c r="O53" s="76">
        <f>ROUND((Table3[[#This Row],[XP]]*Table3[[#This Row],[entity_spawned (AVG)]])*(Table3[[#This Row],[activating_chance]]/100),0)</f>
        <v>57</v>
      </c>
      <c r="P53" s="73" t="s">
        <v>362</v>
      </c>
      <c r="Q53" s="73"/>
      <c r="R53" t="s">
        <v>266</v>
      </c>
      <c r="S53">
        <v>1</v>
      </c>
      <c r="T53">
        <v>170</v>
      </c>
      <c r="U53" s="76">
        <v>80</v>
      </c>
      <c r="V53">
        <v>55</v>
      </c>
      <c r="W53" s="76">
        <f>ROUND((Table39[[#This Row],[XP]]*Table39[[#This Row],[entity_spawned (AVG)]])*(Table39[[#This Row],[activating_chance]]/100),0)</f>
        <v>44</v>
      </c>
      <c r="X53" s="73" t="s">
        <v>362</v>
      </c>
      <c r="Z53" t="s">
        <v>252</v>
      </c>
      <c r="AA53">
        <v>1</v>
      </c>
      <c r="AB53">
        <v>1500</v>
      </c>
      <c r="AC53" s="76">
        <v>100</v>
      </c>
      <c r="AD53">
        <v>130</v>
      </c>
      <c r="AE53" s="76">
        <f>ROUND((Table2[[#This Row],[XP]]*Table2[[#This Row],[entity_spawned (AVG)]])*(Table2[[#This Row],[activating_chance]]/100),0)</f>
        <v>130</v>
      </c>
      <c r="AF53" s="73" t="s">
        <v>362</v>
      </c>
      <c r="AH53" t="s">
        <v>233</v>
      </c>
      <c r="AI53">
        <v>1</v>
      </c>
      <c r="AJ53">
        <v>280</v>
      </c>
      <c r="AK53" s="76">
        <v>100</v>
      </c>
      <c r="AL53">
        <v>55</v>
      </c>
      <c r="AM53" s="76">
        <f>ROUND((Table6[[#This Row],[XP]]*Table6[[#This Row],[entity_spawned (AVG)]])*(Table6[[#This Row],[activating_chance]]/100),0)</f>
        <v>55</v>
      </c>
      <c r="AN53" s="73" t="s">
        <v>362</v>
      </c>
      <c r="AP53" t="s">
        <v>233</v>
      </c>
      <c r="AQ53">
        <v>1</v>
      </c>
      <c r="AR53">
        <v>260</v>
      </c>
      <c r="AS53" s="76">
        <v>100</v>
      </c>
      <c r="AT53">
        <v>55</v>
      </c>
      <c r="AU53" s="76">
        <f>ROUND((Table610[[#This Row],[XP]]*Table610[[#This Row],[entity_spawned (AVG)]])*(Table610[[#This Row],[activating_chance]]/100),0)</f>
        <v>55</v>
      </c>
      <c r="AV53" s="73" t="s">
        <v>362</v>
      </c>
      <c r="AX53" t="s">
        <v>439</v>
      </c>
      <c r="AY53">
        <v>1</v>
      </c>
      <c r="AZ53">
        <v>340</v>
      </c>
      <c r="BA53" s="76">
        <v>100</v>
      </c>
      <c r="BB53">
        <v>263</v>
      </c>
      <c r="BC53" s="76">
        <f>ROUND((Table61011[[#This Row],[XP]]*Table61011[[#This Row],[entity_spawned (AVG)]])*(Table61011[[#This Row],[activating_chance]]/100),0)</f>
        <v>263</v>
      </c>
      <c r="BD53" s="73" t="s">
        <v>362</v>
      </c>
    </row>
    <row r="54" spans="2:56" x14ac:dyDescent="0.25">
      <c r="B54" s="74" t="s">
        <v>252</v>
      </c>
      <c r="C54">
        <v>1</v>
      </c>
      <c r="D54" s="76">
        <v>1500</v>
      </c>
      <c r="E54" s="76">
        <v>100</v>
      </c>
      <c r="F54" s="76">
        <v>130</v>
      </c>
      <c r="G54" s="76">
        <f>ROUND((Table245[[#This Row],[XP]]*Table245[[#This Row],[entity_spawned (AVG)]])*(Table245[[#This Row],[activating_chance]]/100),0)</f>
        <v>130</v>
      </c>
      <c r="H54" s="73" t="s">
        <v>362</v>
      </c>
      <c r="J54" t="s">
        <v>243</v>
      </c>
      <c r="K54">
        <v>1</v>
      </c>
      <c r="L54">
        <v>250</v>
      </c>
      <c r="M54" s="76">
        <v>100</v>
      </c>
      <c r="N54">
        <v>95</v>
      </c>
      <c r="O54" s="76">
        <f>ROUND((Table3[[#This Row],[XP]]*Table3[[#This Row],[entity_spawned (AVG)]])*(Table3[[#This Row],[activating_chance]]/100),0)</f>
        <v>95</v>
      </c>
      <c r="P54" s="73" t="s">
        <v>362</v>
      </c>
      <c r="Q54" s="73"/>
      <c r="R54" t="s">
        <v>266</v>
      </c>
      <c r="S54">
        <v>1</v>
      </c>
      <c r="T54">
        <v>170</v>
      </c>
      <c r="U54" s="76">
        <v>80</v>
      </c>
      <c r="V54">
        <v>55</v>
      </c>
      <c r="W54" s="76">
        <f>ROUND((Table39[[#This Row],[XP]]*Table39[[#This Row],[entity_spawned (AVG)]])*(Table39[[#This Row],[activating_chance]]/100),0)</f>
        <v>44</v>
      </c>
      <c r="X54" s="73" t="s">
        <v>362</v>
      </c>
      <c r="Z54" t="s">
        <v>252</v>
      </c>
      <c r="AA54">
        <v>1</v>
      </c>
      <c r="AB54">
        <v>1500</v>
      </c>
      <c r="AC54" s="76">
        <v>100</v>
      </c>
      <c r="AD54">
        <v>130</v>
      </c>
      <c r="AE54" s="76">
        <f>ROUND((Table2[[#This Row],[XP]]*Table2[[#This Row],[entity_spawned (AVG)]])*(Table2[[#This Row],[activating_chance]]/100),0)</f>
        <v>130</v>
      </c>
      <c r="AF54" s="73" t="s">
        <v>362</v>
      </c>
      <c r="AH54" t="s">
        <v>233</v>
      </c>
      <c r="AI54">
        <v>1</v>
      </c>
      <c r="AJ54">
        <v>280</v>
      </c>
      <c r="AK54" s="76">
        <v>100</v>
      </c>
      <c r="AL54">
        <v>55</v>
      </c>
      <c r="AM54" s="76">
        <f>ROUND((Table6[[#This Row],[XP]]*Table6[[#This Row],[entity_spawned (AVG)]])*(Table6[[#This Row],[activating_chance]]/100),0)</f>
        <v>55</v>
      </c>
      <c r="AN54" s="73" t="s">
        <v>362</v>
      </c>
      <c r="AP54" t="s">
        <v>233</v>
      </c>
      <c r="AQ54">
        <v>4</v>
      </c>
      <c r="AR54">
        <v>260</v>
      </c>
      <c r="AS54" s="76">
        <v>100</v>
      </c>
      <c r="AT54">
        <v>55</v>
      </c>
      <c r="AU54" s="76">
        <f>ROUND((Table610[[#This Row],[XP]]*Table610[[#This Row],[entity_spawned (AVG)]])*(Table610[[#This Row],[activating_chance]]/100),0)</f>
        <v>220</v>
      </c>
      <c r="AV54" s="73" t="s">
        <v>362</v>
      </c>
      <c r="AX54" t="s">
        <v>439</v>
      </c>
      <c r="AY54">
        <v>1</v>
      </c>
      <c r="AZ54">
        <v>340</v>
      </c>
      <c r="BA54" s="76">
        <v>100</v>
      </c>
      <c r="BB54">
        <v>263</v>
      </c>
      <c r="BC54" s="76">
        <f>ROUND((Table61011[[#This Row],[XP]]*Table61011[[#This Row],[entity_spawned (AVG)]])*(Table61011[[#This Row],[activating_chance]]/100),0)</f>
        <v>263</v>
      </c>
      <c r="BD54" s="73" t="s">
        <v>362</v>
      </c>
    </row>
    <row r="55" spans="2:56" x14ac:dyDescent="0.25">
      <c r="B55" s="74" t="s">
        <v>252</v>
      </c>
      <c r="C55">
        <v>1</v>
      </c>
      <c r="D55" s="76">
        <v>1500</v>
      </c>
      <c r="E55" s="76">
        <v>100</v>
      </c>
      <c r="F55" s="76">
        <v>130</v>
      </c>
      <c r="G55" s="76">
        <f>ROUND((Table245[[#This Row],[XP]]*Table245[[#This Row],[entity_spawned (AVG)]])*(Table245[[#This Row],[activating_chance]]/100),0)</f>
        <v>130</v>
      </c>
      <c r="H55" s="73" t="s">
        <v>362</v>
      </c>
      <c r="J55" t="s">
        <v>243</v>
      </c>
      <c r="K55">
        <v>1</v>
      </c>
      <c r="L55">
        <v>250</v>
      </c>
      <c r="M55" s="76">
        <v>100</v>
      </c>
      <c r="N55">
        <v>95</v>
      </c>
      <c r="O55" s="76">
        <f>ROUND((Table3[[#This Row],[XP]]*Table3[[#This Row],[entity_spawned (AVG)]])*(Table3[[#This Row],[activating_chance]]/100),0)</f>
        <v>95</v>
      </c>
      <c r="P55" s="73" t="s">
        <v>362</v>
      </c>
      <c r="Q55" s="73"/>
      <c r="R55" t="s">
        <v>424</v>
      </c>
      <c r="S55">
        <v>1</v>
      </c>
      <c r="T55">
        <v>150</v>
      </c>
      <c r="U55" s="76">
        <v>100</v>
      </c>
      <c r="V55">
        <v>75</v>
      </c>
      <c r="W55" s="76">
        <f>ROUND((Table39[[#This Row],[XP]]*Table39[[#This Row],[entity_spawned (AVG)]])*(Table39[[#This Row],[activating_chance]]/100),0)</f>
        <v>75</v>
      </c>
      <c r="X55" s="73" t="s">
        <v>362</v>
      </c>
      <c r="Z55" t="s">
        <v>252</v>
      </c>
      <c r="AA55">
        <v>1</v>
      </c>
      <c r="AB55">
        <v>1500</v>
      </c>
      <c r="AC55" s="76">
        <v>100</v>
      </c>
      <c r="AD55">
        <v>130</v>
      </c>
      <c r="AE55" s="76">
        <f>ROUND((Table2[[#This Row],[XP]]*Table2[[#This Row],[entity_spawned (AVG)]])*(Table2[[#This Row],[activating_chance]]/100),0)</f>
        <v>130</v>
      </c>
      <c r="AF55" s="73" t="s">
        <v>362</v>
      </c>
      <c r="AH55" t="s">
        <v>233</v>
      </c>
      <c r="AI55">
        <v>1</v>
      </c>
      <c r="AJ55">
        <v>280</v>
      </c>
      <c r="AK55" s="76">
        <v>100</v>
      </c>
      <c r="AL55">
        <v>55</v>
      </c>
      <c r="AM55" s="76">
        <f>ROUND((Table6[[#This Row],[XP]]*Table6[[#This Row],[entity_spawned (AVG)]])*(Table6[[#This Row],[activating_chance]]/100),0)</f>
        <v>55</v>
      </c>
      <c r="AN55" s="73" t="s">
        <v>362</v>
      </c>
      <c r="AP55" t="s">
        <v>233</v>
      </c>
      <c r="AQ55">
        <v>1</v>
      </c>
      <c r="AR55">
        <v>260</v>
      </c>
      <c r="AS55" s="76">
        <v>100</v>
      </c>
      <c r="AT55">
        <v>55</v>
      </c>
      <c r="AU55" s="76">
        <f>ROUND((Table610[[#This Row],[XP]]*Table610[[#This Row],[entity_spawned (AVG)]])*(Table610[[#This Row],[activating_chance]]/100),0)</f>
        <v>55</v>
      </c>
      <c r="AV55" s="73" t="s">
        <v>362</v>
      </c>
      <c r="AX55" t="s">
        <v>439</v>
      </c>
      <c r="AY55">
        <v>1</v>
      </c>
      <c r="AZ55">
        <v>340</v>
      </c>
      <c r="BA55" s="76">
        <v>100</v>
      </c>
      <c r="BB55">
        <v>263</v>
      </c>
      <c r="BC55" s="76">
        <f>ROUND((Table61011[[#This Row],[XP]]*Table61011[[#This Row],[entity_spawned (AVG)]])*(Table61011[[#This Row],[activating_chance]]/100),0)</f>
        <v>263</v>
      </c>
      <c r="BD55" s="73" t="s">
        <v>362</v>
      </c>
    </row>
    <row r="56" spans="2:56" x14ac:dyDescent="0.25">
      <c r="B56" s="74" t="s">
        <v>252</v>
      </c>
      <c r="C56">
        <v>1</v>
      </c>
      <c r="D56" s="76">
        <v>1500</v>
      </c>
      <c r="E56" s="76">
        <v>100</v>
      </c>
      <c r="F56" s="76">
        <v>130</v>
      </c>
      <c r="G56" s="76">
        <f>ROUND((Table245[[#This Row],[XP]]*Table245[[#This Row],[entity_spawned (AVG)]])*(Table245[[#This Row],[activating_chance]]/100),0)</f>
        <v>130</v>
      </c>
      <c r="H56" s="73" t="s">
        <v>362</v>
      </c>
      <c r="J56" t="s">
        <v>243</v>
      </c>
      <c r="K56">
        <v>1</v>
      </c>
      <c r="L56">
        <v>250</v>
      </c>
      <c r="M56" s="76">
        <v>100</v>
      </c>
      <c r="N56">
        <v>95</v>
      </c>
      <c r="O56" s="76">
        <f>ROUND((Table3[[#This Row],[XP]]*Table3[[#This Row],[entity_spawned (AVG)]])*(Table3[[#This Row],[activating_chance]]/100),0)</f>
        <v>95</v>
      </c>
      <c r="P56" s="73" t="s">
        <v>362</v>
      </c>
      <c r="Q56" s="73"/>
      <c r="R56" t="s">
        <v>424</v>
      </c>
      <c r="S56">
        <v>1</v>
      </c>
      <c r="T56">
        <v>150</v>
      </c>
      <c r="U56" s="76">
        <v>100</v>
      </c>
      <c r="V56">
        <v>75</v>
      </c>
      <c r="W56" s="76">
        <f>ROUND((Table39[[#This Row],[XP]]*Table39[[#This Row],[entity_spawned (AVG)]])*(Table39[[#This Row],[activating_chance]]/100),0)</f>
        <v>75</v>
      </c>
      <c r="X56" s="73" t="s">
        <v>362</v>
      </c>
      <c r="Z56" t="s">
        <v>252</v>
      </c>
      <c r="AA56">
        <v>1</v>
      </c>
      <c r="AB56">
        <v>1500</v>
      </c>
      <c r="AC56" s="76">
        <v>100</v>
      </c>
      <c r="AD56">
        <v>130</v>
      </c>
      <c r="AE56" s="76">
        <f>ROUND((Table2[[#This Row],[XP]]*Table2[[#This Row],[entity_spawned (AVG)]])*(Table2[[#This Row],[activating_chance]]/100),0)</f>
        <v>130</v>
      </c>
      <c r="AF56" s="73" t="s">
        <v>362</v>
      </c>
      <c r="AH56" t="s">
        <v>243</v>
      </c>
      <c r="AI56">
        <v>1</v>
      </c>
      <c r="AJ56">
        <v>250</v>
      </c>
      <c r="AK56" s="76">
        <v>100</v>
      </c>
      <c r="AL56">
        <v>95</v>
      </c>
      <c r="AM56" s="76">
        <f>ROUND((Table6[[#This Row],[XP]]*Table6[[#This Row],[entity_spawned (AVG)]])*(Table6[[#This Row],[activating_chance]]/100),0)</f>
        <v>95</v>
      </c>
      <c r="AN56" s="73" t="s">
        <v>362</v>
      </c>
      <c r="AP56" t="s">
        <v>233</v>
      </c>
      <c r="AQ56">
        <v>1</v>
      </c>
      <c r="AR56">
        <v>260</v>
      </c>
      <c r="AS56" s="76">
        <v>100</v>
      </c>
      <c r="AT56">
        <v>55</v>
      </c>
      <c r="AU56" s="76">
        <f>ROUND((Table610[[#This Row],[XP]]*Table610[[#This Row],[entity_spawned (AVG)]])*(Table610[[#This Row],[activating_chance]]/100),0)</f>
        <v>55</v>
      </c>
      <c r="AV56" s="73" t="s">
        <v>362</v>
      </c>
      <c r="AX56" t="s">
        <v>439</v>
      </c>
      <c r="AY56">
        <v>1</v>
      </c>
      <c r="AZ56">
        <v>340</v>
      </c>
      <c r="BA56" s="76">
        <v>100</v>
      </c>
      <c r="BB56">
        <v>263</v>
      </c>
      <c r="BC56" s="76">
        <f>ROUND((Table61011[[#This Row],[XP]]*Table61011[[#This Row],[entity_spawned (AVG)]])*(Table61011[[#This Row],[activating_chance]]/100),0)</f>
        <v>263</v>
      </c>
      <c r="BD56" s="73" t="s">
        <v>362</v>
      </c>
    </row>
    <row r="57" spans="2:56" x14ac:dyDescent="0.25">
      <c r="B57" s="74" t="s">
        <v>252</v>
      </c>
      <c r="C57">
        <v>1</v>
      </c>
      <c r="D57" s="76">
        <v>1500</v>
      </c>
      <c r="E57" s="76">
        <v>100</v>
      </c>
      <c r="F57" s="76">
        <v>130</v>
      </c>
      <c r="G57" s="76">
        <f>ROUND((Table245[[#This Row],[XP]]*Table245[[#This Row],[entity_spawned (AVG)]])*(Table245[[#This Row],[activating_chance]]/100),0)</f>
        <v>130</v>
      </c>
      <c r="H57" s="73" t="s">
        <v>362</v>
      </c>
      <c r="J57" t="s">
        <v>243</v>
      </c>
      <c r="K57">
        <v>1</v>
      </c>
      <c r="L57">
        <v>250</v>
      </c>
      <c r="M57" s="76">
        <v>80</v>
      </c>
      <c r="N57">
        <v>95</v>
      </c>
      <c r="O57" s="76">
        <f>ROUND((Table3[[#This Row],[XP]]*Table3[[#This Row],[entity_spawned (AVG)]])*(Table3[[#This Row],[activating_chance]]/100),0)</f>
        <v>76</v>
      </c>
      <c r="P57" s="73" t="s">
        <v>362</v>
      </c>
      <c r="Q57" s="73"/>
      <c r="R57" t="s">
        <v>424</v>
      </c>
      <c r="S57">
        <v>1</v>
      </c>
      <c r="T57">
        <v>150</v>
      </c>
      <c r="U57" s="76">
        <v>100</v>
      </c>
      <c r="V57">
        <v>75</v>
      </c>
      <c r="W57" s="76">
        <f>ROUND((Table39[[#This Row],[XP]]*Table39[[#This Row],[entity_spawned (AVG)]])*(Table39[[#This Row],[activating_chance]]/100),0)</f>
        <v>75</v>
      </c>
      <c r="X57" s="73" t="s">
        <v>362</v>
      </c>
      <c r="Z57" t="s">
        <v>252</v>
      </c>
      <c r="AA57">
        <v>1</v>
      </c>
      <c r="AB57">
        <v>1500</v>
      </c>
      <c r="AC57" s="76">
        <v>100</v>
      </c>
      <c r="AD57">
        <v>130</v>
      </c>
      <c r="AE57" s="76">
        <f>ROUND((Table2[[#This Row],[XP]]*Table2[[#This Row],[entity_spawned (AVG)]])*(Table2[[#This Row],[activating_chance]]/100),0)</f>
        <v>130</v>
      </c>
      <c r="AF57" s="73" t="s">
        <v>362</v>
      </c>
      <c r="AH57" t="s">
        <v>243</v>
      </c>
      <c r="AI57">
        <v>1</v>
      </c>
      <c r="AJ57">
        <v>250</v>
      </c>
      <c r="AK57" s="76">
        <v>100</v>
      </c>
      <c r="AL57">
        <v>95</v>
      </c>
      <c r="AM57" s="76">
        <f>ROUND((Table6[[#This Row],[XP]]*Table6[[#This Row],[entity_spawned (AVG)]])*(Table6[[#This Row],[activating_chance]]/100),0)</f>
        <v>95</v>
      </c>
      <c r="AN57" s="73" t="s">
        <v>362</v>
      </c>
      <c r="AP57" t="s">
        <v>233</v>
      </c>
      <c r="AQ57">
        <v>1</v>
      </c>
      <c r="AR57">
        <v>260</v>
      </c>
      <c r="AS57" s="76">
        <v>100</v>
      </c>
      <c r="AT57">
        <v>55</v>
      </c>
      <c r="AU57" s="76">
        <f>ROUND((Table610[[#This Row],[XP]]*Table610[[#This Row],[entity_spawned (AVG)]])*(Table610[[#This Row],[activating_chance]]/100),0)</f>
        <v>55</v>
      </c>
      <c r="AV57" s="73" t="s">
        <v>362</v>
      </c>
      <c r="AX57" t="s">
        <v>439</v>
      </c>
      <c r="AY57">
        <v>1</v>
      </c>
      <c r="AZ57">
        <v>340</v>
      </c>
      <c r="BA57" s="76">
        <v>100</v>
      </c>
      <c r="BB57">
        <v>263</v>
      </c>
      <c r="BC57" s="76">
        <f>ROUND((Table61011[[#This Row],[XP]]*Table61011[[#This Row],[entity_spawned (AVG)]])*(Table61011[[#This Row],[activating_chance]]/100),0)</f>
        <v>263</v>
      </c>
      <c r="BD57" s="73" t="s">
        <v>362</v>
      </c>
    </row>
    <row r="58" spans="2:56" x14ac:dyDescent="0.25">
      <c r="B58" s="74" t="s">
        <v>252</v>
      </c>
      <c r="C58">
        <v>1</v>
      </c>
      <c r="D58" s="76">
        <v>1500</v>
      </c>
      <c r="E58" s="76">
        <v>100</v>
      </c>
      <c r="F58" s="76">
        <v>130</v>
      </c>
      <c r="G58" s="76">
        <f>ROUND((Table245[[#This Row],[XP]]*Table245[[#This Row],[entity_spawned (AVG)]])*(Table245[[#This Row],[activating_chance]]/100),0)</f>
        <v>130</v>
      </c>
      <c r="H58" s="73" t="s">
        <v>362</v>
      </c>
      <c r="J58" t="s">
        <v>243</v>
      </c>
      <c r="K58">
        <v>1</v>
      </c>
      <c r="L58">
        <v>250</v>
      </c>
      <c r="M58" s="76">
        <v>100</v>
      </c>
      <c r="N58">
        <v>95</v>
      </c>
      <c r="O58" s="76">
        <f>ROUND((Table3[[#This Row],[XP]]*Table3[[#This Row],[entity_spawned (AVG)]])*(Table3[[#This Row],[activating_chance]]/100),0)</f>
        <v>95</v>
      </c>
      <c r="P58" s="73" t="s">
        <v>362</v>
      </c>
      <c r="Q58" s="73"/>
      <c r="R58" t="s">
        <v>267</v>
      </c>
      <c r="S58">
        <v>1</v>
      </c>
      <c r="T58">
        <v>150</v>
      </c>
      <c r="U58" s="76">
        <v>40</v>
      </c>
      <c r="V58">
        <v>25</v>
      </c>
      <c r="W58" s="76">
        <f>ROUND((Table39[[#This Row],[XP]]*Table39[[#This Row],[entity_spawned (AVG)]])*(Table39[[#This Row],[activating_chance]]/100),0)</f>
        <v>10</v>
      </c>
      <c r="X58" s="73" t="s">
        <v>361</v>
      </c>
      <c r="Z58" t="s">
        <v>253</v>
      </c>
      <c r="AA58">
        <v>1</v>
      </c>
      <c r="AB58">
        <v>1500</v>
      </c>
      <c r="AC58" s="76">
        <v>40</v>
      </c>
      <c r="AD58">
        <v>130</v>
      </c>
      <c r="AE58" s="76">
        <f>ROUND((Table2[[#This Row],[XP]]*Table2[[#This Row],[entity_spawned (AVG)]])*(Table2[[#This Row],[activating_chance]]/100),0)</f>
        <v>52</v>
      </c>
      <c r="AF58" s="73" t="s">
        <v>362</v>
      </c>
      <c r="AH58" t="s">
        <v>243</v>
      </c>
      <c r="AI58">
        <v>1</v>
      </c>
      <c r="AJ58">
        <v>250</v>
      </c>
      <c r="AK58" s="76">
        <v>100</v>
      </c>
      <c r="AL58">
        <v>95</v>
      </c>
      <c r="AM58" s="76">
        <f>ROUND((Table6[[#This Row],[XP]]*Table6[[#This Row],[entity_spawned (AVG)]])*(Table6[[#This Row],[activating_chance]]/100),0)</f>
        <v>95</v>
      </c>
      <c r="AN58" s="73" t="s">
        <v>362</v>
      </c>
      <c r="AP58" t="s">
        <v>233</v>
      </c>
      <c r="AQ58">
        <v>1</v>
      </c>
      <c r="AR58">
        <v>260</v>
      </c>
      <c r="AS58" s="76">
        <v>100</v>
      </c>
      <c r="AT58">
        <v>55</v>
      </c>
      <c r="AU58" s="76">
        <f>ROUND((Table610[[#This Row],[XP]]*Table610[[#This Row],[entity_spawned (AVG)]])*(Table610[[#This Row],[activating_chance]]/100),0)</f>
        <v>55</v>
      </c>
      <c r="AV58" s="73" t="s">
        <v>362</v>
      </c>
      <c r="AX58" t="s">
        <v>439</v>
      </c>
      <c r="AY58">
        <v>1</v>
      </c>
      <c r="AZ58">
        <v>340</v>
      </c>
      <c r="BA58" s="76">
        <v>100</v>
      </c>
      <c r="BB58">
        <v>263</v>
      </c>
      <c r="BC58" s="76">
        <f>ROUND((Table61011[[#This Row],[XP]]*Table61011[[#This Row],[entity_spawned (AVG)]])*(Table61011[[#This Row],[activating_chance]]/100),0)</f>
        <v>263</v>
      </c>
      <c r="BD58" s="73" t="s">
        <v>362</v>
      </c>
    </row>
    <row r="59" spans="2:56" x14ac:dyDescent="0.25">
      <c r="B59" s="74" t="s">
        <v>252</v>
      </c>
      <c r="C59">
        <v>1</v>
      </c>
      <c r="D59" s="76">
        <v>1500</v>
      </c>
      <c r="E59" s="76">
        <v>100</v>
      </c>
      <c r="F59" s="76">
        <v>130</v>
      </c>
      <c r="G59" s="76">
        <f>ROUND((Table245[[#This Row],[XP]]*Table245[[#This Row],[entity_spawned (AVG)]])*(Table245[[#This Row],[activating_chance]]/100),0)</f>
        <v>130</v>
      </c>
      <c r="H59" s="73" t="s">
        <v>362</v>
      </c>
      <c r="J59" t="s">
        <v>243</v>
      </c>
      <c r="K59">
        <v>1</v>
      </c>
      <c r="L59">
        <v>250</v>
      </c>
      <c r="M59" s="76">
        <v>100</v>
      </c>
      <c r="N59">
        <v>95</v>
      </c>
      <c r="O59" s="76">
        <f>ROUND((Table3[[#This Row],[XP]]*Table3[[#This Row],[entity_spawned (AVG)]])*(Table3[[#This Row],[activating_chance]]/100),0)</f>
        <v>95</v>
      </c>
      <c r="P59" s="73" t="s">
        <v>362</v>
      </c>
      <c r="Q59" s="73"/>
      <c r="R59" t="s">
        <v>267</v>
      </c>
      <c r="S59">
        <v>1</v>
      </c>
      <c r="T59">
        <v>150</v>
      </c>
      <c r="U59" s="76">
        <v>40</v>
      </c>
      <c r="V59">
        <v>25</v>
      </c>
      <c r="W59" s="76">
        <f>ROUND((Table39[[#This Row],[XP]]*Table39[[#This Row],[entity_spawned (AVG)]])*(Table39[[#This Row],[activating_chance]]/100),0)</f>
        <v>10</v>
      </c>
      <c r="X59" s="73" t="s">
        <v>361</v>
      </c>
      <c r="Z59" t="s">
        <v>258</v>
      </c>
      <c r="AA59">
        <v>1</v>
      </c>
      <c r="AB59">
        <v>500</v>
      </c>
      <c r="AC59" s="76">
        <v>80</v>
      </c>
      <c r="AD59">
        <v>75</v>
      </c>
      <c r="AE59" s="76">
        <f>ROUND((Table2[[#This Row],[XP]]*Table2[[#This Row],[entity_spawned (AVG)]])*(Table2[[#This Row],[activating_chance]]/100),0)</f>
        <v>60</v>
      </c>
      <c r="AF59" s="73" t="s">
        <v>361</v>
      </c>
      <c r="AH59" t="s">
        <v>243</v>
      </c>
      <c r="AI59">
        <v>1</v>
      </c>
      <c r="AJ59">
        <v>250</v>
      </c>
      <c r="AK59" s="76">
        <v>30</v>
      </c>
      <c r="AL59">
        <v>95</v>
      </c>
      <c r="AM59" s="76">
        <f>ROUND((Table6[[#This Row],[XP]]*Table6[[#This Row],[entity_spawned (AVG)]])*(Table6[[#This Row],[activating_chance]]/100),0)</f>
        <v>29</v>
      </c>
      <c r="AN59" s="73" t="s">
        <v>362</v>
      </c>
      <c r="AP59" t="s">
        <v>233</v>
      </c>
      <c r="AQ59">
        <v>1</v>
      </c>
      <c r="AR59">
        <v>260</v>
      </c>
      <c r="AS59" s="76">
        <v>100</v>
      </c>
      <c r="AT59">
        <v>55</v>
      </c>
      <c r="AU59" s="76">
        <f>ROUND((Table610[[#This Row],[XP]]*Table610[[#This Row],[entity_spawned (AVG)]])*(Table610[[#This Row],[activating_chance]]/100),0)</f>
        <v>55</v>
      </c>
      <c r="AV59" s="73" t="s">
        <v>362</v>
      </c>
      <c r="AX59" t="s">
        <v>439</v>
      </c>
      <c r="AY59">
        <v>1</v>
      </c>
      <c r="AZ59">
        <v>340</v>
      </c>
      <c r="BA59" s="76">
        <v>100</v>
      </c>
      <c r="BB59">
        <v>263</v>
      </c>
      <c r="BC59" s="76">
        <f>ROUND((Table61011[[#This Row],[XP]]*Table61011[[#This Row],[entity_spawned (AVG)]])*(Table61011[[#This Row],[activating_chance]]/100),0)</f>
        <v>263</v>
      </c>
      <c r="BD59" s="73" t="s">
        <v>362</v>
      </c>
    </row>
    <row r="60" spans="2:56" x14ac:dyDescent="0.25">
      <c r="B60" s="74" t="s">
        <v>252</v>
      </c>
      <c r="C60">
        <v>1</v>
      </c>
      <c r="D60" s="76">
        <v>1500</v>
      </c>
      <c r="E60" s="76">
        <v>100</v>
      </c>
      <c r="F60" s="76">
        <v>130</v>
      </c>
      <c r="G60" s="76">
        <f>ROUND((Table245[[#This Row],[XP]]*Table245[[#This Row],[entity_spawned (AVG)]])*(Table245[[#This Row],[activating_chance]]/100),0)</f>
        <v>130</v>
      </c>
      <c r="H60" s="73" t="s">
        <v>362</v>
      </c>
      <c r="J60" t="s">
        <v>243</v>
      </c>
      <c r="K60">
        <v>1</v>
      </c>
      <c r="L60">
        <v>250</v>
      </c>
      <c r="M60" s="76">
        <v>100</v>
      </c>
      <c r="N60">
        <v>95</v>
      </c>
      <c r="O60" s="76">
        <f>ROUND((Table3[[#This Row],[XP]]*Table3[[#This Row],[entity_spawned (AVG)]])*(Table3[[#This Row],[activating_chance]]/100),0)</f>
        <v>95</v>
      </c>
      <c r="P60" s="73" t="s">
        <v>362</v>
      </c>
      <c r="Q60" s="73"/>
      <c r="R60" t="s">
        <v>267</v>
      </c>
      <c r="S60">
        <v>1</v>
      </c>
      <c r="T60">
        <v>150</v>
      </c>
      <c r="U60" s="76">
        <v>40</v>
      </c>
      <c r="V60">
        <v>25</v>
      </c>
      <c r="W60" s="76">
        <f>ROUND((Table39[[#This Row],[XP]]*Table39[[#This Row],[entity_spawned (AVG)]])*(Table39[[#This Row],[activating_chance]]/100),0)</f>
        <v>10</v>
      </c>
      <c r="X60" s="73" t="s">
        <v>361</v>
      </c>
      <c r="Z60" t="s">
        <v>258</v>
      </c>
      <c r="AA60">
        <v>1</v>
      </c>
      <c r="AB60">
        <v>500</v>
      </c>
      <c r="AC60" s="76">
        <v>80</v>
      </c>
      <c r="AD60">
        <v>75</v>
      </c>
      <c r="AE60" s="76">
        <f>ROUND((Table2[[#This Row],[XP]]*Table2[[#This Row],[entity_spawned (AVG)]])*(Table2[[#This Row],[activating_chance]]/100),0)</f>
        <v>60</v>
      </c>
      <c r="AF60" s="73" t="s">
        <v>361</v>
      </c>
      <c r="AH60" t="s">
        <v>243</v>
      </c>
      <c r="AI60">
        <v>1</v>
      </c>
      <c r="AJ60">
        <v>250</v>
      </c>
      <c r="AK60" s="76">
        <v>100</v>
      </c>
      <c r="AL60">
        <v>95</v>
      </c>
      <c r="AM60" s="76">
        <f>ROUND((Table6[[#This Row],[XP]]*Table6[[#This Row],[entity_spawned (AVG)]])*(Table6[[#This Row],[activating_chance]]/100),0)</f>
        <v>95</v>
      </c>
      <c r="AN60" s="73" t="s">
        <v>362</v>
      </c>
      <c r="AP60" t="s">
        <v>233</v>
      </c>
      <c r="AQ60">
        <v>2</v>
      </c>
      <c r="AR60">
        <v>260</v>
      </c>
      <c r="AS60" s="76">
        <v>100</v>
      </c>
      <c r="AT60">
        <v>55</v>
      </c>
      <c r="AU60" s="76">
        <f>ROUND((Table610[[#This Row],[XP]]*Table610[[#This Row],[entity_spawned (AVG)]])*(Table610[[#This Row],[activating_chance]]/100),0)</f>
        <v>110</v>
      </c>
      <c r="AV60" s="73" t="s">
        <v>362</v>
      </c>
      <c r="AX60" t="s">
        <v>439</v>
      </c>
      <c r="AY60">
        <v>1</v>
      </c>
      <c r="AZ60">
        <v>340</v>
      </c>
      <c r="BA60" s="76">
        <v>100</v>
      </c>
      <c r="BB60">
        <v>263</v>
      </c>
      <c r="BC60" s="76">
        <f>ROUND((Table61011[[#This Row],[XP]]*Table61011[[#This Row],[entity_spawned (AVG)]])*(Table61011[[#This Row],[activating_chance]]/100),0)</f>
        <v>263</v>
      </c>
      <c r="BD60" s="73" t="s">
        <v>362</v>
      </c>
    </row>
    <row r="61" spans="2:56" x14ac:dyDescent="0.25">
      <c r="B61" s="74" t="s">
        <v>252</v>
      </c>
      <c r="C61">
        <v>1</v>
      </c>
      <c r="D61" s="76">
        <v>1500</v>
      </c>
      <c r="E61" s="76">
        <v>100</v>
      </c>
      <c r="F61" s="76">
        <v>130</v>
      </c>
      <c r="G61" s="76">
        <f>ROUND((Table245[[#This Row],[XP]]*Table245[[#This Row],[entity_spawned (AVG)]])*(Table245[[#This Row],[activating_chance]]/100),0)</f>
        <v>130</v>
      </c>
      <c r="H61" s="73" t="s">
        <v>362</v>
      </c>
      <c r="J61" t="s">
        <v>243</v>
      </c>
      <c r="K61">
        <v>1</v>
      </c>
      <c r="L61">
        <v>250</v>
      </c>
      <c r="M61" s="76">
        <v>100</v>
      </c>
      <c r="N61">
        <v>95</v>
      </c>
      <c r="O61" s="76">
        <f>ROUND((Table3[[#This Row],[XP]]*Table3[[#This Row],[entity_spawned (AVG)]])*(Table3[[#This Row],[activating_chance]]/100),0)</f>
        <v>95</v>
      </c>
      <c r="P61" s="73" t="s">
        <v>362</v>
      </c>
      <c r="Q61" s="73"/>
      <c r="R61" t="s">
        <v>267</v>
      </c>
      <c r="S61">
        <v>1</v>
      </c>
      <c r="T61">
        <v>150</v>
      </c>
      <c r="U61" s="76">
        <v>40</v>
      </c>
      <c r="V61">
        <v>25</v>
      </c>
      <c r="W61" s="76">
        <f>ROUND((Table39[[#This Row],[XP]]*Table39[[#This Row],[entity_spawned (AVG)]])*(Table39[[#This Row],[activating_chance]]/100),0)</f>
        <v>10</v>
      </c>
      <c r="X61" s="73" t="s">
        <v>361</v>
      </c>
      <c r="Z61" t="s">
        <v>258</v>
      </c>
      <c r="AA61">
        <v>1</v>
      </c>
      <c r="AB61">
        <v>500</v>
      </c>
      <c r="AC61" s="76">
        <v>100</v>
      </c>
      <c r="AD61">
        <v>75</v>
      </c>
      <c r="AE61" s="76">
        <f>ROUND((Table2[[#This Row],[XP]]*Table2[[#This Row],[entity_spawned (AVG)]])*(Table2[[#This Row],[activating_chance]]/100),0)</f>
        <v>75</v>
      </c>
      <c r="AF61" s="73" t="s">
        <v>361</v>
      </c>
      <c r="AH61" t="s">
        <v>243</v>
      </c>
      <c r="AI61">
        <v>1</v>
      </c>
      <c r="AJ61">
        <v>250</v>
      </c>
      <c r="AK61" s="76">
        <v>100</v>
      </c>
      <c r="AL61">
        <v>95</v>
      </c>
      <c r="AM61" s="76">
        <f>ROUND((Table6[[#This Row],[XP]]*Table6[[#This Row],[entity_spawned (AVG)]])*(Table6[[#This Row],[activating_chance]]/100),0)</f>
        <v>95</v>
      </c>
      <c r="AN61" s="73" t="s">
        <v>362</v>
      </c>
      <c r="AP61" t="s">
        <v>233</v>
      </c>
      <c r="AQ61">
        <v>1</v>
      </c>
      <c r="AR61">
        <v>260</v>
      </c>
      <c r="AS61" s="76">
        <v>100</v>
      </c>
      <c r="AT61">
        <v>55</v>
      </c>
      <c r="AU61" s="76">
        <f>ROUND((Table610[[#This Row],[XP]]*Table610[[#This Row],[entity_spawned (AVG)]])*(Table610[[#This Row],[activating_chance]]/100),0)</f>
        <v>55</v>
      </c>
      <c r="AV61" s="73" t="s">
        <v>362</v>
      </c>
      <c r="AX61" t="s">
        <v>439</v>
      </c>
      <c r="AY61">
        <v>1</v>
      </c>
      <c r="AZ61">
        <v>340</v>
      </c>
      <c r="BA61" s="76">
        <v>100</v>
      </c>
      <c r="BB61">
        <v>263</v>
      </c>
      <c r="BC61" s="76">
        <f>ROUND((Table61011[[#This Row],[XP]]*Table61011[[#This Row],[entity_spawned (AVG)]])*(Table61011[[#This Row],[activating_chance]]/100),0)</f>
        <v>263</v>
      </c>
      <c r="BD61" s="73" t="s">
        <v>362</v>
      </c>
    </row>
    <row r="62" spans="2:56" x14ac:dyDescent="0.25">
      <c r="B62" s="74" t="s">
        <v>252</v>
      </c>
      <c r="C62">
        <v>1</v>
      </c>
      <c r="D62" s="76">
        <v>1500</v>
      </c>
      <c r="E62" s="76">
        <v>100</v>
      </c>
      <c r="F62" s="76">
        <v>130</v>
      </c>
      <c r="G62" s="76">
        <f>ROUND((Table245[[#This Row],[XP]]*Table245[[#This Row],[entity_spawned (AVG)]])*(Table245[[#This Row],[activating_chance]]/100),0)</f>
        <v>130</v>
      </c>
      <c r="H62" s="73" t="s">
        <v>362</v>
      </c>
      <c r="J62" t="s">
        <v>243</v>
      </c>
      <c r="K62">
        <v>1</v>
      </c>
      <c r="L62">
        <v>250</v>
      </c>
      <c r="M62" s="76">
        <v>100</v>
      </c>
      <c r="N62">
        <v>95</v>
      </c>
      <c r="O62" s="76">
        <f>ROUND((Table3[[#This Row],[XP]]*Table3[[#This Row],[entity_spawned (AVG)]])*(Table3[[#This Row],[activating_chance]]/100),0)</f>
        <v>95</v>
      </c>
      <c r="P62" s="73" t="s">
        <v>362</v>
      </c>
      <c r="Q62" s="73"/>
      <c r="R62" t="s">
        <v>268</v>
      </c>
      <c r="S62">
        <v>1</v>
      </c>
      <c r="T62">
        <v>140</v>
      </c>
      <c r="U62" s="76">
        <v>100</v>
      </c>
      <c r="V62">
        <v>25</v>
      </c>
      <c r="W62" s="76">
        <f>ROUND((Table39[[#This Row],[XP]]*Table39[[#This Row],[entity_spawned (AVG)]])*(Table39[[#This Row],[activating_chance]]/100),0)</f>
        <v>25</v>
      </c>
      <c r="X62" s="73" t="s">
        <v>361</v>
      </c>
      <c r="Z62" t="s">
        <v>423</v>
      </c>
      <c r="AA62">
        <v>1</v>
      </c>
      <c r="AB62">
        <v>450</v>
      </c>
      <c r="AC62" s="76">
        <v>100</v>
      </c>
      <c r="AD62">
        <v>0</v>
      </c>
      <c r="AE62" s="76">
        <f>ROUND((Table2[[#This Row],[XP]]*Table2[[#This Row],[entity_spawned (AVG)]])*(Table2[[#This Row],[activating_chance]]/100),0)</f>
        <v>0</v>
      </c>
      <c r="AF62" s="73" t="s">
        <v>361</v>
      </c>
      <c r="AH62" t="s">
        <v>243</v>
      </c>
      <c r="AI62">
        <v>1</v>
      </c>
      <c r="AJ62">
        <v>250</v>
      </c>
      <c r="AK62" s="76">
        <v>100</v>
      </c>
      <c r="AL62">
        <v>95</v>
      </c>
      <c r="AM62" s="76">
        <f>ROUND((Table6[[#This Row],[XP]]*Table6[[#This Row],[entity_spawned (AVG)]])*(Table6[[#This Row],[activating_chance]]/100),0)</f>
        <v>95</v>
      </c>
      <c r="AN62" s="73" t="s">
        <v>362</v>
      </c>
      <c r="AP62" t="s">
        <v>233</v>
      </c>
      <c r="AQ62">
        <v>1</v>
      </c>
      <c r="AR62">
        <v>260</v>
      </c>
      <c r="AS62" s="76">
        <v>100</v>
      </c>
      <c r="AT62">
        <v>55</v>
      </c>
      <c r="AU62" s="76">
        <f>ROUND((Table610[[#This Row],[XP]]*Table610[[#This Row],[entity_spawned (AVG)]])*(Table610[[#This Row],[activating_chance]]/100),0)</f>
        <v>55</v>
      </c>
      <c r="AV62" s="73" t="s">
        <v>362</v>
      </c>
      <c r="AX62" t="s">
        <v>439</v>
      </c>
      <c r="AY62">
        <v>1</v>
      </c>
      <c r="AZ62">
        <v>340</v>
      </c>
      <c r="BA62" s="76">
        <v>100</v>
      </c>
      <c r="BB62">
        <v>263</v>
      </c>
      <c r="BC62" s="76">
        <f>ROUND((Table61011[[#This Row],[XP]]*Table61011[[#This Row],[entity_spawned (AVG)]])*(Table61011[[#This Row],[activating_chance]]/100),0)</f>
        <v>263</v>
      </c>
      <c r="BD62" s="73" t="s">
        <v>362</v>
      </c>
    </row>
    <row r="63" spans="2:56" x14ac:dyDescent="0.25">
      <c r="B63" s="74" t="s">
        <v>253</v>
      </c>
      <c r="C63">
        <v>1</v>
      </c>
      <c r="D63" s="76">
        <v>1500</v>
      </c>
      <c r="E63" s="76">
        <v>80</v>
      </c>
      <c r="F63" s="76">
        <v>130</v>
      </c>
      <c r="G63" s="76">
        <f>ROUND((Table245[[#This Row],[XP]]*Table245[[#This Row],[entity_spawned (AVG)]])*(Table245[[#This Row],[activating_chance]]/100),0)</f>
        <v>104</v>
      </c>
      <c r="H63" s="73" t="s">
        <v>362</v>
      </c>
      <c r="J63" t="s">
        <v>243</v>
      </c>
      <c r="K63">
        <v>1</v>
      </c>
      <c r="L63">
        <v>250</v>
      </c>
      <c r="M63" s="76">
        <v>100</v>
      </c>
      <c r="N63">
        <v>95</v>
      </c>
      <c r="O63" s="76">
        <f>ROUND((Table3[[#This Row],[XP]]*Table3[[#This Row],[entity_spawned (AVG)]])*(Table3[[#This Row],[activating_chance]]/100),0)</f>
        <v>95</v>
      </c>
      <c r="P63" s="73" t="s">
        <v>362</v>
      </c>
      <c r="Q63" s="73"/>
      <c r="R63" t="s">
        <v>268</v>
      </c>
      <c r="S63">
        <v>1</v>
      </c>
      <c r="T63">
        <v>140</v>
      </c>
      <c r="U63" s="76">
        <v>100</v>
      </c>
      <c r="V63">
        <v>25</v>
      </c>
      <c r="W63" s="76">
        <f>ROUND((Table39[[#This Row],[XP]]*Table39[[#This Row],[entity_spawned (AVG)]])*(Table39[[#This Row],[activating_chance]]/100),0)</f>
        <v>25</v>
      </c>
      <c r="X63" s="73" t="s">
        <v>361</v>
      </c>
      <c r="Z63" t="s">
        <v>423</v>
      </c>
      <c r="AA63">
        <v>1</v>
      </c>
      <c r="AB63">
        <v>450</v>
      </c>
      <c r="AC63" s="76">
        <v>100</v>
      </c>
      <c r="AD63">
        <v>0</v>
      </c>
      <c r="AE63" s="76">
        <f>ROUND((Table2[[#This Row],[XP]]*Table2[[#This Row],[entity_spawned (AVG)]])*(Table2[[#This Row],[activating_chance]]/100),0)</f>
        <v>0</v>
      </c>
      <c r="AF63" s="73" t="s">
        <v>361</v>
      </c>
      <c r="AH63" t="s">
        <v>243</v>
      </c>
      <c r="AI63">
        <v>1</v>
      </c>
      <c r="AJ63">
        <v>250</v>
      </c>
      <c r="AK63" s="76">
        <v>100</v>
      </c>
      <c r="AL63">
        <v>95</v>
      </c>
      <c r="AM63" s="76">
        <f>ROUND((Table6[[#This Row],[XP]]*Table6[[#This Row],[entity_spawned (AVG)]])*(Table6[[#This Row],[activating_chance]]/100),0)</f>
        <v>95</v>
      </c>
      <c r="AN63" s="73" t="s">
        <v>362</v>
      </c>
      <c r="AP63" t="s">
        <v>233</v>
      </c>
      <c r="AQ63">
        <v>1</v>
      </c>
      <c r="AR63">
        <v>260</v>
      </c>
      <c r="AS63" s="76">
        <v>100</v>
      </c>
      <c r="AT63">
        <v>55</v>
      </c>
      <c r="AU63" s="76">
        <f>ROUND((Table610[[#This Row],[XP]]*Table610[[#This Row],[entity_spawned (AVG)]])*(Table610[[#This Row],[activating_chance]]/100),0)</f>
        <v>55</v>
      </c>
      <c r="AV63" s="73" t="s">
        <v>362</v>
      </c>
      <c r="AX63" t="s">
        <v>439</v>
      </c>
      <c r="AY63">
        <v>1</v>
      </c>
      <c r="AZ63">
        <v>340</v>
      </c>
      <c r="BA63" s="76">
        <v>100</v>
      </c>
      <c r="BB63">
        <v>263</v>
      </c>
      <c r="BC63" s="76">
        <f>ROUND((Table61011[[#This Row],[XP]]*Table61011[[#This Row],[entity_spawned (AVG)]])*(Table61011[[#This Row],[activating_chance]]/100),0)</f>
        <v>263</v>
      </c>
      <c r="BD63" s="73" t="s">
        <v>362</v>
      </c>
    </row>
    <row r="64" spans="2:56" x14ac:dyDescent="0.25">
      <c r="B64" s="74" t="s">
        <v>253</v>
      </c>
      <c r="C64">
        <v>1</v>
      </c>
      <c r="D64" s="76">
        <v>1500</v>
      </c>
      <c r="E64" s="76">
        <v>100</v>
      </c>
      <c r="F64" s="76">
        <v>130</v>
      </c>
      <c r="G64" s="76">
        <f>ROUND((Table245[[#This Row],[XP]]*Table245[[#This Row],[entity_spawned (AVG)]])*(Table245[[#This Row],[activating_chance]]/100),0)</f>
        <v>130</v>
      </c>
      <c r="H64" s="73" t="s">
        <v>362</v>
      </c>
      <c r="J64" t="s">
        <v>243</v>
      </c>
      <c r="K64">
        <v>2</v>
      </c>
      <c r="L64">
        <v>250</v>
      </c>
      <c r="M64" s="76">
        <v>100</v>
      </c>
      <c r="N64">
        <v>95</v>
      </c>
      <c r="O64" s="76">
        <f>ROUND((Table3[[#This Row],[XP]]*Table3[[#This Row],[entity_spawned (AVG)]])*(Table3[[#This Row],[activating_chance]]/100),0)</f>
        <v>190</v>
      </c>
      <c r="P64" s="73" t="s">
        <v>362</v>
      </c>
      <c r="Q64" s="73"/>
      <c r="R64" t="s">
        <v>268</v>
      </c>
      <c r="S64">
        <v>1</v>
      </c>
      <c r="T64">
        <v>140</v>
      </c>
      <c r="U64" s="76">
        <v>100</v>
      </c>
      <c r="V64">
        <v>25</v>
      </c>
      <c r="W64" s="76">
        <f>ROUND((Table39[[#This Row],[XP]]*Table39[[#This Row],[entity_spawned (AVG)]])*(Table39[[#This Row],[activating_chance]]/100),0)</f>
        <v>25</v>
      </c>
      <c r="X64" s="73" t="s">
        <v>361</v>
      </c>
      <c r="Z64" t="s">
        <v>423</v>
      </c>
      <c r="AA64">
        <v>1</v>
      </c>
      <c r="AB64">
        <v>450</v>
      </c>
      <c r="AC64" s="76">
        <v>100</v>
      </c>
      <c r="AD64">
        <v>0</v>
      </c>
      <c r="AE64" s="76">
        <f>ROUND((Table2[[#This Row],[XP]]*Table2[[#This Row],[entity_spawned (AVG)]])*(Table2[[#This Row],[activating_chance]]/100),0)</f>
        <v>0</v>
      </c>
      <c r="AF64" s="73" t="s">
        <v>361</v>
      </c>
      <c r="AH64" t="s">
        <v>243</v>
      </c>
      <c r="AI64">
        <v>1</v>
      </c>
      <c r="AJ64">
        <v>250</v>
      </c>
      <c r="AK64" s="76">
        <v>100</v>
      </c>
      <c r="AL64">
        <v>95</v>
      </c>
      <c r="AM64" s="76">
        <f>ROUND((Table6[[#This Row],[XP]]*Table6[[#This Row],[entity_spawned (AVG)]])*(Table6[[#This Row],[activating_chance]]/100),0)</f>
        <v>95</v>
      </c>
      <c r="AN64" s="73" t="s">
        <v>362</v>
      </c>
      <c r="AP64" t="s">
        <v>233</v>
      </c>
      <c r="AQ64">
        <v>1</v>
      </c>
      <c r="AR64">
        <v>260</v>
      </c>
      <c r="AS64" s="76">
        <v>100</v>
      </c>
      <c r="AT64">
        <v>55</v>
      </c>
      <c r="AU64" s="76">
        <f>ROUND((Table610[[#This Row],[XP]]*Table610[[#This Row],[entity_spawned (AVG)]])*(Table610[[#This Row],[activating_chance]]/100),0)</f>
        <v>55</v>
      </c>
      <c r="AV64" s="73" t="s">
        <v>362</v>
      </c>
      <c r="AX64" t="s">
        <v>439</v>
      </c>
      <c r="AY64">
        <v>1</v>
      </c>
      <c r="AZ64">
        <v>340</v>
      </c>
      <c r="BA64" s="76">
        <v>100</v>
      </c>
      <c r="BB64">
        <v>263</v>
      </c>
      <c r="BC64" s="76">
        <f>ROUND((Table61011[[#This Row],[XP]]*Table61011[[#This Row],[entity_spawned (AVG)]])*(Table61011[[#This Row],[activating_chance]]/100),0)</f>
        <v>263</v>
      </c>
      <c r="BD64" s="73" t="s">
        <v>362</v>
      </c>
    </row>
    <row r="65" spans="2:56" x14ac:dyDescent="0.25">
      <c r="B65" s="74" t="s">
        <v>253</v>
      </c>
      <c r="C65">
        <v>1</v>
      </c>
      <c r="D65" s="76">
        <v>1500</v>
      </c>
      <c r="E65" s="76">
        <v>80</v>
      </c>
      <c r="F65" s="76">
        <v>130</v>
      </c>
      <c r="G65" s="76">
        <f>ROUND((Table245[[#This Row],[XP]]*Table245[[#This Row],[entity_spawned (AVG)]])*(Table245[[#This Row],[activating_chance]]/100),0)</f>
        <v>104</v>
      </c>
      <c r="H65" s="73" t="s">
        <v>362</v>
      </c>
      <c r="J65" t="s">
        <v>243</v>
      </c>
      <c r="K65">
        <v>1</v>
      </c>
      <c r="L65">
        <v>250</v>
      </c>
      <c r="M65" s="76">
        <v>40</v>
      </c>
      <c r="N65">
        <v>95</v>
      </c>
      <c r="O65" s="76">
        <f>ROUND((Table3[[#This Row],[XP]]*Table3[[#This Row],[entity_spawned (AVG)]])*(Table3[[#This Row],[activating_chance]]/100),0)</f>
        <v>38</v>
      </c>
      <c r="P65" s="73" t="s">
        <v>362</v>
      </c>
      <c r="Q65" s="73"/>
      <c r="R65" t="s">
        <v>268</v>
      </c>
      <c r="S65">
        <v>1</v>
      </c>
      <c r="T65">
        <v>140</v>
      </c>
      <c r="U65" s="76">
        <v>100</v>
      </c>
      <c r="V65">
        <v>25</v>
      </c>
      <c r="W65" s="76">
        <f>ROUND((Table39[[#This Row],[XP]]*Table39[[#This Row],[entity_spawned (AVG)]])*(Table39[[#This Row],[activating_chance]]/100),0)</f>
        <v>25</v>
      </c>
      <c r="X65" s="73" t="s">
        <v>361</v>
      </c>
      <c r="Z65" t="s">
        <v>259</v>
      </c>
      <c r="AA65">
        <v>1</v>
      </c>
      <c r="AB65">
        <v>420</v>
      </c>
      <c r="AC65" s="76">
        <v>100</v>
      </c>
      <c r="AD65">
        <v>83</v>
      </c>
      <c r="AE65" s="76">
        <f>ROUND((Table2[[#This Row],[XP]]*Table2[[#This Row],[entity_spawned (AVG)]])*(Table2[[#This Row],[activating_chance]]/100),0)</f>
        <v>83</v>
      </c>
      <c r="AF65" s="73" t="s">
        <v>362</v>
      </c>
      <c r="AH65" t="s">
        <v>243</v>
      </c>
      <c r="AI65">
        <v>1</v>
      </c>
      <c r="AJ65">
        <v>250</v>
      </c>
      <c r="AK65" s="76">
        <v>100</v>
      </c>
      <c r="AL65">
        <v>95</v>
      </c>
      <c r="AM65" s="76">
        <f>ROUND((Table6[[#This Row],[XP]]*Table6[[#This Row],[entity_spawned (AVG)]])*(Table6[[#This Row],[activating_chance]]/100),0)</f>
        <v>95</v>
      </c>
      <c r="AN65" s="73" t="s">
        <v>362</v>
      </c>
      <c r="AP65" t="s">
        <v>233</v>
      </c>
      <c r="AQ65">
        <v>1</v>
      </c>
      <c r="AR65">
        <v>260</v>
      </c>
      <c r="AS65" s="76">
        <v>100</v>
      </c>
      <c r="AT65">
        <v>55</v>
      </c>
      <c r="AU65" s="76">
        <f>ROUND((Table610[[#This Row],[XP]]*Table610[[#This Row],[entity_spawned (AVG)]])*(Table610[[#This Row],[activating_chance]]/100),0)</f>
        <v>55</v>
      </c>
      <c r="AV65" s="73" t="s">
        <v>362</v>
      </c>
      <c r="AX65" t="s">
        <v>491</v>
      </c>
      <c r="AY65">
        <v>1</v>
      </c>
      <c r="AZ65">
        <v>310</v>
      </c>
      <c r="BA65" s="76">
        <v>100</v>
      </c>
      <c r="BB65">
        <v>55</v>
      </c>
      <c r="BC65" s="76">
        <f>ROUND((Table61011[[#This Row],[XP]]*Table61011[[#This Row],[entity_spawned (AVG)]])*(Table61011[[#This Row],[activating_chance]]/100),0)</f>
        <v>55</v>
      </c>
      <c r="BD65" s="73" t="s">
        <v>362</v>
      </c>
    </row>
    <row r="66" spans="2:56" x14ac:dyDescent="0.25">
      <c r="B66" s="74" t="s">
        <v>253</v>
      </c>
      <c r="C66">
        <v>1</v>
      </c>
      <c r="D66" s="76">
        <v>1500</v>
      </c>
      <c r="E66" s="76">
        <v>100</v>
      </c>
      <c r="F66" s="76">
        <v>130</v>
      </c>
      <c r="G66" s="76">
        <f>ROUND((Table245[[#This Row],[XP]]*Table245[[#This Row],[entity_spawned (AVG)]])*(Table245[[#This Row],[activating_chance]]/100),0)</f>
        <v>130</v>
      </c>
      <c r="H66" s="73" t="s">
        <v>362</v>
      </c>
      <c r="J66" t="s">
        <v>243</v>
      </c>
      <c r="K66">
        <v>1</v>
      </c>
      <c r="L66">
        <v>250</v>
      </c>
      <c r="M66" s="76">
        <v>100</v>
      </c>
      <c r="N66">
        <v>95</v>
      </c>
      <c r="O66" s="76">
        <f>ROUND((Table3[[#This Row],[XP]]*Table3[[#This Row],[entity_spawned (AVG)]])*(Table3[[#This Row],[activating_chance]]/100),0)</f>
        <v>95</v>
      </c>
      <c r="P66" s="73" t="s">
        <v>362</v>
      </c>
      <c r="Q66" s="73"/>
      <c r="R66" t="s">
        <v>268</v>
      </c>
      <c r="S66">
        <v>1</v>
      </c>
      <c r="T66">
        <v>140</v>
      </c>
      <c r="U66" s="76">
        <v>100</v>
      </c>
      <c r="V66">
        <v>25</v>
      </c>
      <c r="W66" s="76">
        <f>ROUND((Table39[[#This Row],[XP]]*Table39[[#This Row],[entity_spawned (AVG)]])*(Table39[[#This Row],[activating_chance]]/100),0)</f>
        <v>25</v>
      </c>
      <c r="X66" s="73" t="s">
        <v>361</v>
      </c>
      <c r="Z66" t="s">
        <v>439</v>
      </c>
      <c r="AA66">
        <v>1</v>
      </c>
      <c r="AB66">
        <v>340</v>
      </c>
      <c r="AC66" s="76">
        <v>100</v>
      </c>
      <c r="AD66">
        <v>263</v>
      </c>
      <c r="AE66" s="76">
        <f>ROUND((Table2[[#This Row],[XP]]*Table2[[#This Row],[entity_spawned (AVG)]])*(Table2[[#This Row],[activating_chance]]/100),0)</f>
        <v>263</v>
      </c>
      <c r="AF66" s="73" t="s">
        <v>362</v>
      </c>
      <c r="AH66" t="s">
        <v>243</v>
      </c>
      <c r="AI66">
        <v>1</v>
      </c>
      <c r="AJ66">
        <v>250</v>
      </c>
      <c r="AK66" s="76">
        <v>100</v>
      </c>
      <c r="AL66">
        <v>95</v>
      </c>
      <c r="AM66" s="76">
        <f>ROUND((Table6[[#This Row],[XP]]*Table6[[#This Row],[entity_spawned (AVG)]])*(Table6[[#This Row],[activating_chance]]/100),0)</f>
        <v>95</v>
      </c>
      <c r="AN66" s="73" t="s">
        <v>362</v>
      </c>
      <c r="AP66" t="s">
        <v>233</v>
      </c>
      <c r="AQ66">
        <v>2</v>
      </c>
      <c r="AR66">
        <v>260</v>
      </c>
      <c r="AS66" s="76">
        <v>100</v>
      </c>
      <c r="AT66">
        <v>55</v>
      </c>
      <c r="AU66" s="76">
        <f>ROUND((Table610[[#This Row],[XP]]*Table610[[#This Row],[entity_spawned (AVG)]])*(Table610[[#This Row],[activating_chance]]/100),0)</f>
        <v>110</v>
      </c>
      <c r="AV66" s="73" t="s">
        <v>362</v>
      </c>
      <c r="AX66" t="s">
        <v>491</v>
      </c>
      <c r="AY66">
        <v>1</v>
      </c>
      <c r="AZ66">
        <v>310</v>
      </c>
      <c r="BA66" s="76">
        <v>100</v>
      </c>
      <c r="BB66">
        <v>55</v>
      </c>
      <c r="BC66" s="76">
        <f>ROUND((Table61011[[#This Row],[XP]]*Table61011[[#This Row],[entity_spawned (AVG)]])*(Table61011[[#This Row],[activating_chance]]/100),0)</f>
        <v>55</v>
      </c>
      <c r="BD66" s="73" t="s">
        <v>362</v>
      </c>
    </row>
    <row r="67" spans="2:56" x14ac:dyDescent="0.25">
      <c r="B67" s="74" t="s">
        <v>253</v>
      </c>
      <c r="C67">
        <v>1</v>
      </c>
      <c r="D67" s="76">
        <v>1500</v>
      </c>
      <c r="E67" s="76">
        <v>80</v>
      </c>
      <c r="F67" s="76">
        <v>130</v>
      </c>
      <c r="G67" s="76">
        <f>ROUND((Table245[[#This Row],[XP]]*Table245[[#This Row],[entity_spawned (AVG)]])*(Table245[[#This Row],[activating_chance]]/100),0)</f>
        <v>104</v>
      </c>
      <c r="H67" s="73" t="s">
        <v>362</v>
      </c>
      <c r="J67" t="s">
        <v>243</v>
      </c>
      <c r="K67">
        <v>1</v>
      </c>
      <c r="L67">
        <v>250</v>
      </c>
      <c r="M67" s="76">
        <v>100</v>
      </c>
      <c r="N67">
        <v>95</v>
      </c>
      <c r="O67" s="76">
        <f>ROUND((Table3[[#This Row],[XP]]*Table3[[#This Row],[entity_spawned (AVG)]])*(Table3[[#This Row],[activating_chance]]/100),0)</f>
        <v>95</v>
      </c>
      <c r="P67" s="73" t="s">
        <v>362</v>
      </c>
      <c r="Q67" s="73"/>
      <c r="R67" t="s">
        <v>268</v>
      </c>
      <c r="S67">
        <v>1</v>
      </c>
      <c r="T67">
        <v>140</v>
      </c>
      <c r="U67" s="76">
        <v>100</v>
      </c>
      <c r="V67">
        <v>25</v>
      </c>
      <c r="W67" s="76">
        <f>ROUND((Table39[[#This Row],[XP]]*Table39[[#This Row],[entity_spawned (AVG)]])*(Table39[[#This Row],[activating_chance]]/100),0)</f>
        <v>25</v>
      </c>
      <c r="X67" s="73" t="s">
        <v>361</v>
      </c>
      <c r="Z67" t="s">
        <v>439</v>
      </c>
      <c r="AA67">
        <v>1</v>
      </c>
      <c r="AB67">
        <v>340</v>
      </c>
      <c r="AC67" s="76">
        <v>100</v>
      </c>
      <c r="AD67">
        <v>263</v>
      </c>
      <c r="AE67" s="76">
        <f>ROUND((Table2[[#This Row],[XP]]*Table2[[#This Row],[entity_spawned (AVG)]])*(Table2[[#This Row],[activating_chance]]/100),0)</f>
        <v>263</v>
      </c>
      <c r="AF67" s="73" t="s">
        <v>362</v>
      </c>
      <c r="AH67" t="s">
        <v>243</v>
      </c>
      <c r="AI67">
        <v>1</v>
      </c>
      <c r="AJ67">
        <v>250</v>
      </c>
      <c r="AK67" s="76">
        <v>100</v>
      </c>
      <c r="AL67">
        <v>95</v>
      </c>
      <c r="AM67" s="76">
        <f>ROUND((Table6[[#This Row],[XP]]*Table6[[#This Row],[entity_spawned (AVG)]])*(Table6[[#This Row],[activating_chance]]/100),0)</f>
        <v>95</v>
      </c>
      <c r="AN67" s="73" t="s">
        <v>362</v>
      </c>
      <c r="AP67" t="s">
        <v>233</v>
      </c>
      <c r="AQ67">
        <v>1</v>
      </c>
      <c r="AR67">
        <v>260</v>
      </c>
      <c r="AS67" s="76">
        <v>100</v>
      </c>
      <c r="AT67">
        <v>55</v>
      </c>
      <c r="AU67" s="76">
        <f>ROUND((Table610[[#This Row],[XP]]*Table610[[#This Row],[entity_spawned (AVG)]])*(Table610[[#This Row],[activating_chance]]/100),0)</f>
        <v>55</v>
      </c>
      <c r="AV67" s="73" t="s">
        <v>362</v>
      </c>
      <c r="AX67" t="s">
        <v>491</v>
      </c>
      <c r="AY67">
        <v>1</v>
      </c>
      <c r="AZ67">
        <v>310</v>
      </c>
      <c r="BA67" s="76">
        <v>100</v>
      </c>
      <c r="BB67">
        <v>55</v>
      </c>
      <c r="BC67" s="76">
        <f>ROUND((Table61011[[#This Row],[XP]]*Table61011[[#This Row],[entity_spawned (AVG)]])*(Table61011[[#This Row],[activating_chance]]/100),0)</f>
        <v>55</v>
      </c>
      <c r="BD67" s="73" t="s">
        <v>362</v>
      </c>
    </row>
    <row r="68" spans="2:56" x14ac:dyDescent="0.25">
      <c r="B68" s="74" t="s">
        <v>253</v>
      </c>
      <c r="C68">
        <v>1</v>
      </c>
      <c r="D68" s="76">
        <v>1500</v>
      </c>
      <c r="E68" s="76">
        <v>100</v>
      </c>
      <c r="F68" s="76">
        <v>130</v>
      </c>
      <c r="G68" s="76">
        <f>ROUND((Table245[[#This Row],[XP]]*Table245[[#This Row],[entity_spawned (AVG)]])*(Table245[[#This Row],[activating_chance]]/100),0)</f>
        <v>130</v>
      </c>
      <c r="H68" s="73" t="s">
        <v>362</v>
      </c>
      <c r="J68" t="s">
        <v>243</v>
      </c>
      <c r="K68">
        <v>1</v>
      </c>
      <c r="L68">
        <v>250</v>
      </c>
      <c r="M68" s="76">
        <v>100</v>
      </c>
      <c r="N68">
        <v>95</v>
      </c>
      <c r="O68" s="76">
        <f>ROUND((Table3[[#This Row],[XP]]*Table3[[#This Row],[entity_spawned (AVG)]])*(Table3[[#This Row],[activating_chance]]/100),0)</f>
        <v>95</v>
      </c>
      <c r="P68" s="73" t="s">
        <v>362</v>
      </c>
      <c r="Q68" s="73"/>
      <c r="R68" t="s">
        <v>431</v>
      </c>
      <c r="S68">
        <v>1</v>
      </c>
      <c r="T68">
        <v>120</v>
      </c>
      <c r="U68" s="76">
        <v>50</v>
      </c>
      <c r="V68">
        <v>25</v>
      </c>
      <c r="W68" s="76">
        <f>ROUND((Table39[[#This Row],[XP]]*Table39[[#This Row],[entity_spawned (AVG)]])*(Table39[[#This Row],[activating_chance]]/100),0)</f>
        <v>13</v>
      </c>
      <c r="X68" s="73" t="s">
        <v>361</v>
      </c>
      <c r="Z68" t="s">
        <v>439</v>
      </c>
      <c r="AA68">
        <v>1</v>
      </c>
      <c r="AB68">
        <v>340</v>
      </c>
      <c r="AC68" s="76">
        <v>100</v>
      </c>
      <c r="AD68">
        <v>263</v>
      </c>
      <c r="AE68" s="76">
        <f>ROUND((Table2[[#This Row],[XP]]*Table2[[#This Row],[entity_spawned (AVG)]])*(Table2[[#This Row],[activating_chance]]/100),0)</f>
        <v>263</v>
      </c>
      <c r="AF68" s="73" t="s">
        <v>362</v>
      </c>
      <c r="AH68" t="s">
        <v>243</v>
      </c>
      <c r="AI68">
        <v>1</v>
      </c>
      <c r="AJ68">
        <v>250</v>
      </c>
      <c r="AK68" s="76">
        <v>100</v>
      </c>
      <c r="AL68">
        <v>95</v>
      </c>
      <c r="AM68" s="76">
        <f>ROUND((Table6[[#This Row],[XP]]*Table6[[#This Row],[entity_spawned (AVG)]])*(Table6[[#This Row],[activating_chance]]/100),0)</f>
        <v>95</v>
      </c>
      <c r="AN68" s="73" t="s">
        <v>362</v>
      </c>
      <c r="AP68" t="s">
        <v>498</v>
      </c>
      <c r="AQ68">
        <v>1</v>
      </c>
      <c r="AR68">
        <v>250</v>
      </c>
      <c r="AS68" s="76">
        <v>100</v>
      </c>
      <c r="AT68">
        <v>35</v>
      </c>
      <c r="AU68" s="76">
        <f>ROUND((Table610[[#This Row],[XP]]*Table610[[#This Row],[entity_spawned (AVG)]])*(Table610[[#This Row],[activating_chance]]/100),0)</f>
        <v>35</v>
      </c>
      <c r="AV68" s="73" t="s">
        <v>362</v>
      </c>
      <c r="AX68" t="s">
        <v>505</v>
      </c>
      <c r="AY68">
        <v>1</v>
      </c>
      <c r="AZ68">
        <v>310</v>
      </c>
      <c r="BA68" s="76">
        <v>100</v>
      </c>
      <c r="BB68">
        <v>55</v>
      </c>
      <c r="BC68" s="76">
        <f>ROUND((Table61011[[#This Row],[XP]]*Table61011[[#This Row],[entity_spawned (AVG)]])*(Table61011[[#This Row],[activating_chance]]/100),0)</f>
        <v>55</v>
      </c>
      <c r="BD68" s="73" t="s">
        <v>362</v>
      </c>
    </row>
    <row r="69" spans="2:56" x14ac:dyDescent="0.25">
      <c r="B69" s="74" t="s">
        <v>253</v>
      </c>
      <c r="C69">
        <v>1</v>
      </c>
      <c r="D69" s="76">
        <v>1500</v>
      </c>
      <c r="E69" s="76">
        <v>100</v>
      </c>
      <c r="F69" s="76">
        <v>130</v>
      </c>
      <c r="G69" s="76">
        <f>ROUND((Table245[[#This Row],[XP]]*Table245[[#This Row],[entity_spawned (AVG)]])*(Table245[[#This Row],[activating_chance]]/100),0)</f>
        <v>130</v>
      </c>
      <c r="H69" s="73" t="s">
        <v>362</v>
      </c>
      <c r="J69" t="s">
        <v>244</v>
      </c>
      <c r="K69">
        <v>2</v>
      </c>
      <c r="L69">
        <v>250</v>
      </c>
      <c r="M69" s="76">
        <v>100</v>
      </c>
      <c r="N69">
        <v>195</v>
      </c>
      <c r="O69" s="76">
        <f>ROUND((Table3[[#This Row],[XP]]*Table3[[#This Row],[entity_spawned (AVG)]])*(Table3[[#This Row],[activating_chance]]/100),0)</f>
        <v>390</v>
      </c>
      <c r="P69" s="73" t="s">
        <v>362</v>
      </c>
      <c r="Q69" s="73"/>
      <c r="R69" t="s">
        <v>431</v>
      </c>
      <c r="S69">
        <v>1</v>
      </c>
      <c r="T69">
        <v>120</v>
      </c>
      <c r="U69" s="76">
        <v>100</v>
      </c>
      <c r="V69">
        <v>25</v>
      </c>
      <c r="W69" s="76">
        <f>ROUND((Table39[[#This Row],[XP]]*Table39[[#This Row],[entity_spawned (AVG)]])*(Table39[[#This Row],[activating_chance]]/100),0)</f>
        <v>25</v>
      </c>
      <c r="X69" s="73" t="s">
        <v>361</v>
      </c>
      <c r="Z69" t="s">
        <v>439</v>
      </c>
      <c r="AA69">
        <v>1</v>
      </c>
      <c r="AB69">
        <v>340</v>
      </c>
      <c r="AC69" s="76">
        <v>100</v>
      </c>
      <c r="AD69">
        <v>263</v>
      </c>
      <c r="AE69" s="76">
        <f>ROUND((Table2[[#This Row],[XP]]*Table2[[#This Row],[entity_spawned (AVG)]])*(Table2[[#This Row],[activating_chance]]/100),0)</f>
        <v>263</v>
      </c>
      <c r="AF69" s="73" t="s">
        <v>362</v>
      </c>
      <c r="AH69" t="s">
        <v>243</v>
      </c>
      <c r="AI69">
        <v>1</v>
      </c>
      <c r="AJ69">
        <v>250</v>
      </c>
      <c r="AK69" s="76">
        <v>100</v>
      </c>
      <c r="AL69">
        <v>95</v>
      </c>
      <c r="AM69" s="76">
        <f>ROUND((Table6[[#This Row],[XP]]*Table6[[#This Row],[entity_spawned (AVG)]])*(Table6[[#This Row],[activating_chance]]/100),0)</f>
        <v>95</v>
      </c>
      <c r="AN69" s="73" t="s">
        <v>362</v>
      </c>
      <c r="AP69" t="s">
        <v>498</v>
      </c>
      <c r="AQ69">
        <v>1</v>
      </c>
      <c r="AR69">
        <v>250</v>
      </c>
      <c r="AS69" s="76">
        <v>100</v>
      </c>
      <c r="AT69">
        <v>35</v>
      </c>
      <c r="AU69" s="76">
        <f>ROUND((Table610[[#This Row],[XP]]*Table610[[#This Row],[entity_spawned (AVG)]])*(Table610[[#This Row],[activating_chance]]/100),0)</f>
        <v>35</v>
      </c>
      <c r="AV69" s="73" t="s">
        <v>362</v>
      </c>
      <c r="AX69" t="s">
        <v>505</v>
      </c>
      <c r="AY69">
        <v>1</v>
      </c>
      <c r="AZ69">
        <v>310</v>
      </c>
      <c r="BA69" s="76">
        <v>100</v>
      </c>
      <c r="BB69">
        <v>55</v>
      </c>
      <c r="BC69" s="76">
        <f>ROUND((Table61011[[#This Row],[XP]]*Table61011[[#This Row],[entity_spawned (AVG)]])*(Table61011[[#This Row],[activating_chance]]/100),0)</f>
        <v>55</v>
      </c>
      <c r="BD69" s="73" t="s">
        <v>362</v>
      </c>
    </row>
    <row r="70" spans="2:56" x14ac:dyDescent="0.25">
      <c r="B70" s="74" t="s">
        <v>253</v>
      </c>
      <c r="C70">
        <v>1</v>
      </c>
      <c r="D70" s="76">
        <v>1500</v>
      </c>
      <c r="E70" s="76">
        <v>100</v>
      </c>
      <c r="F70" s="76">
        <v>130</v>
      </c>
      <c r="G70" s="76">
        <f>ROUND((Table245[[#This Row],[XP]]*Table245[[#This Row],[entity_spawned (AVG)]])*(Table245[[#This Row],[activating_chance]]/100),0)</f>
        <v>130</v>
      </c>
      <c r="H70" s="73" t="s">
        <v>362</v>
      </c>
      <c r="J70" t="s">
        <v>244</v>
      </c>
      <c r="K70">
        <v>2</v>
      </c>
      <c r="L70">
        <v>250</v>
      </c>
      <c r="M70" s="76">
        <v>100</v>
      </c>
      <c r="N70">
        <v>195</v>
      </c>
      <c r="O70" s="76">
        <f>ROUND((Table3[[#This Row],[XP]]*Table3[[#This Row],[entity_spawned (AVG)]])*(Table3[[#This Row],[activating_chance]]/100),0)</f>
        <v>390</v>
      </c>
      <c r="P70" s="73" t="s">
        <v>362</v>
      </c>
      <c r="Q70" s="73"/>
      <c r="R70" t="s">
        <v>431</v>
      </c>
      <c r="S70">
        <v>1</v>
      </c>
      <c r="T70">
        <v>120</v>
      </c>
      <c r="U70" s="76">
        <v>100</v>
      </c>
      <c r="V70">
        <v>25</v>
      </c>
      <c r="W70" s="76">
        <f>ROUND((Table39[[#This Row],[XP]]*Table39[[#This Row],[entity_spawned (AVG)]])*(Table39[[#This Row],[activating_chance]]/100),0)</f>
        <v>25</v>
      </c>
      <c r="X70" s="73" t="s">
        <v>361</v>
      </c>
      <c r="Z70" t="s">
        <v>439</v>
      </c>
      <c r="AA70">
        <v>1</v>
      </c>
      <c r="AB70">
        <v>340</v>
      </c>
      <c r="AC70" s="76">
        <v>100</v>
      </c>
      <c r="AD70">
        <v>263</v>
      </c>
      <c r="AE70" s="76">
        <f>ROUND((Table2[[#This Row],[XP]]*Table2[[#This Row],[entity_spawned (AVG)]])*(Table2[[#This Row],[activating_chance]]/100),0)</f>
        <v>263</v>
      </c>
      <c r="AF70" s="73" t="s">
        <v>362</v>
      </c>
      <c r="AH70" t="s">
        <v>427</v>
      </c>
      <c r="AI70">
        <v>1</v>
      </c>
      <c r="AJ70">
        <v>220</v>
      </c>
      <c r="AK70" s="76">
        <v>100</v>
      </c>
      <c r="AL70">
        <v>83</v>
      </c>
      <c r="AM70" s="76">
        <f>ROUND((Table6[[#This Row],[XP]]*Table6[[#This Row],[entity_spawned (AVG)]])*(Table6[[#This Row],[activating_chance]]/100),0)</f>
        <v>83</v>
      </c>
      <c r="AN70" s="73" t="s">
        <v>361</v>
      </c>
      <c r="AP70" t="s">
        <v>498</v>
      </c>
      <c r="AQ70">
        <v>1</v>
      </c>
      <c r="AR70">
        <v>250</v>
      </c>
      <c r="AS70" s="76">
        <v>100</v>
      </c>
      <c r="AT70">
        <v>35</v>
      </c>
      <c r="AU70" s="76">
        <f>ROUND((Table610[[#This Row],[XP]]*Table610[[#This Row],[entity_spawned (AVG)]])*(Table610[[#This Row],[activating_chance]]/100),0)</f>
        <v>35</v>
      </c>
      <c r="AV70" s="73" t="s">
        <v>362</v>
      </c>
      <c r="AX70" t="s">
        <v>438</v>
      </c>
      <c r="AY70">
        <v>1</v>
      </c>
      <c r="AZ70">
        <v>300</v>
      </c>
      <c r="BA70" s="76">
        <v>100</v>
      </c>
      <c r="BB70">
        <v>195</v>
      </c>
      <c r="BC70" s="76">
        <f>ROUND((Table61011[[#This Row],[XP]]*Table61011[[#This Row],[entity_spawned (AVG)]])*(Table61011[[#This Row],[activating_chance]]/100),0)</f>
        <v>195</v>
      </c>
      <c r="BD70" s="73" t="s">
        <v>362</v>
      </c>
    </row>
    <row r="71" spans="2:56" x14ac:dyDescent="0.25">
      <c r="B71" s="74" t="s">
        <v>253</v>
      </c>
      <c r="C71">
        <v>1</v>
      </c>
      <c r="D71" s="76">
        <v>1500</v>
      </c>
      <c r="E71" s="76">
        <v>100</v>
      </c>
      <c r="F71" s="76">
        <v>130</v>
      </c>
      <c r="G71" s="76">
        <f>ROUND((Table245[[#This Row],[XP]]*Table245[[#This Row],[entity_spawned (AVG)]])*(Table245[[#This Row],[activating_chance]]/100),0)</f>
        <v>130</v>
      </c>
      <c r="H71" s="73" t="s">
        <v>362</v>
      </c>
      <c r="J71" t="s">
        <v>416</v>
      </c>
      <c r="K71">
        <v>1</v>
      </c>
      <c r="L71">
        <v>240</v>
      </c>
      <c r="M71" s="76">
        <v>100</v>
      </c>
      <c r="N71">
        <v>28</v>
      </c>
      <c r="O71" s="76">
        <f>ROUND((Table3[[#This Row],[XP]]*Table3[[#This Row],[entity_spawned (AVG)]])*(Table3[[#This Row],[activating_chance]]/100),0)</f>
        <v>28</v>
      </c>
      <c r="P71" s="73" t="s">
        <v>362</v>
      </c>
      <c r="Q71" s="73"/>
      <c r="R71" t="s">
        <v>431</v>
      </c>
      <c r="S71">
        <v>1</v>
      </c>
      <c r="T71">
        <v>120</v>
      </c>
      <c r="U71" s="76">
        <v>100</v>
      </c>
      <c r="V71">
        <v>25</v>
      </c>
      <c r="W71" s="76">
        <f>ROUND((Table39[[#This Row],[XP]]*Table39[[#This Row],[entity_spawned (AVG)]])*(Table39[[#This Row],[activating_chance]]/100),0)</f>
        <v>25</v>
      </c>
      <c r="X71" s="73" t="s">
        <v>361</v>
      </c>
      <c r="Z71" t="s">
        <v>438</v>
      </c>
      <c r="AA71">
        <v>1</v>
      </c>
      <c r="AB71">
        <v>300</v>
      </c>
      <c r="AC71" s="76">
        <v>100</v>
      </c>
      <c r="AD71">
        <v>195</v>
      </c>
      <c r="AE71" s="76">
        <f>ROUND((Table2[[#This Row],[XP]]*Table2[[#This Row],[entity_spawned (AVG)]])*(Table2[[#This Row],[activating_chance]]/100),0)</f>
        <v>195</v>
      </c>
      <c r="AF71" s="73" t="s">
        <v>362</v>
      </c>
      <c r="AH71" t="s">
        <v>430</v>
      </c>
      <c r="AI71">
        <v>7</v>
      </c>
      <c r="AJ71">
        <v>200</v>
      </c>
      <c r="AK71" s="76">
        <v>100</v>
      </c>
      <c r="AL71">
        <v>50</v>
      </c>
      <c r="AM71" s="76">
        <f>ROUND((Table6[[#This Row],[XP]]*Table6[[#This Row],[entity_spawned (AVG)]])*(Table6[[#This Row],[activating_chance]]/100),0)</f>
        <v>350</v>
      </c>
      <c r="AN71" s="73" t="s">
        <v>361</v>
      </c>
      <c r="AP71" t="s">
        <v>498</v>
      </c>
      <c r="AQ71">
        <v>1</v>
      </c>
      <c r="AR71">
        <v>250</v>
      </c>
      <c r="AS71" s="76">
        <v>100</v>
      </c>
      <c r="AT71">
        <v>35</v>
      </c>
      <c r="AU71" s="76">
        <f>ROUND((Table610[[#This Row],[XP]]*Table610[[#This Row],[entity_spawned (AVG)]])*(Table610[[#This Row],[activating_chance]]/100),0)</f>
        <v>35</v>
      </c>
      <c r="AV71" s="73" t="s">
        <v>362</v>
      </c>
      <c r="AX71" t="s">
        <v>438</v>
      </c>
      <c r="AY71">
        <v>1</v>
      </c>
      <c r="AZ71">
        <v>300</v>
      </c>
      <c r="BA71" s="76">
        <v>100</v>
      </c>
      <c r="BB71">
        <v>195</v>
      </c>
      <c r="BC71" s="76">
        <f>ROUND((Table61011[[#This Row],[XP]]*Table61011[[#This Row],[entity_spawned (AVG)]])*(Table61011[[#This Row],[activating_chance]]/100),0)</f>
        <v>195</v>
      </c>
      <c r="BD71" s="73" t="s">
        <v>362</v>
      </c>
    </row>
    <row r="72" spans="2:56" x14ac:dyDescent="0.25">
      <c r="B72" s="74" t="s">
        <v>253</v>
      </c>
      <c r="C72">
        <v>1</v>
      </c>
      <c r="D72" s="76">
        <v>1500</v>
      </c>
      <c r="E72" s="76">
        <v>100</v>
      </c>
      <c r="F72" s="76">
        <v>130</v>
      </c>
      <c r="G72" s="76">
        <f>ROUND((Table245[[#This Row],[XP]]*Table245[[#This Row],[entity_spawned (AVG)]])*(Table245[[#This Row],[activating_chance]]/100),0)</f>
        <v>130</v>
      </c>
      <c r="H72" s="73" t="s">
        <v>362</v>
      </c>
      <c r="J72" t="s">
        <v>416</v>
      </c>
      <c r="K72">
        <v>1</v>
      </c>
      <c r="L72">
        <v>240</v>
      </c>
      <c r="M72" s="76">
        <v>100</v>
      </c>
      <c r="N72">
        <v>28</v>
      </c>
      <c r="O72" s="76">
        <f>ROUND((Table3[[#This Row],[XP]]*Table3[[#This Row],[entity_spawned (AVG)]])*(Table3[[#This Row],[activating_chance]]/100),0)</f>
        <v>28</v>
      </c>
      <c r="P72" s="73" t="s">
        <v>362</v>
      </c>
      <c r="Q72" s="73"/>
      <c r="R72" t="s">
        <v>495</v>
      </c>
      <c r="S72">
        <v>1</v>
      </c>
      <c r="T72">
        <v>120</v>
      </c>
      <c r="U72" s="76">
        <v>100</v>
      </c>
      <c r="V72">
        <v>25</v>
      </c>
      <c r="W72" s="76">
        <f>ROUND((Table39[[#This Row],[XP]]*Table39[[#This Row],[entity_spawned (AVG)]])*(Table39[[#This Row],[activating_chance]]/100),0)</f>
        <v>25</v>
      </c>
      <c r="X72" s="73" t="s">
        <v>361</v>
      </c>
      <c r="Z72" t="s">
        <v>244</v>
      </c>
      <c r="AA72">
        <v>1</v>
      </c>
      <c r="AB72">
        <v>300</v>
      </c>
      <c r="AC72" s="76">
        <v>100</v>
      </c>
      <c r="AD72">
        <v>195</v>
      </c>
      <c r="AE72" s="76">
        <f>ROUND((Table2[[#This Row],[XP]]*Table2[[#This Row],[entity_spawned (AVG)]])*(Table2[[#This Row],[activating_chance]]/100),0)</f>
        <v>195</v>
      </c>
      <c r="AF72" s="73" t="s">
        <v>362</v>
      </c>
      <c r="AH72" t="s">
        <v>430</v>
      </c>
      <c r="AI72">
        <v>3</v>
      </c>
      <c r="AJ72">
        <v>200</v>
      </c>
      <c r="AK72" s="76">
        <v>100</v>
      </c>
      <c r="AL72">
        <v>50</v>
      </c>
      <c r="AM72" s="76">
        <f>ROUND((Table6[[#This Row],[XP]]*Table6[[#This Row],[entity_spawned (AVG)]])*(Table6[[#This Row],[activating_chance]]/100),0)</f>
        <v>150</v>
      </c>
      <c r="AN72" s="73" t="s">
        <v>361</v>
      </c>
      <c r="AP72" t="s">
        <v>498</v>
      </c>
      <c r="AQ72">
        <v>1</v>
      </c>
      <c r="AR72">
        <v>250</v>
      </c>
      <c r="AS72" s="76">
        <v>100</v>
      </c>
      <c r="AT72">
        <v>35</v>
      </c>
      <c r="AU72" s="76">
        <f>ROUND((Table610[[#This Row],[XP]]*Table610[[#This Row],[entity_spawned (AVG)]])*(Table610[[#This Row],[activating_chance]]/100),0)</f>
        <v>35</v>
      </c>
      <c r="AV72" s="73" t="s">
        <v>362</v>
      </c>
      <c r="AX72" t="s">
        <v>244</v>
      </c>
      <c r="AY72">
        <v>1</v>
      </c>
      <c r="AZ72">
        <v>300</v>
      </c>
      <c r="BA72" s="76">
        <v>100</v>
      </c>
      <c r="BB72">
        <v>195</v>
      </c>
      <c r="BC72" s="76">
        <f>ROUND((Table61011[[#This Row],[XP]]*Table61011[[#This Row],[entity_spawned (AVG)]])*(Table61011[[#This Row],[activating_chance]]/100),0)</f>
        <v>195</v>
      </c>
      <c r="BD72" s="73" t="s">
        <v>362</v>
      </c>
    </row>
    <row r="73" spans="2:56" x14ac:dyDescent="0.25">
      <c r="B73" s="74" t="s">
        <v>253</v>
      </c>
      <c r="C73">
        <v>1</v>
      </c>
      <c r="D73" s="76">
        <v>1500</v>
      </c>
      <c r="E73" s="76">
        <v>100</v>
      </c>
      <c r="F73" s="76">
        <v>130</v>
      </c>
      <c r="G73" s="76">
        <f>ROUND((Table245[[#This Row],[XP]]*Table245[[#This Row],[entity_spawned (AVG)]])*(Table245[[#This Row],[activating_chance]]/100),0)</f>
        <v>130</v>
      </c>
      <c r="H73" s="73" t="s">
        <v>362</v>
      </c>
      <c r="J73" t="s">
        <v>416</v>
      </c>
      <c r="K73">
        <v>1</v>
      </c>
      <c r="L73">
        <v>240</v>
      </c>
      <c r="M73" s="76">
        <v>100</v>
      </c>
      <c r="N73">
        <v>28</v>
      </c>
      <c r="O73" s="76">
        <f>ROUND((Table3[[#This Row],[XP]]*Table3[[#This Row],[entity_spawned (AVG)]])*(Table3[[#This Row],[activating_chance]]/100),0)</f>
        <v>28</v>
      </c>
      <c r="P73" s="73" t="s">
        <v>362</v>
      </c>
      <c r="Q73" s="73"/>
      <c r="R73" t="s">
        <v>495</v>
      </c>
      <c r="S73">
        <v>1</v>
      </c>
      <c r="T73">
        <v>120</v>
      </c>
      <c r="U73" s="76">
        <v>100</v>
      </c>
      <c r="V73">
        <v>25</v>
      </c>
      <c r="W73" s="76">
        <f>ROUND((Table39[[#This Row],[XP]]*Table39[[#This Row],[entity_spawned (AVG)]])*(Table39[[#This Row],[activating_chance]]/100),0)</f>
        <v>25</v>
      </c>
      <c r="X73" s="73" t="s">
        <v>361</v>
      </c>
      <c r="Z73" t="s">
        <v>244</v>
      </c>
      <c r="AA73">
        <v>1</v>
      </c>
      <c r="AB73">
        <v>300</v>
      </c>
      <c r="AC73" s="76">
        <v>100</v>
      </c>
      <c r="AD73">
        <v>195</v>
      </c>
      <c r="AE73" s="76">
        <f>ROUND((Table2[[#This Row],[XP]]*Table2[[#This Row],[entity_spawned (AVG)]])*(Table2[[#This Row],[activating_chance]]/100),0)</f>
        <v>195</v>
      </c>
      <c r="AF73" s="73" t="s">
        <v>362</v>
      </c>
      <c r="AH73" t="s">
        <v>430</v>
      </c>
      <c r="AI73">
        <v>3</v>
      </c>
      <c r="AJ73">
        <v>200</v>
      </c>
      <c r="AK73" s="76">
        <v>100</v>
      </c>
      <c r="AL73">
        <v>50</v>
      </c>
      <c r="AM73" s="76">
        <f>ROUND((Table6[[#This Row],[XP]]*Table6[[#This Row],[entity_spawned (AVG)]])*(Table6[[#This Row],[activating_chance]]/100),0)</f>
        <v>150</v>
      </c>
      <c r="AN73" s="73" t="s">
        <v>361</v>
      </c>
      <c r="AP73" t="s">
        <v>498</v>
      </c>
      <c r="AQ73">
        <v>1</v>
      </c>
      <c r="AR73">
        <v>250</v>
      </c>
      <c r="AS73" s="76">
        <v>100</v>
      </c>
      <c r="AT73">
        <v>35</v>
      </c>
      <c r="AU73" s="76">
        <f>ROUND((Table610[[#This Row],[XP]]*Table610[[#This Row],[entity_spawned (AVG)]])*(Table610[[#This Row],[activating_chance]]/100),0)</f>
        <v>35</v>
      </c>
      <c r="AV73" s="73" t="s">
        <v>362</v>
      </c>
      <c r="AX73" t="s">
        <v>244</v>
      </c>
      <c r="AY73">
        <v>1</v>
      </c>
      <c r="AZ73">
        <v>300</v>
      </c>
      <c r="BA73" s="76">
        <v>100</v>
      </c>
      <c r="BB73">
        <v>195</v>
      </c>
      <c r="BC73" s="76">
        <f>ROUND((Table61011[[#This Row],[XP]]*Table61011[[#This Row],[entity_spawned (AVG)]])*(Table61011[[#This Row],[activating_chance]]/100),0)</f>
        <v>195</v>
      </c>
      <c r="BD73" s="73" t="s">
        <v>362</v>
      </c>
    </row>
    <row r="74" spans="2:56" x14ac:dyDescent="0.25">
      <c r="B74" s="74" t="s">
        <v>253</v>
      </c>
      <c r="C74">
        <v>1</v>
      </c>
      <c r="D74" s="76">
        <v>1500</v>
      </c>
      <c r="E74" s="76">
        <v>100</v>
      </c>
      <c r="F74" s="76">
        <v>130</v>
      </c>
      <c r="G74" s="76">
        <f>ROUND((Table245[[#This Row],[XP]]*Table245[[#This Row],[entity_spawned (AVG)]])*(Table245[[#This Row],[activating_chance]]/100),0)</f>
        <v>130</v>
      </c>
      <c r="H74" s="73" t="s">
        <v>362</v>
      </c>
      <c r="J74" t="s">
        <v>416</v>
      </c>
      <c r="K74">
        <v>2</v>
      </c>
      <c r="L74">
        <v>240</v>
      </c>
      <c r="M74" s="76">
        <v>30</v>
      </c>
      <c r="N74">
        <v>28</v>
      </c>
      <c r="O74" s="76">
        <f>ROUND((Table3[[#This Row],[XP]]*Table3[[#This Row],[entity_spawned (AVG)]])*(Table3[[#This Row],[activating_chance]]/100),0)</f>
        <v>17</v>
      </c>
      <c r="P74" s="73" t="s">
        <v>362</v>
      </c>
      <c r="Q74" s="73"/>
      <c r="R74" t="s">
        <v>495</v>
      </c>
      <c r="S74">
        <v>1</v>
      </c>
      <c r="T74">
        <v>120</v>
      </c>
      <c r="U74" s="76">
        <v>100</v>
      </c>
      <c r="V74">
        <v>25</v>
      </c>
      <c r="W74" s="76">
        <f>ROUND((Table39[[#This Row],[XP]]*Table39[[#This Row],[entity_spawned (AVG)]])*(Table39[[#This Row],[activating_chance]]/100),0)</f>
        <v>25</v>
      </c>
      <c r="X74" s="73" t="s">
        <v>361</v>
      </c>
      <c r="Z74" t="s">
        <v>421</v>
      </c>
      <c r="AA74">
        <v>1</v>
      </c>
      <c r="AB74">
        <v>300</v>
      </c>
      <c r="AC74" s="76">
        <v>100</v>
      </c>
      <c r="AD74">
        <v>83</v>
      </c>
      <c r="AE74" s="76">
        <f>ROUND((Table2[[#This Row],[XP]]*Table2[[#This Row],[entity_spawned (AVG)]])*(Table2[[#This Row],[activating_chance]]/100),0)</f>
        <v>83</v>
      </c>
      <c r="AF74" s="73" t="s">
        <v>361</v>
      </c>
      <c r="AH74" t="s">
        <v>430</v>
      </c>
      <c r="AI74">
        <v>3</v>
      </c>
      <c r="AJ74">
        <v>200</v>
      </c>
      <c r="AK74" s="76">
        <v>100</v>
      </c>
      <c r="AL74">
        <v>50</v>
      </c>
      <c r="AM74" s="76">
        <f>ROUND((Table6[[#This Row],[XP]]*Table6[[#This Row],[entity_spawned (AVG)]])*(Table6[[#This Row],[activating_chance]]/100),0)</f>
        <v>150</v>
      </c>
      <c r="AN74" s="73" t="s">
        <v>361</v>
      </c>
      <c r="AP74" t="s">
        <v>498</v>
      </c>
      <c r="AQ74">
        <v>1</v>
      </c>
      <c r="AR74">
        <v>250</v>
      </c>
      <c r="AS74" s="76">
        <v>100</v>
      </c>
      <c r="AT74">
        <v>35</v>
      </c>
      <c r="AU74" s="76">
        <f>ROUND((Table610[[#This Row],[XP]]*Table610[[#This Row],[entity_spawned (AVG)]])*(Table610[[#This Row],[activating_chance]]/100),0)</f>
        <v>35</v>
      </c>
      <c r="AV74" s="73" t="s">
        <v>362</v>
      </c>
      <c r="AX74" t="s">
        <v>244</v>
      </c>
      <c r="AY74">
        <v>1</v>
      </c>
      <c r="AZ74">
        <v>300</v>
      </c>
      <c r="BA74" s="76">
        <v>100</v>
      </c>
      <c r="BB74">
        <v>195</v>
      </c>
      <c r="BC74" s="76">
        <f>ROUND((Table61011[[#This Row],[XP]]*Table61011[[#This Row],[entity_spawned (AVG)]])*(Table61011[[#This Row],[activating_chance]]/100),0)</f>
        <v>195</v>
      </c>
      <c r="BD74" s="73" t="s">
        <v>362</v>
      </c>
    </row>
    <row r="75" spans="2:56" x14ac:dyDescent="0.25">
      <c r="B75" s="74" t="s">
        <v>253</v>
      </c>
      <c r="C75">
        <v>1</v>
      </c>
      <c r="D75" s="76">
        <v>1500</v>
      </c>
      <c r="E75" s="76">
        <v>100</v>
      </c>
      <c r="F75" s="76">
        <v>130</v>
      </c>
      <c r="G75" s="76">
        <f>ROUND((Table245[[#This Row],[XP]]*Table245[[#This Row],[entity_spawned (AVG)]])*(Table245[[#This Row],[activating_chance]]/100),0)</f>
        <v>130</v>
      </c>
      <c r="H75" s="73" t="s">
        <v>362</v>
      </c>
      <c r="J75" t="s">
        <v>416</v>
      </c>
      <c r="K75">
        <v>1</v>
      </c>
      <c r="L75">
        <v>240</v>
      </c>
      <c r="M75" s="76">
        <v>100</v>
      </c>
      <c r="N75">
        <v>28</v>
      </c>
      <c r="O75" s="76">
        <f>ROUND((Table3[[#This Row],[XP]]*Table3[[#This Row],[entity_spawned (AVG)]])*(Table3[[#This Row],[activating_chance]]/100),0)</f>
        <v>28</v>
      </c>
      <c r="P75" s="73" t="s">
        <v>362</v>
      </c>
      <c r="Q75" s="73"/>
      <c r="R75" t="s">
        <v>495</v>
      </c>
      <c r="S75">
        <v>1</v>
      </c>
      <c r="T75">
        <v>120</v>
      </c>
      <c r="U75" s="76">
        <v>100</v>
      </c>
      <c r="V75">
        <v>25</v>
      </c>
      <c r="W75" s="76">
        <f>ROUND((Table39[[#This Row],[XP]]*Table39[[#This Row],[entity_spawned (AVG)]])*(Table39[[#This Row],[activating_chance]]/100),0)</f>
        <v>25</v>
      </c>
      <c r="X75" s="73" t="s">
        <v>361</v>
      </c>
      <c r="Z75" t="s">
        <v>421</v>
      </c>
      <c r="AA75">
        <v>1</v>
      </c>
      <c r="AB75">
        <v>300</v>
      </c>
      <c r="AC75" s="76">
        <v>100</v>
      </c>
      <c r="AD75">
        <v>83</v>
      </c>
      <c r="AE75" s="76">
        <f>ROUND((Table2[[#This Row],[XP]]*Table2[[#This Row],[entity_spawned (AVG)]])*(Table2[[#This Row],[activating_chance]]/100),0)</f>
        <v>83</v>
      </c>
      <c r="AF75" s="73" t="s">
        <v>361</v>
      </c>
      <c r="AH75" t="s">
        <v>430</v>
      </c>
      <c r="AI75">
        <v>10</v>
      </c>
      <c r="AJ75">
        <v>200</v>
      </c>
      <c r="AK75" s="76">
        <v>100</v>
      </c>
      <c r="AL75">
        <v>50</v>
      </c>
      <c r="AM75" s="76">
        <f>ROUND((Table6[[#This Row],[XP]]*Table6[[#This Row],[entity_spawned (AVG)]])*(Table6[[#This Row],[activating_chance]]/100),0)</f>
        <v>500</v>
      </c>
      <c r="AN75" s="73" t="s">
        <v>361</v>
      </c>
      <c r="AP75" t="s">
        <v>498</v>
      </c>
      <c r="AQ75">
        <v>1</v>
      </c>
      <c r="AR75">
        <v>250</v>
      </c>
      <c r="AS75" s="76">
        <v>100</v>
      </c>
      <c r="AT75">
        <v>35</v>
      </c>
      <c r="AU75" s="76">
        <f>ROUND((Table610[[#This Row],[XP]]*Table610[[#This Row],[entity_spawned (AVG)]])*(Table610[[#This Row],[activating_chance]]/100),0)</f>
        <v>35</v>
      </c>
      <c r="AV75" s="73" t="s">
        <v>362</v>
      </c>
      <c r="AX75" t="s">
        <v>244</v>
      </c>
      <c r="AY75">
        <v>1</v>
      </c>
      <c r="AZ75">
        <v>300</v>
      </c>
      <c r="BA75" s="76">
        <v>100</v>
      </c>
      <c r="BB75">
        <v>195</v>
      </c>
      <c r="BC75" s="76">
        <f>ROUND((Table61011[[#This Row],[XP]]*Table61011[[#This Row],[entity_spawned (AVG)]])*(Table61011[[#This Row],[activating_chance]]/100),0)</f>
        <v>195</v>
      </c>
      <c r="BD75" s="73" t="s">
        <v>362</v>
      </c>
    </row>
    <row r="76" spans="2:56" x14ac:dyDescent="0.25">
      <c r="B76" s="74" t="s">
        <v>253</v>
      </c>
      <c r="C76">
        <v>1</v>
      </c>
      <c r="D76" s="76">
        <v>1500</v>
      </c>
      <c r="E76" s="76">
        <v>100</v>
      </c>
      <c r="F76" s="76">
        <v>130</v>
      </c>
      <c r="G76" s="76">
        <f>ROUND((Table245[[#This Row],[XP]]*Table245[[#This Row],[entity_spawned (AVG)]])*(Table245[[#This Row],[activating_chance]]/100),0)</f>
        <v>130</v>
      </c>
      <c r="H76" s="73" t="s">
        <v>362</v>
      </c>
      <c r="J76" t="s">
        <v>416</v>
      </c>
      <c r="K76">
        <v>1</v>
      </c>
      <c r="L76">
        <v>240</v>
      </c>
      <c r="M76" s="76">
        <v>100</v>
      </c>
      <c r="N76">
        <v>28</v>
      </c>
      <c r="O76" s="76">
        <f>ROUND((Table3[[#This Row],[XP]]*Table3[[#This Row],[entity_spawned (AVG)]])*(Table3[[#This Row],[activating_chance]]/100),0)</f>
        <v>28</v>
      </c>
      <c r="P76" s="73" t="s">
        <v>362</v>
      </c>
      <c r="Q76" s="73"/>
      <c r="R76" t="s">
        <v>495</v>
      </c>
      <c r="S76">
        <v>1</v>
      </c>
      <c r="T76">
        <v>120</v>
      </c>
      <c r="U76" s="76">
        <v>100</v>
      </c>
      <c r="V76">
        <v>25</v>
      </c>
      <c r="W76" s="76">
        <f>ROUND((Table39[[#This Row],[XP]]*Table39[[#This Row],[entity_spawned (AVG)]])*(Table39[[#This Row],[activating_chance]]/100),0)</f>
        <v>25</v>
      </c>
      <c r="X76" s="73" t="s">
        <v>361</v>
      </c>
      <c r="Z76" t="s">
        <v>421</v>
      </c>
      <c r="AA76">
        <v>1</v>
      </c>
      <c r="AB76">
        <v>300</v>
      </c>
      <c r="AC76" s="76">
        <v>100</v>
      </c>
      <c r="AD76">
        <v>83</v>
      </c>
      <c r="AE76" s="76">
        <f>ROUND((Table2[[#This Row],[XP]]*Table2[[#This Row],[entity_spawned (AVG)]])*(Table2[[#This Row],[activating_chance]]/100),0)</f>
        <v>83</v>
      </c>
      <c r="AF76" s="73" t="s">
        <v>361</v>
      </c>
      <c r="AH76" t="s">
        <v>430</v>
      </c>
      <c r="AI76">
        <v>3</v>
      </c>
      <c r="AJ76">
        <v>200</v>
      </c>
      <c r="AK76" s="76">
        <v>100</v>
      </c>
      <c r="AL76">
        <v>50</v>
      </c>
      <c r="AM76" s="76">
        <f>ROUND((Table6[[#This Row],[XP]]*Table6[[#This Row],[entity_spawned (AVG)]])*(Table6[[#This Row],[activating_chance]]/100),0)</f>
        <v>150</v>
      </c>
      <c r="AN76" s="73" t="s">
        <v>361</v>
      </c>
      <c r="AP76" t="s">
        <v>498</v>
      </c>
      <c r="AQ76">
        <v>1</v>
      </c>
      <c r="AR76">
        <v>250</v>
      </c>
      <c r="AS76" s="76">
        <v>100</v>
      </c>
      <c r="AT76">
        <v>35</v>
      </c>
      <c r="AU76" s="76">
        <f>ROUND((Table610[[#This Row],[XP]]*Table610[[#This Row],[entity_spawned (AVG)]])*(Table610[[#This Row],[activating_chance]]/100),0)</f>
        <v>35</v>
      </c>
      <c r="AV76" s="73" t="s">
        <v>362</v>
      </c>
      <c r="AX76" t="s">
        <v>244</v>
      </c>
      <c r="AY76">
        <v>1</v>
      </c>
      <c r="AZ76">
        <v>300</v>
      </c>
      <c r="BA76" s="76">
        <v>100</v>
      </c>
      <c r="BB76">
        <v>195</v>
      </c>
      <c r="BC76" s="76">
        <f>ROUND((Table61011[[#This Row],[XP]]*Table61011[[#This Row],[entity_spawned (AVG)]])*(Table61011[[#This Row],[activating_chance]]/100),0)</f>
        <v>195</v>
      </c>
      <c r="BD76" s="73" t="s">
        <v>362</v>
      </c>
    </row>
    <row r="77" spans="2:56" x14ac:dyDescent="0.25">
      <c r="B77" s="74" t="s">
        <v>253</v>
      </c>
      <c r="C77">
        <v>1</v>
      </c>
      <c r="D77" s="76">
        <v>1500</v>
      </c>
      <c r="E77" s="76">
        <v>100</v>
      </c>
      <c r="F77" s="76">
        <v>130</v>
      </c>
      <c r="G77" s="76">
        <f>ROUND((Table245[[#This Row],[XP]]*Table245[[#This Row],[entity_spawned (AVG)]])*(Table245[[#This Row],[activating_chance]]/100),0)</f>
        <v>130</v>
      </c>
      <c r="H77" s="73" t="s">
        <v>362</v>
      </c>
      <c r="J77" t="s">
        <v>416</v>
      </c>
      <c r="K77">
        <v>1</v>
      </c>
      <c r="L77">
        <v>240</v>
      </c>
      <c r="M77" s="76">
        <v>100</v>
      </c>
      <c r="N77">
        <v>28</v>
      </c>
      <c r="O77" s="76">
        <f>ROUND((Table3[[#This Row],[XP]]*Table3[[#This Row],[entity_spawned (AVG)]])*(Table3[[#This Row],[activating_chance]]/100),0)</f>
        <v>28</v>
      </c>
      <c r="P77" s="73" t="s">
        <v>362</v>
      </c>
      <c r="Q77" s="73"/>
      <c r="R77" t="s">
        <v>495</v>
      </c>
      <c r="S77">
        <v>1</v>
      </c>
      <c r="T77">
        <v>120</v>
      </c>
      <c r="U77" s="76">
        <v>100</v>
      </c>
      <c r="V77">
        <v>25</v>
      </c>
      <c r="W77" s="76">
        <f>ROUND((Table39[[#This Row],[XP]]*Table39[[#This Row],[entity_spawned (AVG)]])*(Table39[[#This Row],[activating_chance]]/100),0)</f>
        <v>25</v>
      </c>
      <c r="X77" s="73" t="s">
        <v>361</v>
      </c>
      <c r="Z77" t="s">
        <v>233</v>
      </c>
      <c r="AA77">
        <v>1</v>
      </c>
      <c r="AB77">
        <v>280</v>
      </c>
      <c r="AC77" s="76">
        <v>100</v>
      </c>
      <c r="AD77">
        <v>55</v>
      </c>
      <c r="AE77" s="76">
        <f>ROUND((Table2[[#This Row],[XP]]*Table2[[#This Row],[entity_spawned (AVG)]])*(Table2[[#This Row],[activating_chance]]/100),0)</f>
        <v>55</v>
      </c>
      <c r="AF77" s="73" t="s">
        <v>362</v>
      </c>
      <c r="AH77" t="s">
        <v>430</v>
      </c>
      <c r="AI77">
        <v>6</v>
      </c>
      <c r="AJ77">
        <v>200</v>
      </c>
      <c r="AK77" s="76">
        <v>100</v>
      </c>
      <c r="AL77">
        <v>50</v>
      </c>
      <c r="AM77" s="76">
        <f>ROUND((Table6[[#This Row],[XP]]*Table6[[#This Row],[entity_spawned (AVG)]])*(Table6[[#This Row],[activating_chance]]/100),0)</f>
        <v>300</v>
      </c>
      <c r="AN77" s="73" t="s">
        <v>361</v>
      </c>
      <c r="AP77" t="s">
        <v>498</v>
      </c>
      <c r="AQ77">
        <v>1</v>
      </c>
      <c r="AR77">
        <v>250</v>
      </c>
      <c r="AS77" s="76">
        <v>100</v>
      </c>
      <c r="AT77">
        <v>35</v>
      </c>
      <c r="AU77" s="76">
        <f>ROUND((Table610[[#This Row],[XP]]*Table610[[#This Row],[entity_spawned (AVG)]])*(Table610[[#This Row],[activating_chance]]/100),0)</f>
        <v>35</v>
      </c>
      <c r="AV77" s="73" t="s">
        <v>362</v>
      </c>
      <c r="AX77" t="s">
        <v>244</v>
      </c>
      <c r="AY77">
        <v>1</v>
      </c>
      <c r="AZ77">
        <v>300</v>
      </c>
      <c r="BA77" s="76">
        <v>100</v>
      </c>
      <c r="BB77">
        <v>195</v>
      </c>
      <c r="BC77" s="76">
        <f>ROUND((Table61011[[#This Row],[XP]]*Table61011[[#This Row],[entity_spawned (AVG)]])*(Table61011[[#This Row],[activating_chance]]/100),0)</f>
        <v>195</v>
      </c>
      <c r="BD77" s="73" t="s">
        <v>362</v>
      </c>
    </row>
    <row r="78" spans="2:56" x14ac:dyDescent="0.25">
      <c r="B78" s="74" t="s">
        <v>253</v>
      </c>
      <c r="C78">
        <v>1</v>
      </c>
      <c r="D78" s="76">
        <v>1500</v>
      </c>
      <c r="E78" s="76">
        <v>100</v>
      </c>
      <c r="F78" s="76">
        <v>130</v>
      </c>
      <c r="G78" s="76">
        <f>ROUND((Table245[[#This Row],[XP]]*Table245[[#This Row],[entity_spawned (AVG)]])*(Table245[[#This Row],[activating_chance]]/100),0)</f>
        <v>130</v>
      </c>
      <c r="H78" s="73" t="s">
        <v>362</v>
      </c>
      <c r="J78" t="s">
        <v>234</v>
      </c>
      <c r="K78">
        <v>8</v>
      </c>
      <c r="L78">
        <v>220</v>
      </c>
      <c r="M78" s="76">
        <v>100</v>
      </c>
      <c r="N78">
        <v>25</v>
      </c>
      <c r="O78" s="76">
        <f>ROUND((Table3[[#This Row],[XP]]*Table3[[#This Row],[entity_spawned (AVG)]])*(Table3[[#This Row],[activating_chance]]/100),0)</f>
        <v>200</v>
      </c>
      <c r="P78" s="73" t="s">
        <v>361</v>
      </c>
      <c r="Q78" s="73"/>
      <c r="R78" t="s">
        <v>254</v>
      </c>
      <c r="S78">
        <v>1</v>
      </c>
      <c r="T78">
        <v>90</v>
      </c>
      <c r="U78" s="76">
        <v>100</v>
      </c>
      <c r="V78">
        <v>55</v>
      </c>
      <c r="W78" s="76">
        <f>ROUND((Table39[[#This Row],[XP]]*Table39[[#This Row],[entity_spawned (AVG)]])*(Table39[[#This Row],[activating_chance]]/100),0)</f>
        <v>55</v>
      </c>
      <c r="X78" s="73" t="s">
        <v>361</v>
      </c>
      <c r="Z78" t="s">
        <v>233</v>
      </c>
      <c r="AA78">
        <v>1</v>
      </c>
      <c r="AB78">
        <v>280</v>
      </c>
      <c r="AC78" s="76">
        <v>100</v>
      </c>
      <c r="AD78">
        <v>55</v>
      </c>
      <c r="AE78" s="76">
        <f>ROUND((Table2[[#This Row],[XP]]*Table2[[#This Row],[entity_spawned (AVG)]])*(Table2[[#This Row],[activating_chance]]/100),0)</f>
        <v>55</v>
      </c>
      <c r="AF78" s="73" t="s">
        <v>362</v>
      </c>
      <c r="AH78" t="s">
        <v>430</v>
      </c>
      <c r="AI78">
        <v>7</v>
      </c>
      <c r="AJ78">
        <v>200</v>
      </c>
      <c r="AK78" s="76">
        <v>100</v>
      </c>
      <c r="AL78">
        <v>50</v>
      </c>
      <c r="AM78" s="76">
        <f>ROUND((Table6[[#This Row],[XP]]*Table6[[#This Row],[entity_spawned (AVG)]])*(Table6[[#This Row],[activating_chance]]/100),0)</f>
        <v>350</v>
      </c>
      <c r="AN78" s="73" t="s">
        <v>361</v>
      </c>
      <c r="AP78" t="s">
        <v>498</v>
      </c>
      <c r="AQ78">
        <v>1</v>
      </c>
      <c r="AR78">
        <v>250</v>
      </c>
      <c r="AS78" s="76">
        <v>100</v>
      </c>
      <c r="AT78">
        <v>35</v>
      </c>
      <c r="AU78" s="76">
        <f>ROUND((Table610[[#This Row],[XP]]*Table610[[#This Row],[entity_spawned (AVG)]])*(Table610[[#This Row],[activating_chance]]/100),0)</f>
        <v>35</v>
      </c>
      <c r="AV78" s="73" t="s">
        <v>362</v>
      </c>
      <c r="AX78" t="s">
        <v>244</v>
      </c>
      <c r="AY78">
        <v>1</v>
      </c>
      <c r="AZ78">
        <v>300</v>
      </c>
      <c r="BA78" s="76">
        <v>100</v>
      </c>
      <c r="BB78">
        <v>195</v>
      </c>
      <c r="BC78" s="76">
        <f>ROUND((Table61011[[#This Row],[XP]]*Table61011[[#This Row],[entity_spawned (AVG)]])*(Table61011[[#This Row],[activating_chance]]/100),0)</f>
        <v>195</v>
      </c>
      <c r="BD78" s="73" t="s">
        <v>362</v>
      </c>
    </row>
    <row r="79" spans="2:56" x14ac:dyDescent="0.25">
      <c r="B79" s="74" t="s">
        <v>253</v>
      </c>
      <c r="C79">
        <v>1</v>
      </c>
      <c r="D79" s="76">
        <v>1500</v>
      </c>
      <c r="E79" s="76">
        <v>20</v>
      </c>
      <c r="F79" s="76">
        <v>130</v>
      </c>
      <c r="G79" s="76">
        <f>ROUND((Table245[[#This Row],[XP]]*Table245[[#This Row],[entity_spawned (AVG)]])*(Table245[[#This Row],[activating_chance]]/100),0)</f>
        <v>26</v>
      </c>
      <c r="H79" s="73" t="s">
        <v>362</v>
      </c>
      <c r="J79" t="s">
        <v>238</v>
      </c>
      <c r="K79">
        <v>1</v>
      </c>
      <c r="L79">
        <v>220</v>
      </c>
      <c r="M79" s="76">
        <v>100</v>
      </c>
      <c r="N79">
        <v>50</v>
      </c>
      <c r="O79" s="76">
        <f>ROUND((Table3[[#This Row],[XP]]*Table3[[#This Row],[entity_spawned (AVG)]])*(Table3[[#This Row],[activating_chance]]/100),0)</f>
        <v>50</v>
      </c>
      <c r="P79" s="73" t="s">
        <v>362</v>
      </c>
      <c r="Q79" s="73"/>
      <c r="R79" t="s">
        <v>255</v>
      </c>
      <c r="S79">
        <v>1</v>
      </c>
      <c r="T79">
        <v>90</v>
      </c>
      <c r="U79" s="76">
        <v>100</v>
      </c>
      <c r="V79">
        <v>25</v>
      </c>
      <c r="W79" s="76">
        <f>ROUND((Table39[[#This Row],[XP]]*Table39[[#This Row],[entity_spawned (AVG)]])*(Table39[[#This Row],[activating_chance]]/100),0)</f>
        <v>25</v>
      </c>
      <c r="X79" s="73" t="s">
        <v>361</v>
      </c>
      <c r="Z79" t="s">
        <v>241</v>
      </c>
      <c r="AA79">
        <v>1</v>
      </c>
      <c r="AB79">
        <v>280</v>
      </c>
      <c r="AC79" s="76">
        <v>100</v>
      </c>
      <c r="AD79">
        <v>143</v>
      </c>
      <c r="AE79" s="76">
        <f>ROUND((Table2[[#This Row],[XP]]*Table2[[#This Row],[entity_spawned (AVG)]])*(Table2[[#This Row],[activating_chance]]/100),0)</f>
        <v>143</v>
      </c>
      <c r="AF79" s="73" t="s">
        <v>362</v>
      </c>
      <c r="AH79" t="s">
        <v>430</v>
      </c>
      <c r="AI79">
        <v>7</v>
      </c>
      <c r="AJ79">
        <v>200</v>
      </c>
      <c r="AK79" s="76">
        <v>100</v>
      </c>
      <c r="AL79">
        <v>50</v>
      </c>
      <c r="AM79" s="76">
        <f>ROUND((Table6[[#This Row],[XP]]*Table6[[#This Row],[entity_spawned (AVG)]])*(Table6[[#This Row],[activating_chance]]/100),0)</f>
        <v>350</v>
      </c>
      <c r="AN79" s="73" t="s">
        <v>361</v>
      </c>
      <c r="AP79" t="s">
        <v>498</v>
      </c>
      <c r="AQ79">
        <v>1</v>
      </c>
      <c r="AR79">
        <v>250</v>
      </c>
      <c r="AS79" s="76">
        <v>100</v>
      </c>
      <c r="AT79">
        <v>35</v>
      </c>
      <c r="AU79" s="76">
        <f>ROUND((Table610[[#This Row],[XP]]*Table610[[#This Row],[entity_spawned (AVG)]])*(Table610[[#This Row],[activating_chance]]/100),0)</f>
        <v>35</v>
      </c>
      <c r="AV79" s="73" t="s">
        <v>362</v>
      </c>
      <c r="AX79" t="s">
        <v>244</v>
      </c>
      <c r="AY79">
        <v>1</v>
      </c>
      <c r="AZ79">
        <v>300</v>
      </c>
      <c r="BA79" s="76">
        <v>100</v>
      </c>
      <c r="BB79">
        <v>195</v>
      </c>
      <c r="BC79" s="76">
        <f>ROUND((Table61011[[#This Row],[XP]]*Table61011[[#This Row],[entity_spawned (AVG)]])*(Table61011[[#This Row],[activating_chance]]/100),0)</f>
        <v>195</v>
      </c>
      <c r="BD79" s="73" t="s">
        <v>362</v>
      </c>
    </row>
    <row r="80" spans="2:56" x14ac:dyDescent="0.25">
      <c r="B80" s="74" t="s">
        <v>253</v>
      </c>
      <c r="C80">
        <v>1</v>
      </c>
      <c r="D80" s="76">
        <v>1500</v>
      </c>
      <c r="E80" s="76">
        <v>100</v>
      </c>
      <c r="F80" s="76">
        <v>130</v>
      </c>
      <c r="G80" s="76">
        <f>ROUND((Table245[[#This Row],[XP]]*Table245[[#This Row],[entity_spawned (AVG)]])*(Table245[[#This Row],[activating_chance]]/100),0)</f>
        <v>130</v>
      </c>
      <c r="H80" s="73" t="s">
        <v>362</v>
      </c>
      <c r="J80" t="s">
        <v>238</v>
      </c>
      <c r="K80">
        <v>1</v>
      </c>
      <c r="L80">
        <v>220</v>
      </c>
      <c r="M80" s="76">
        <v>100</v>
      </c>
      <c r="N80">
        <v>50</v>
      </c>
      <c r="O80" s="76">
        <f>ROUND((Table3[[#This Row],[XP]]*Table3[[#This Row],[entity_spawned (AVG)]])*(Table3[[#This Row],[activating_chance]]/100),0)</f>
        <v>50</v>
      </c>
      <c r="P80" s="73" t="s">
        <v>362</v>
      </c>
      <c r="Q80" s="73"/>
      <c r="R80" t="s">
        <v>234</v>
      </c>
      <c r="S80">
        <v>3</v>
      </c>
      <c r="T80">
        <v>85</v>
      </c>
      <c r="U80" s="76">
        <v>100</v>
      </c>
      <c r="V80">
        <v>25</v>
      </c>
      <c r="W80" s="76">
        <f>ROUND((Table39[[#This Row],[XP]]*Table39[[#This Row],[entity_spawned (AVG)]])*(Table39[[#This Row],[activating_chance]]/100),0)</f>
        <v>75</v>
      </c>
      <c r="X80" s="73" t="s">
        <v>361</v>
      </c>
      <c r="Z80" t="s">
        <v>241</v>
      </c>
      <c r="AA80">
        <v>1</v>
      </c>
      <c r="AB80">
        <v>280</v>
      </c>
      <c r="AC80" s="76">
        <v>100</v>
      </c>
      <c r="AD80">
        <v>143</v>
      </c>
      <c r="AE80" s="76">
        <f>ROUND((Table2[[#This Row],[XP]]*Table2[[#This Row],[entity_spawned (AVG)]])*(Table2[[#This Row],[activating_chance]]/100),0)</f>
        <v>143</v>
      </c>
      <c r="AF80" s="73" t="s">
        <v>362</v>
      </c>
      <c r="AH80" t="s">
        <v>430</v>
      </c>
      <c r="AI80">
        <v>1</v>
      </c>
      <c r="AJ80">
        <v>200</v>
      </c>
      <c r="AK80" s="76">
        <v>80</v>
      </c>
      <c r="AL80">
        <v>50</v>
      </c>
      <c r="AM80" s="76">
        <f>ROUND((Table6[[#This Row],[XP]]*Table6[[#This Row],[entity_spawned (AVG)]])*(Table6[[#This Row],[activating_chance]]/100),0)</f>
        <v>40</v>
      </c>
      <c r="AN80" s="73" t="s">
        <v>361</v>
      </c>
      <c r="AP80" t="s">
        <v>498</v>
      </c>
      <c r="AQ80">
        <v>1</v>
      </c>
      <c r="AR80">
        <v>250</v>
      </c>
      <c r="AS80" s="76">
        <v>100</v>
      </c>
      <c r="AT80">
        <v>35</v>
      </c>
      <c r="AU80" s="76">
        <f>ROUND((Table610[[#This Row],[XP]]*Table610[[#This Row],[entity_spawned (AVG)]])*(Table610[[#This Row],[activating_chance]]/100),0)</f>
        <v>35</v>
      </c>
      <c r="AV80" s="73" t="s">
        <v>362</v>
      </c>
      <c r="AX80" t="s">
        <v>244</v>
      </c>
      <c r="AY80">
        <v>1</v>
      </c>
      <c r="AZ80">
        <v>300</v>
      </c>
      <c r="BA80" s="76">
        <v>100</v>
      </c>
      <c r="BB80">
        <v>195</v>
      </c>
      <c r="BC80" s="76">
        <f>ROUND((Table61011[[#This Row],[XP]]*Table61011[[#This Row],[entity_spawned (AVG)]])*(Table61011[[#This Row],[activating_chance]]/100),0)</f>
        <v>195</v>
      </c>
      <c r="BD80" s="73" t="s">
        <v>362</v>
      </c>
    </row>
    <row r="81" spans="2:56" x14ac:dyDescent="0.25">
      <c r="B81" s="74" t="s">
        <v>253</v>
      </c>
      <c r="C81">
        <v>1</v>
      </c>
      <c r="D81" s="76">
        <v>1500</v>
      </c>
      <c r="E81" s="76">
        <v>100</v>
      </c>
      <c r="F81" s="76">
        <v>130</v>
      </c>
      <c r="G81" s="76">
        <f>ROUND((Table245[[#This Row],[XP]]*Table245[[#This Row],[entity_spawned (AVG)]])*(Table245[[#This Row],[activating_chance]]/100),0)</f>
        <v>130</v>
      </c>
      <c r="H81" s="73" t="s">
        <v>362</v>
      </c>
      <c r="J81" t="s">
        <v>256</v>
      </c>
      <c r="K81">
        <v>1</v>
      </c>
      <c r="L81">
        <v>220</v>
      </c>
      <c r="M81" s="76">
        <v>100</v>
      </c>
      <c r="N81">
        <v>35</v>
      </c>
      <c r="O81" s="76">
        <f>ROUND((Table3[[#This Row],[XP]]*Table3[[#This Row],[entity_spawned (AVG)]])*(Table3[[#This Row],[activating_chance]]/100),0)</f>
        <v>35</v>
      </c>
      <c r="P81" s="73" t="s">
        <v>362</v>
      </c>
      <c r="Q81" s="73"/>
      <c r="R81" t="s">
        <v>234</v>
      </c>
      <c r="S81">
        <v>6</v>
      </c>
      <c r="T81">
        <v>85</v>
      </c>
      <c r="U81" s="76">
        <v>100</v>
      </c>
      <c r="V81">
        <v>25</v>
      </c>
      <c r="W81" s="76">
        <f>ROUND((Table39[[#This Row],[XP]]*Table39[[#This Row],[entity_spawned (AVG)]])*(Table39[[#This Row],[activating_chance]]/100),0)</f>
        <v>150</v>
      </c>
      <c r="X81" s="73" t="s">
        <v>361</v>
      </c>
      <c r="Z81" t="s">
        <v>243</v>
      </c>
      <c r="AA81">
        <v>1</v>
      </c>
      <c r="AB81">
        <v>250</v>
      </c>
      <c r="AC81" s="76">
        <v>100</v>
      </c>
      <c r="AD81">
        <v>95</v>
      </c>
      <c r="AE81" s="76">
        <f>ROUND((Table2[[#This Row],[XP]]*Table2[[#This Row],[entity_spawned (AVG)]])*(Table2[[#This Row],[activating_chance]]/100),0)</f>
        <v>95</v>
      </c>
      <c r="AF81" s="73" t="s">
        <v>362</v>
      </c>
      <c r="AH81" t="s">
        <v>430</v>
      </c>
      <c r="AI81">
        <v>3</v>
      </c>
      <c r="AJ81">
        <v>200</v>
      </c>
      <c r="AK81" s="76">
        <v>100</v>
      </c>
      <c r="AL81">
        <v>50</v>
      </c>
      <c r="AM81" s="76">
        <f>ROUND((Table6[[#This Row],[XP]]*Table6[[#This Row],[entity_spawned (AVG)]])*(Table6[[#This Row],[activating_chance]]/100),0)</f>
        <v>150</v>
      </c>
      <c r="AN81" s="73" t="s">
        <v>361</v>
      </c>
      <c r="AP81" t="s">
        <v>498</v>
      </c>
      <c r="AQ81">
        <v>1</v>
      </c>
      <c r="AR81">
        <v>250</v>
      </c>
      <c r="AS81" s="76">
        <v>100</v>
      </c>
      <c r="AT81">
        <v>35</v>
      </c>
      <c r="AU81" s="76">
        <f>ROUND((Table610[[#This Row],[XP]]*Table610[[#This Row],[entity_spawned (AVG)]])*(Table610[[#This Row],[activating_chance]]/100),0)</f>
        <v>35</v>
      </c>
      <c r="AV81" s="73" t="s">
        <v>362</v>
      </c>
      <c r="AX81" t="s">
        <v>244</v>
      </c>
      <c r="AY81">
        <v>1</v>
      </c>
      <c r="AZ81">
        <v>300</v>
      </c>
      <c r="BA81" s="76">
        <v>100</v>
      </c>
      <c r="BB81">
        <v>195</v>
      </c>
      <c r="BC81" s="76">
        <f>ROUND((Table61011[[#This Row],[XP]]*Table61011[[#This Row],[entity_spawned (AVG)]])*(Table61011[[#This Row],[activating_chance]]/100),0)</f>
        <v>195</v>
      </c>
      <c r="BD81" s="73" t="s">
        <v>362</v>
      </c>
    </row>
    <row r="82" spans="2:56" x14ac:dyDescent="0.25">
      <c r="B82" s="74" t="s">
        <v>253</v>
      </c>
      <c r="C82">
        <v>1</v>
      </c>
      <c r="D82" s="76">
        <v>1500</v>
      </c>
      <c r="E82" s="76">
        <v>100</v>
      </c>
      <c r="F82" s="76">
        <v>130</v>
      </c>
      <c r="G82" s="76">
        <f>ROUND((Table245[[#This Row],[XP]]*Table245[[#This Row],[entity_spawned (AVG)]])*(Table245[[#This Row],[activating_chance]]/100),0)</f>
        <v>130</v>
      </c>
      <c r="H82" s="73" t="s">
        <v>362</v>
      </c>
      <c r="J82" t="s">
        <v>256</v>
      </c>
      <c r="K82">
        <v>1</v>
      </c>
      <c r="L82">
        <v>220</v>
      </c>
      <c r="M82" s="76">
        <v>100</v>
      </c>
      <c r="N82">
        <v>35</v>
      </c>
      <c r="O82" s="76">
        <f>ROUND((Table3[[#This Row],[XP]]*Table3[[#This Row],[entity_spawned (AVG)]])*(Table3[[#This Row],[activating_chance]]/100),0)</f>
        <v>35</v>
      </c>
      <c r="P82" s="73" t="s">
        <v>362</v>
      </c>
      <c r="Q82" s="73"/>
      <c r="R82" t="s">
        <v>234</v>
      </c>
      <c r="S82">
        <v>3</v>
      </c>
      <c r="T82">
        <v>85</v>
      </c>
      <c r="U82" s="76">
        <v>100</v>
      </c>
      <c r="V82">
        <v>25</v>
      </c>
      <c r="W82" s="76">
        <f>ROUND((Table39[[#This Row],[XP]]*Table39[[#This Row],[entity_spawned (AVG)]])*(Table39[[#This Row],[activating_chance]]/100),0)</f>
        <v>75</v>
      </c>
      <c r="X82" s="73" t="s">
        <v>361</v>
      </c>
      <c r="Z82" t="s">
        <v>243</v>
      </c>
      <c r="AA82">
        <v>1</v>
      </c>
      <c r="AB82">
        <v>250</v>
      </c>
      <c r="AC82" s="76">
        <v>100</v>
      </c>
      <c r="AD82">
        <v>95</v>
      </c>
      <c r="AE82" s="76">
        <f>ROUND((Table2[[#This Row],[XP]]*Table2[[#This Row],[entity_spawned (AVG)]])*(Table2[[#This Row],[activating_chance]]/100),0)</f>
        <v>95</v>
      </c>
      <c r="AF82" s="73" t="s">
        <v>362</v>
      </c>
      <c r="AH82" t="s">
        <v>430</v>
      </c>
      <c r="AI82">
        <v>7</v>
      </c>
      <c r="AJ82">
        <v>200</v>
      </c>
      <c r="AK82" s="76">
        <v>30</v>
      </c>
      <c r="AL82">
        <v>50</v>
      </c>
      <c r="AM82" s="76">
        <f>ROUND((Table6[[#This Row],[XP]]*Table6[[#This Row],[entity_spawned (AVG)]])*(Table6[[#This Row],[activating_chance]]/100),0)</f>
        <v>105</v>
      </c>
      <c r="AN82" s="73" t="s">
        <v>361</v>
      </c>
      <c r="AP82" t="s">
        <v>498</v>
      </c>
      <c r="AQ82">
        <v>1</v>
      </c>
      <c r="AR82">
        <v>250</v>
      </c>
      <c r="AS82" s="76">
        <v>100</v>
      </c>
      <c r="AT82">
        <v>35</v>
      </c>
      <c r="AU82" s="76">
        <f>ROUND((Table610[[#This Row],[XP]]*Table610[[#This Row],[entity_spawned (AVG)]])*(Table610[[#This Row],[activating_chance]]/100),0)</f>
        <v>35</v>
      </c>
      <c r="AV82" s="73" t="s">
        <v>362</v>
      </c>
      <c r="AX82" t="s">
        <v>244</v>
      </c>
      <c r="AY82">
        <v>1</v>
      </c>
      <c r="AZ82">
        <v>300</v>
      </c>
      <c r="BA82" s="76">
        <v>100</v>
      </c>
      <c r="BB82">
        <v>195</v>
      </c>
      <c r="BC82" s="76">
        <f>ROUND((Table61011[[#This Row],[XP]]*Table61011[[#This Row],[entity_spawned (AVG)]])*(Table61011[[#This Row],[activating_chance]]/100),0)</f>
        <v>195</v>
      </c>
      <c r="BD82" s="73" t="s">
        <v>362</v>
      </c>
    </row>
    <row r="83" spans="2:56" x14ac:dyDescent="0.25">
      <c r="B83" s="74" t="s">
        <v>253</v>
      </c>
      <c r="C83">
        <v>1</v>
      </c>
      <c r="D83" s="76">
        <v>1500</v>
      </c>
      <c r="E83" s="76">
        <v>100</v>
      </c>
      <c r="F83" s="76">
        <v>130</v>
      </c>
      <c r="G83" s="76">
        <f>ROUND((Table245[[#This Row],[XP]]*Table245[[#This Row],[entity_spawned (AVG)]])*(Table245[[#This Row],[activating_chance]]/100),0)</f>
        <v>130</v>
      </c>
      <c r="H83" s="73" t="s">
        <v>362</v>
      </c>
      <c r="J83" t="s">
        <v>256</v>
      </c>
      <c r="K83">
        <v>1</v>
      </c>
      <c r="L83">
        <v>220</v>
      </c>
      <c r="M83" s="76">
        <v>60</v>
      </c>
      <c r="N83">
        <v>35</v>
      </c>
      <c r="O83" s="76">
        <f>ROUND((Table3[[#This Row],[XP]]*Table3[[#This Row],[entity_spawned (AVG)]])*(Table3[[#This Row],[activating_chance]]/100),0)</f>
        <v>21</v>
      </c>
      <c r="P83" s="73" t="s">
        <v>362</v>
      </c>
      <c r="Q83" s="73"/>
      <c r="R83" t="s">
        <v>234</v>
      </c>
      <c r="S83">
        <v>6</v>
      </c>
      <c r="T83">
        <v>85</v>
      </c>
      <c r="U83" s="76">
        <v>100</v>
      </c>
      <c r="V83">
        <v>25</v>
      </c>
      <c r="W83" s="76">
        <f>ROUND((Table39[[#This Row],[XP]]*Table39[[#This Row],[entity_spawned (AVG)]])*(Table39[[#This Row],[activating_chance]]/100),0)</f>
        <v>150</v>
      </c>
      <c r="X83" s="73" t="s">
        <v>361</v>
      </c>
      <c r="Z83" t="s">
        <v>243</v>
      </c>
      <c r="AA83">
        <v>1</v>
      </c>
      <c r="AB83">
        <v>250</v>
      </c>
      <c r="AC83" s="76">
        <v>100</v>
      </c>
      <c r="AD83">
        <v>95</v>
      </c>
      <c r="AE83" s="76">
        <f>ROUND((Table2[[#This Row],[XP]]*Table2[[#This Row],[entity_spawned (AVG)]])*(Table2[[#This Row],[activating_chance]]/100),0)</f>
        <v>95</v>
      </c>
      <c r="AF83" s="73" t="s">
        <v>362</v>
      </c>
      <c r="AH83" t="s">
        <v>430</v>
      </c>
      <c r="AI83">
        <v>7</v>
      </c>
      <c r="AJ83">
        <v>200</v>
      </c>
      <c r="AK83" s="76">
        <v>30</v>
      </c>
      <c r="AL83">
        <v>50</v>
      </c>
      <c r="AM83" s="76">
        <f>ROUND((Table6[[#This Row],[XP]]*Table6[[#This Row],[entity_spawned (AVG)]])*(Table6[[#This Row],[activating_chance]]/100),0)</f>
        <v>105</v>
      </c>
      <c r="AN83" s="73" t="s">
        <v>361</v>
      </c>
      <c r="AP83" t="s">
        <v>498</v>
      </c>
      <c r="AQ83">
        <v>1</v>
      </c>
      <c r="AR83">
        <v>250</v>
      </c>
      <c r="AS83" s="76">
        <v>100</v>
      </c>
      <c r="AT83">
        <v>35</v>
      </c>
      <c r="AU83" s="76">
        <f>ROUND((Table610[[#This Row],[XP]]*Table610[[#This Row],[entity_spawned (AVG)]])*(Table610[[#This Row],[activating_chance]]/100),0)</f>
        <v>35</v>
      </c>
      <c r="AV83" s="73" t="s">
        <v>362</v>
      </c>
      <c r="AX83" t="s">
        <v>244</v>
      </c>
      <c r="AY83">
        <v>1</v>
      </c>
      <c r="AZ83">
        <v>300</v>
      </c>
      <c r="BA83" s="76">
        <v>100</v>
      </c>
      <c r="BB83">
        <v>195</v>
      </c>
      <c r="BC83" s="76">
        <f>ROUND((Table61011[[#This Row],[XP]]*Table61011[[#This Row],[entity_spawned (AVG)]])*(Table61011[[#This Row],[activating_chance]]/100),0)</f>
        <v>195</v>
      </c>
      <c r="BD83" s="73" t="s">
        <v>362</v>
      </c>
    </row>
    <row r="84" spans="2:56" x14ac:dyDescent="0.25">
      <c r="B84" s="74" t="s">
        <v>253</v>
      </c>
      <c r="C84">
        <v>1</v>
      </c>
      <c r="D84" s="76">
        <v>1500</v>
      </c>
      <c r="E84" s="76">
        <v>100</v>
      </c>
      <c r="F84" s="76">
        <v>130</v>
      </c>
      <c r="G84" s="76">
        <f>ROUND((Table245[[#This Row],[XP]]*Table245[[#This Row],[entity_spawned (AVG)]])*(Table245[[#This Row],[activating_chance]]/100),0)</f>
        <v>130</v>
      </c>
      <c r="H84" s="73" t="s">
        <v>362</v>
      </c>
      <c r="J84" t="s">
        <v>256</v>
      </c>
      <c r="K84">
        <v>1</v>
      </c>
      <c r="L84">
        <v>220</v>
      </c>
      <c r="M84" s="76">
        <v>100</v>
      </c>
      <c r="N84">
        <v>35</v>
      </c>
      <c r="O84" s="76">
        <f>ROUND((Table3[[#This Row],[XP]]*Table3[[#This Row],[entity_spawned (AVG)]])*(Table3[[#This Row],[activating_chance]]/100),0)</f>
        <v>35</v>
      </c>
      <c r="P84" s="73" t="s">
        <v>362</v>
      </c>
      <c r="Q84" s="73"/>
      <c r="R84" t="s">
        <v>234</v>
      </c>
      <c r="S84">
        <v>2</v>
      </c>
      <c r="T84">
        <v>85</v>
      </c>
      <c r="U84" s="76">
        <v>100</v>
      </c>
      <c r="V84">
        <v>25</v>
      </c>
      <c r="W84" s="76">
        <f>ROUND((Table39[[#This Row],[XP]]*Table39[[#This Row],[entity_spawned (AVG)]])*(Table39[[#This Row],[activating_chance]]/100),0)</f>
        <v>50</v>
      </c>
      <c r="X84" s="73" t="s">
        <v>361</v>
      </c>
      <c r="Z84" t="s">
        <v>243</v>
      </c>
      <c r="AA84">
        <v>1</v>
      </c>
      <c r="AB84">
        <v>250</v>
      </c>
      <c r="AC84" s="76">
        <v>100</v>
      </c>
      <c r="AD84">
        <v>95</v>
      </c>
      <c r="AE84" s="76">
        <f>ROUND((Table2[[#This Row],[XP]]*Table2[[#This Row],[entity_spawned (AVG)]])*(Table2[[#This Row],[activating_chance]]/100),0)</f>
        <v>95</v>
      </c>
      <c r="AF84" s="73" t="s">
        <v>362</v>
      </c>
      <c r="AH84" t="s">
        <v>430</v>
      </c>
      <c r="AI84">
        <v>3</v>
      </c>
      <c r="AJ84">
        <v>200</v>
      </c>
      <c r="AK84" s="76">
        <v>80</v>
      </c>
      <c r="AL84">
        <v>50</v>
      </c>
      <c r="AM84" s="76">
        <f>ROUND((Table6[[#This Row],[XP]]*Table6[[#This Row],[entity_spawned (AVG)]])*(Table6[[#This Row],[activating_chance]]/100),0)</f>
        <v>120</v>
      </c>
      <c r="AN84" s="73" t="s">
        <v>361</v>
      </c>
      <c r="AP84" t="s">
        <v>498</v>
      </c>
      <c r="AQ84">
        <v>1</v>
      </c>
      <c r="AR84">
        <v>250</v>
      </c>
      <c r="AS84" s="76">
        <v>100</v>
      </c>
      <c r="AT84">
        <v>35</v>
      </c>
      <c r="AU84" s="76">
        <f>ROUND((Table610[[#This Row],[XP]]*Table610[[#This Row],[entity_spawned (AVG)]])*(Table610[[#This Row],[activating_chance]]/100),0)</f>
        <v>35</v>
      </c>
      <c r="AV84" s="73" t="s">
        <v>362</v>
      </c>
      <c r="AX84" t="s">
        <v>244</v>
      </c>
      <c r="AY84">
        <v>1</v>
      </c>
      <c r="AZ84">
        <v>300</v>
      </c>
      <c r="BA84" s="76">
        <v>100</v>
      </c>
      <c r="BB84">
        <v>195</v>
      </c>
      <c r="BC84" s="76">
        <f>ROUND((Table61011[[#This Row],[XP]]*Table61011[[#This Row],[entity_spawned (AVG)]])*(Table61011[[#This Row],[activating_chance]]/100),0)</f>
        <v>195</v>
      </c>
      <c r="BD84" s="73" t="s">
        <v>362</v>
      </c>
    </row>
    <row r="85" spans="2:56" x14ac:dyDescent="0.25">
      <c r="B85" s="74" t="s">
        <v>253</v>
      </c>
      <c r="C85">
        <v>1</v>
      </c>
      <c r="D85" s="76">
        <v>1500</v>
      </c>
      <c r="E85" s="76">
        <v>100</v>
      </c>
      <c r="F85" s="76">
        <v>130</v>
      </c>
      <c r="G85" s="76">
        <f>ROUND((Table245[[#This Row],[XP]]*Table245[[#This Row],[entity_spawned (AVG)]])*(Table245[[#This Row],[activating_chance]]/100),0)</f>
        <v>130</v>
      </c>
      <c r="H85" s="73" t="s">
        <v>362</v>
      </c>
      <c r="J85" t="s">
        <v>269</v>
      </c>
      <c r="K85">
        <v>1</v>
      </c>
      <c r="L85">
        <v>220</v>
      </c>
      <c r="M85" s="76">
        <v>100</v>
      </c>
      <c r="N85">
        <v>50</v>
      </c>
      <c r="O85" s="76">
        <f>ROUND((Table3[[#This Row],[XP]]*Table3[[#This Row],[entity_spawned (AVG)]])*(Table3[[#This Row],[activating_chance]]/100),0)</f>
        <v>50</v>
      </c>
      <c r="P85" s="73" t="s">
        <v>361</v>
      </c>
      <c r="Q85" s="73"/>
      <c r="R85" t="s">
        <v>431</v>
      </c>
      <c r="S85">
        <v>1</v>
      </c>
      <c r="T85">
        <v>80</v>
      </c>
      <c r="U85" s="76">
        <v>75</v>
      </c>
      <c r="V85">
        <v>25</v>
      </c>
      <c r="W85" s="76">
        <f>ROUND((Table39[[#This Row],[XP]]*Table39[[#This Row],[entity_spawned (AVG)]])*(Table39[[#This Row],[activating_chance]]/100),0)</f>
        <v>19</v>
      </c>
      <c r="X85" s="73" t="s">
        <v>361</v>
      </c>
      <c r="Z85" t="s">
        <v>243</v>
      </c>
      <c r="AA85">
        <v>1</v>
      </c>
      <c r="AB85">
        <v>250</v>
      </c>
      <c r="AC85" s="76">
        <v>100</v>
      </c>
      <c r="AD85">
        <v>95</v>
      </c>
      <c r="AE85" s="76">
        <f>ROUND((Table2[[#This Row],[XP]]*Table2[[#This Row],[entity_spawned (AVG)]])*(Table2[[#This Row],[activating_chance]]/100),0)</f>
        <v>95</v>
      </c>
      <c r="AF85" s="73" t="s">
        <v>362</v>
      </c>
      <c r="AH85" t="s">
        <v>430</v>
      </c>
      <c r="AI85">
        <v>2</v>
      </c>
      <c r="AJ85">
        <v>200</v>
      </c>
      <c r="AK85" s="76">
        <v>100</v>
      </c>
      <c r="AL85">
        <v>50</v>
      </c>
      <c r="AM85" s="76">
        <f>ROUND((Table6[[#This Row],[XP]]*Table6[[#This Row],[entity_spawned (AVG)]])*(Table6[[#This Row],[activating_chance]]/100),0)</f>
        <v>100</v>
      </c>
      <c r="AN85" s="73" t="s">
        <v>361</v>
      </c>
      <c r="AP85" t="s">
        <v>498</v>
      </c>
      <c r="AQ85">
        <v>1</v>
      </c>
      <c r="AR85">
        <v>250</v>
      </c>
      <c r="AS85" s="76">
        <v>100</v>
      </c>
      <c r="AT85">
        <v>35</v>
      </c>
      <c r="AU85" s="76">
        <f>ROUND((Table610[[#This Row],[XP]]*Table610[[#This Row],[entity_spawned (AVG)]])*(Table610[[#This Row],[activating_chance]]/100),0)</f>
        <v>35</v>
      </c>
      <c r="AV85" s="73" t="s">
        <v>362</v>
      </c>
      <c r="AX85" t="s">
        <v>244</v>
      </c>
      <c r="AY85">
        <v>1</v>
      </c>
      <c r="AZ85">
        <v>300</v>
      </c>
      <c r="BA85" s="76">
        <v>100</v>
      </c>
      <c r="BB85">
        <v>195</v>
      </c>
      <c r="BC85" s="76">
        <f>ROUND((Table61011[[#This Row],[XP]]*Table61011[[#This Row],[entity_spawned (AVG)]])*(Table61011[[#This Row],[activating_chance]]/100),0)</f>
        <v>195</v>
      </c>
      <c r="BD85" s="73" t="s">
        <v>362</v>
      </c>
    </row>
    <row r="86" spans="2:56" x14ac:dyDescent="0.25">
      <c r="B86" s="74" t="s">
        <v>253</v>
      </c>
      <c r="C86">
        <v>1</v>
      </c>
      <c r="D86" s="76">
        <v>1500</v>
      </c>
      <c r="E86" s="76">
        <v>100</v>
      </c>
      <c r="F86" s="76">
        <v>130</v>
      </c>
      <c r="G86" s="76">
        <f>ROUND((Table245[[#This Row],[XP]]*Table245[[#This Row],[entity_spawned (AVG)]])*(Table245[[#This Row],[activating_chance]]/100),0)</f>
        <v>130</v>
      </c>
      <c r="H86" s="73" t="s">
        <v>362</v>
      </c>
      <c r="J86" t="s">
        <v>269</v>
      </c>
      <c r="K86">
        <v>1</v>
      </c>
      <c r="L86">
        <v>220</v>
      </c>
      <c r="M86" s="76">
        <v>100</v>
      </c>
      <c r="N86">
        <v>50</v>
      </c>
      <c r="O86" s="76">
        <f>ROUND((Table3[[#This Row],[XP]]*Table3[[#This Row],[entity_spawned (AVG)]])*(Table3[[#This Row],[activating_chance]]/100),0)</f>
        <v>50</v>
      </c>
      <c r="P86" s="73" t="s">
        <v>361</v>
      </c>
      <c r="Q86" s="73"/>
      <c r="R86" t="s">
        <v>431</v>
      </c>
      <c r="S86">
        <v>1</v>
      </c>
      <c r="T86">
        <v>80</v>
      </c>
      <c r="U86" s="76">
        <v>100</v>
      </c>
      <c r="V86">
        <v>25</v>
      </c>
      <c r="W86" s="76">
        <f>ROUND((Table39[[#This Row],[XP]]*Table39[[#This Row],[entity_spawned (AVG)]])*(Table39[[#This Row],[activating_chance]]/100),0)</f>
        <v>25</v>
      </c>
      <c r="X86" s="73" t="s">
        <v>361</v>
      </c>
      <c r="Z86" t="s">
        <v>243</v>
      </c>
      <c r="AA86">
        <v>1</v>
      </c>
      <c r="AB86">
        <v>250</v>
      </c>
      <c r="AC86" s="76">
        <v>100</v>
      </c>
      <c r="AD86">
        <v>95</v>
      </c>
      <c r="AE86" s="76">
        <f>ROUND((Table2[[#This Row],[XP]]*Table2[[#This Row],[entity_spawned (AVG)]])*(Table2[[#This Row],[activating_chance]]/100),0)</f>
        <v>95</v>
      </c>
      <c r="AF86" s="73" t="s">
        <v>362</v>
      </c>
      <c r="AH86" t="s">
        <v>430</v>
      </c>
      <c r="AI86">
        <v>2</v>
      </c>
      <c r="AJ86">
        <v>200</v>
      </c>
      <c r="AK86" s="76">
        <v>100</v>
      </c>
      <c r="AL86">
        <v>50</v>
      </c>
      <c r="AM86" s="76">
        <f>ROUND((Table6[[#This Row],[XP]]*Table6[[#This Row],[entity_spawned (AVG)]])*(Table6[[#This Row],[activating_chance]]/100),0)</f>
        <v>100</v>
      </c>
      <c r="AN86" s="73" t="s">
        <v>361</v>
      </c>
      <c r="AP86" t="s">
        <v>498</v>
      </c>
      <c r="AQ86">
        <v>1</v>
      </c>
      <c r="AR86">
        <v>250</v>
      </c>
      <c r="AS86" s="76">
        <v>100</v>
      </c>
      <c r="AT86">
        <v>35</v>
      </c>
      <c r="AU86" s="76">
        <f>ROUND((Table610[[#This Row],[XP]]*Table610[[#This Row],[entity_spawned (AVG)]])*(Table610[[#This Row],[activating_chance]]/100),0)</f>
        <v>35</v>
      </c>
      <c r="AV86" s="73" t="s">
        <v>362</v>
      </c>
      <c r="AX86" t="s">
        <v>244</v>
      </c>
      <c r="AY86">
        <v>1</v>
      </c>
      <c r="AZ86">
        <v>300</v>
      </c>
      <c r="BA86" s="76">
        <v>100</v>
      </c>
      <c r="BB86">
        <v>195</v>
      </c>
      <c r="BC86" s="76">
        <f>ROUND((Table61011[[#This Row],[XP]]*Table61011[[#This Row],[entity_spawned (AVG)]])*(Table61011[[#This Row],[activating_chance]]/100),0)</f>
        <v>195</v>
      </c>
      <c r="BD86" s="73" t="s">
        <v>362</v>
      </c>
    </row>
    <row r="87" spans="2:56" x14ac:dyDescent="0.25">
      <c r="B87" s="74" t="s">
        <v>253</v>
      </c>
      <c r="C87">
        <v>1</v>
      </c>
      <c r="D87" s="76">
        <v>1500</v>
      </c>
      <c r="E87" s="76">
        <v>100</v>
      </c>
      <c r="F87" s="76">
        <v>130</v>
      </c>
      <c r="G87" s="76">
        <f>ROUND((Table245[[#This Row],[XP]]*Table245[[#This Row],[entity_spawned (AVG)]])*(Table245[[#This Row],[activating_chance]]/100),0)</f>
        <v>130</v>
      </c>
      <c r="H87" s="73" t="s">
        <v>362</v>
      </c>
      <c r="J87" t="s">
        <v>269</v>
      </c>
      <c r="K87">
        <v>1</v>
      </c>
      <c r="L87">
        <v>220</v>
      </c>
      <c r="M87" s="76">
        <v>100</v>
      </c>
      <c r="N87">
        <v>50</v>
      </c>
      <c r="O87" s="76">
        <f>ROUND((Table3[[#This Row],[XP]]*Table3[[#This Row],[entity_spawned (AVG)]])*(Table3[[#This Row],[activating_chance]]/100),0)</f>
        <v>50</v>
      </c>
      <c r="P87" s="73" t="s">
        <v>361</v>
      </c>
      <c r="Q87" s="73"/>
      <c r="R87" t="s">
        <v>496</v>
      </c>
      <c r="S87">
        <v>1</v>
      </c>
      <c r="T87">
        <v>80</v>
      </c>
      <c r="U87" s="76">
        <v>100</v>
      </c>
      <c r="V87">
        <v>25</v>
      </c>
      <c r="W87" s="76">
        <f>ROUND((Table39[[#This Row],[XP]]*Table39[[#This Row],[entity_spawned (AVG)]])*(Table39[[#This Row],[activating_chance]]/100),0)</f>
        <v>25</v>
      </c>
      <c r="X87" s="73" t="s">
        <v>361</v>
      </c>
      <c r="Z87" t="s">
        <v>243</v>
      </c>
      <c r="AA87">
        <v>1</v>
      </c>
      <c r="AB87">
        <v>250</v>
      </c>
      <c r="AC87" s="76">
        <v>100</v>
      </c>
      <c r="AD87">
        <v>95</v>
      </c>
      <c r="AE87" s="76">
        <f>ROUND((Table2[[#This Row],[XP]]*Table2[[#This Row],[entity_spawned (AVG)]])*(Table2[[#This Row],[activating_chance]]/100),0)</f>
        <v>95</v>
      </c>
      <c r="AF87" s="73" t="s">
        <v>362</v>
      </c>
      <c r="AH87" t="s">
        <v>430</v>
      </c>
      <c r="AI87">
        <v>3</v>
      </c>
      <c r="AJ87">
        <v>200</v>
      </c>
      <c r="AK87" s="76">
        <v>80</v>
      </c>
      <c r="AL87">
        <v>50</v>
      </c>
      <c r="AM87" s="76">
        <f>ROUND((Table6[[#This Row],[XP]]*Table6[[#This Row],[entity_spawned (AVG)]])*(Table6[[#This Row],[activating_chance]]/100),0)</f>
        <v>120</v>
      </c>
      <c r="AN87" s="73" t="s">
        <v>361</v>
      </c>
      <c r="AP87" t="s">
        <v>256</v>
      </c>
      <c r="AQ87">
        <v>1</v>
      </c>
      <c r="AR87">
        <v>220</v>
      </c>
      <c r="AS87" s="76">
        <v>100</v>
      </c>
      <c r="AT87">
        <v>35</v>
      </c>
      <c r="AU87" s="76">
        <f>ROUND((Table610[[#This Row],[XP]]*Table610[[#This Row],[entity_spawned (AVG)]])*(Table610[[#This Row],[activating_chance]]/100),0)</f>
        <v>35</v>
      </c>
      <c r="AV87" s="73" t="s">
        <v>362</v>
      </c>
      <c r="AX87" t="s">
        <v>244</v>
      </c>
      <c r="AY87">
        <v>1</v>
      </c>
      <c r="AZ87">
        <v>300</v>
      </c>
      <c r="BA87" s="76">
        <v>100</v>
      </c>
      <c r="BB87">
        <v>195</v>
      </c>
      <c r="BC87" s="76">
        <f>ROUND((Table61011[[#This Row],[XP]]*Table61011[[#This Row],[entity_spawned (AVG)]])*(Table61011[[#This Row],[activating_chance]]/100),0)</f>
        <v>195</v>
      </c>
      <c r="BD87" s="73" t="s">
        <v>362</v>
      </c>
    </row>
    <row r="88" spans="2:56" x14ac:dyDescent="0.25">
      <c r="B88" s="74" t="s">
        <v>253</v>
      </c>
      <c r="C88">
        <v>1</v>
      </c>
      <c r="D88" s="76">
        <v>1500</v>
      </c>
      <c r="E88" s="76">
        <v>100</v>
      </c>
      <c r="F88" s="76">
        <v>130</v>
      </c>
      <c r="G88" s="76">
        <f>ROUND((Table245[[#This Row],[XP]]*Table245[[#This Row],[entity_spawned (AVG)]])*(Table245[[#This Row],[activating_chance]]/100),0)</f>
        <v>130</v>
      </c>
      <c r="H88" s="73" t="s">
        <v>362</v>
      </c>
      <c r="J88" t="s">
        <v>429</v>
      </c>
      <c r="K88">
        <v>1</v>
      </c>
      <c r="L88">
        <v>220</v>
      </c>
      <c r="M88" s="76">
        <v>100</v>
      </c>
      <c r="N88">
        <v>50</v>
      </c>
      <c r="O88" s="76">
        <f>ROUND((Table3[[#This Row],[XP]]*Table3[[#This Row],[entity_spawned (AVG)]])*(Table3[[#This Row],[activating_chance]]/100),0)</f>
        <v>50</v>
      </c>
      <c r="P88" s="73" t="s">
        <v>361</v>
      </c>
      <c r="Q88" s="73"/>
      <c r="R88" t="s">
        <v>495</v>
      </c>
      <c r="S88">
        <v>1</v>
      </c>
      <c r="T88">
        <v>80</v>
      </c>
      <c r="U88" s="76">
        <v>100</v>
      </c>
      <c r="V88">
        <v>25</v>
      </c>
      <c r="W88" s="76">
        <f>ROUND((Table39[[#This Row],[XP]]*Table39[[#This Row],[entity_spawned (AVG)]])*(Table39[[#This Row],[activating_chance]]/100),0)</f>
        <v>25</v>
      </c>
      <c r="X88" s="73" t="s">
        <v>361</v>
      </c>
      <c r="Z88" t="s">
        <v>243</v>
      </c>
      <c r="AA88">
        <v>1</v>
      </c>
      <c r="AB88">
        <v>250</v>
      </c>
      <c r="AC88" s="76">
        <v>100</v>
      </c>
      <c r="AD88">
        <v>95</v>
      </c>
      <c r="AE88" s="76">
        <f>ROUND((Table2[[#This Row],[XP]]*Table2[[#This Row],[entity_spawned (AVG)]])*(Table2[[#This Row],[activating_chance]]/100),0)</f>
        <v>95</v>
      </c>
      <c r="AF88" s="73" t="s">
        <v>362</v>
      </c>
      <c r="AH88" t="s">
        <v>430</v>
      </c>
      <c r="AI88">
        <v>6</v>
      </c>
      <c r="AJ88">
        <v>200</v>
      </c>
      <c r="AK88" s="76">
        <v>100</v>
      </c>
      <c r="AL88">
        <v>50</v>
      </c>
      <c r="AM88" s="76">
        <f>ROUND((Table6[[#This Row],[XP]]*Table6[[#This Row],[entity_spawned (AVG)]])*(Table6[[#This Row],[activating_chance]]/100),0)</f>
        <v>300</v>
      </c>
      <c r="AN88" s="73" t="s">
        <v>361</v>
      </c>
      <c r="AP88" t="s">
        <v>256</v>
      </c>
      <c r="AQ88">
        <v>1</v>
      </c>
      <c r="AR88">
        <v>220</v>
      </c>
      <c r="AS88" s="76">
        <v>100</v>
      </c>
      <c r="AT88">
        <v>35</v>
      </c>
      <c r="AU88" s="76">
        <f>ROUND((Table610[[#This Row],[XP]]*Table610[[#This Row],[entity_spawned (AVG)]])*(Table610[[#This Row],[activating_chance]]/100),0)</f>
        <v>35</v>
      </c>
      <c r="AV88" s="73" t="s">
        <v>362</v>
      </c>
      <c r="AX88" t="s">
        <v>244</v>
      </c>
      <c r="AY88">
        <v>1</v>
      </c>
      <c r="AZ88">
        <v>300</v>
      </c>
      <c r="BA88" s="76">
        <v>100</v>
      </c>
      <c r="BB88">
        <v>195</v>
      </c>
      <c r="BC88" s="76">
        <f>ROUND((Table61011[[#This Row],[XP]]*Table61011[[#This Row],[entity_spawned (AVG)]])*(Table61011[[#This Row],[activating_chance]]/100),0)</f>
        <v>195</v>
      </c>
      <c r="BD88" s="73" t="s">
        <v>362</v>
      </c>
    </row>
    <row r="89" spans="2:56" x14ac:dyDescent="0.25">
      <c r="B89" s="74" t="s">
        <v>253</v>
      </c>
      <c r="C89">
        <v>1</v>
      </c>
      <c r="D89" s="76">
        <v>1500</v>
      </c>
      <c r="E89" s="76">
        <v>100</v>
      </c>
      <c r="F89" s="76">
        <v>130</v>
      </c>
      <c r="G89" s="76">
        <f>ROUND((Table245[[#This Row],[XP]]*Table245[[#This Row],[entity_spawned (AVG)]])*(Table245[[#This Row],[activating_chance]]/100),0)</f>
        <v>130</v>
      </c>
      <c r="H89" s="73" t="s">
        <v>362</v>
      </c>
      <c r="J89" t="s">
        <v>429</v>
      </c>
      <c r="K89">
        <v>1</v>
      </c>
      <c r="L89">
        <v>220</v>
      </c>
      <c r="M89" s="76">
        <v>100</v>
      </c>
      <c r="N89">
        <v>50</v>
      </c>
      <c r="O89" s="76">
        <f>ROUND((Table3[[#This Row],[XP]]*Table3[[#This Row],[entity_spawned (AVG)]])*(Table3[[#This Row],[activating_chance]]/100),0)</f>
        <v>50</v>
      </c>
      <c r="P89" s="73" t="s">
        <v>361</v>
      </c>
      <c r="Q89" s="73"/>
      <c r="R89" t="s">
        <v>495</v>
      </c>
      <c r="S89">
        <v>1</v>
      </c>
      <c r="T89">
        <v>80</v>
      </c>
      <c r="U89" s="76">
        <v>100</v>
      </c>
      <c r="V89">
        <v>25</v>
      </c>
      <c r="W89" s="76">
        <f>ROUND((Table39[[#This Row],[XP]]*Table39[[#This Row],[entity_spawned (AVG)]])*(Table39[[#This Row],[activating_chance]]/100),0)</f>
        <v>25</v>
      </c>
      <c r="X89" s="73" t="s">
        <v>361</v>
      </c>
      <c r="Z89" t="s">
        <v>243</v>
      </c>
      <c r="AA89">
        <v>1</v>
      </c>
      <c r="AB89">
        <v>250</v>
      </c>
      <c r="AC89" s="76">
        <v>10</v>
      </c>
      <c r="AD89">
        <v>95</v>
      </c>
      <c r="AE89" s="76">
        <f>ROUND((Table2[[#This Row],[XP]]*Table2[[#This Row],[entity_spawned (AVG)]])*(Table2[[#This Row],[activating_chance]]/100),0)</f>
        <v>10</v>
      </c>
      <c r="AF89" s="73" t="s">
        <v>362</v>
      </c>
      <c r="AH89" t="s">
        <v>430</v>
      </c>
      <c r="AI89">
        <v>2</v>
      </c>
      <c r="AJ89">
        <v>200</v>
      </c>
      <c r="AK89" s="76">
        <v>100</v>
      </c>
      <c r="AL89">
        <v>50</v>
      </c>
      <c r="AM89" s="76">
        <f>ROUND((Table6[[#This Row],[XP]]*Table6[[#This Row],[entity_spawned (AVG)]])*(Table6[[#This Row],[activating_chance]]/100),0)</f>
        <v>100</v>
      </c>
      <c r="AN89" s="73" t="s">
        <v>361</v>
      </c>
      <c r="AP89" t="s">
        <v>256</v>
      </c>
      <c r="AQ89">
        <v>1</v>
      </c>
      <c r="AR89">
        <v>220</v>
      </c>
      <c r="AS89" s="76">
        <v>100</v>
      </c>
      <c r="AT89">
        <v>35</v>
      </c>
      <c r="AU89" s="76">
        <f>ROUND((Table610[[#This Row],[XP]]*Table610[[#This Row],[entity_spawned (AVG)]])*(Table610[[#This Row],[activating_chance]]/100),0)</f>
        <v>35</v>
      </c>
      <c r="AV89" s="73" t="s">
        <v>362</v>
      </c>
      <c r="AX89" t="s">
        <v>244</v>
      </c>
      <c r="AY89">
        <v>1</v>
      </c>
      <c r="AZ89">
        <v>300</v>
      </c>
      <c r="BA89" s="76">
        <v>100</v>
      </c>
      <c r="BB89">
        <v>195</v>
      </c>
      <c r="BC89" s="76">
        <f>ROUND((Table61011[[#This Row],[XP]]*Table61011[[#This Row],[entity_spawned (AVG)]])*(Table61011[[#This Row],[activating_chance]]/100),0)</f>
        <v>195</v>
      </c>
      <c r="BD89" s="73" t="s">
        <v>362</v>
      </c>
    </row>
    <row r="90" spans="2:56" x14ac:dyDescent="0.25">
      <c r="B90" s="74" t="s">
        <v>253</v>
      </c>
      <c r="C90">
        <v>1</v>
      </c>
      <c r="D90" s="76">
        <v>1500</v>
      </c>
      <c r="E90" s="76">
        <v>100</v>
      </c>
      <c r="F90" s="76">
        <v>130</v>
      </c>
      <c r="G90" s="76">
        <f>ROUND((Table245[[#This Row],[XP]]*Table245[[#This Row],[entity_spawned (AVG)]])*(Table245[[#This Row],[activating_chance]]/100),0)</f>
        <v>130</v>
      </c>
      <c r="H90" s="73" t="s">
        <v>362</v>
      </c>
      <c r="J90" t="s">
        <v>429</v>
      </c>
      <c r="K90">
        <v>1</v>
      </c>
      <c r="L90">
        <v>220</v>
      </c>
      <c r="M90" s="76">
        <v>100</v>
      </c>
      <c r="N90">
        <v>50</v>
      </c>
      <c r="O90" s="76">
        <f>ROUND((Table3[[#This Row],[XP]]*Table3[[#This Row],[entity_spawned (AVG)]])*(Table3[[#This Row],[activating_chance]]/100),0)</f>
        <v>50</v>
      </c>
      <c r="P90" s="73" t="s">
        <v>361</v>
      </c>
      <c r="Q90" s="73"/>
      <c r="Z90" t="s">
        <v>243</v>
      </c>
      <c r="AA90">
        <v>1</v>
      </c>
      <c r="AB90">
        <v>250</v>
      </c>
      <c r="AC90" s="76">
        <v>100</v>
      </c>
      <c r="AD90">
        <v>95</v>
      </c>
      <c r="AE90" s="76">
        <f>ROUND((Table2[[#This Row],[XP]]*Table2[[#This Row],[entity_spawned (AVG)]])*(Table2[[#This Row],[activating_chance]]/100),0)</f>
        <v>95</v>
      </c>
      <c r="AF90" s="73" t="s">
        <v>362</v>
      </c>
      <c r="AH90" t="s">
        <v>430</v>
      </c>
      <c r="AI90">
        <v>3</v>
      </c>
      <c r="AJ90">
        <v>200</v>
      </c>
      <c r="AK90" s="76">
        <v>100</v>
      </c>
      <c r="AL90">
        <v>50</v>
      </c>
      <c r="AM90" s="76">
        <f>ROUND((Table6[[#This Row],[XP]]*Table6[[#This Row],[entity_spawned (AVG)]])*(Table6[[#This Row],[activating_chance]]/100),0)</f>
        <v>150</v>
      </c>
      <c r="AN90" s="73" t="s">
        <v>361</v>
      </c>
      <c r="AP90" t="s">
        <v>256</v>
      </c>
      <c r="AQ90">
        <v>1</v>
      </c>
      <c r="AR90">
        <v>220</v>
      </c>
      <c r="AS90" s="76">
        <v>100</v>
      </c>
      <c r="AT90">
        <v>35</v>
      </c>
      <c r="AU90" s="76">
        <f>ROUND((Table610[[#This Row],[XP]]*Table610[[#This Row],[entity_spawned (AVG)]])*(Table610[[#This Row],[activating_chance]]/100),0)</f>
        <v>35</v>
      </c>
      <c r="AV90" s="73" t="s">
        <v>362</v>
      </c>
      <c r="AX90" t="s">
        <v>428</v>
      </c>
      <c r="AY90">
        <v>1</v>
      </c>
      <c r="AZ90">
        <v>300</v>
      </c>
      <c r="BA90" s="76">
        <v>100</v>
      </c>
      <c r="BB90">
        <v>55</v>
      </c>
      <c r="BC90" s="76">
        <f>ROUND((Table61011[[#This Row],[XP]]*Table61011[[#This Row],[entity_spawned (AVG)]])*(Table61011[[#This Row],[activating_chance]]/100),0)</f>
        <v>55</v>
      </c>
      <c r="BD90" s="73" t="s">
        <v>362</v>
      </c>
    </row>
    <row r="91" spans="2:56" x14ac:dyDescent="0.25">
      <c r="B91" s="74" t="s">
        <v>253</v>
      </c>
      <c r="C91">
        <v>1</v>
      </c>
      <c r="D91" s="76">
        <v>1500</v>
      </c>
      <c r="E91" s="76">
        <v>100</v>
      </c>
      <c r="F91" s="76">
        <v>130</v>
      </c>
      <c r="G91" s="76">
        <f>ROUND((Table245[[#This Row],[XP]]*Table245[[#This Row],[entity_spawned (AVG)]])*(Table245[[#This Row],[activating_chance]]/100),0)</f>
        <v>130</v>
      </c>
      <c r="H91" s="73" t="s">
        <v>362</v>
      </c>
      <c r="J91" t="s">
        <v>429</v>
      </c>
      <c r="K91">
        <v>1</v>
      </c>
      <c r="L91">
        <v>220</v>
      </c>
      <c r="M91" s="76">
        <v>100</v>
      </c>
      <c r="N91">
        <v>50</v>
      </c>
      <c r="O91" s="76">
        <f>ROUND((Table3[[#This Row],[XP]]*Table3[[#This Row],[entity_spawned (AVG)]])*(Table3[[#This Row],[activating_chance]]/100),0)</f>
        <v>50</v>
      </c>
      <c r="P91" s="73" t="s">
        <v>361</v>
      </c>
      <c r="Q91" s="73"/>
      <c r="Z91" t="s">
        <v>243</v>
      </c>
      <c r="AA91">
        <v>1</v>
      </c>
      <c r="AB91">
        <v>250</v>
      </c>
      <c r="AC91" s="76">
        <v>100</v>
      </c>
      <c r="AD91">
        <v>95</v>
      </c>
      <c r="AE91" s="76">
        <f>ROUND((Table2[[#This Row],[XP]]*Table2[[#This Row],[entity_spawned (AVG)]])*(Table2[[#This Row],[activating_chance]]/100),0)</f>
        <v>95</v>
      </c>
      <c r="AF91" s="73" t="s">
        <v>362</v>
      </c>
      <c r="AH91" t="s">
        <v>490</v>
      </c>
      <c r="AI91">
        <v>1</v>
      </c>
      <c r="AJ91">
        <v>190</v>
      </c>
      <c r="AK91" s="76">
        <v>100</v>
      </c>
      <c r="AL91">
        <v>0</v>
      </c>
      <c r="AM91" s="76">
        <f>ROUND((Table6[[#This Row],[XP]]*Table6[[#This Row],[entity_spawned (AVG)]])*(Table6[[#This Row],[activating_chance]]/100),0)</f>
        <v>0</v>
      </c>
      <c r="AN91" s="73" t="s">
        <v>362</v>
      </c>
      <c r="AP91" t="s">
        <v>256</v>
      </c>
      <c r="AQ91">
        <v>1</v>
      </c>
      <c r="AR91">
        <v>220</v>
      </c>
      <c r="AS91" s="76">
        <v>100</v>
      </c>
      <c r="AT91">
        <v>35</v>
      </c>
      <c r="AU91" s="76">
        <f>ROUND((Table610[[#This Row],[XP]]*Table610[[#This Row],[entity_spawned (AVG)]])*(Table610[[#This Row],[activating_chance]]/100),0)</f>
        <v>35</v>
      </c>
      <c r="AV91" s="73" t="s">
        <v>362</v>
      </c>
      <c r="AX91" t="s">
        <v>428</v>
      </c>
      <c r="AY91">
        <v>1</v>
      </c>
      <c r="AZ91">
        <v>300</v>
      </c>
      <c r="BA91" s="76">
        <v>100</v>
      </c>
      <c r="BB91">
        <v>55</v>
      </c>
      <c r="BC91" s="76">
        <f>ROUND((Table61011[[#This Row],[XP]]*Table61011[[#This Row],[entity_spawned (AVG)]])*(Table61011[[#This Row],[activating_chance]]/100),0)</f>
        <v>55</v>
      </c>
      <c r="BD91" s="73" t="s">
        <v>362</v>
      </c>
    </row>
    <row r="92" spans="2:56" x14ac:dyDescent="0.25">
      <c r="B92" s="74" t="s">
        <v>253</v>
      </c>
      <c r="C92">
        <v>1</v>
      </c>
      <c r="D92" s="76">
        <v>1500</v>
      </c>
      <c r="E92" s="76">
        <v>100</v>
      </c>
      <c r="F92" s="76">
        <v>130</v>
      </c>
      <c r="G92" s="76">
        <f>ROUND((Table245[[#This Row],[XP]]*Table245[[#This Row],[entity_spawned (AVG)]])*(Table245[[#This Row],[activating_chance]]/100),0)</f>
        <v>130</v>
      </c>
      <c r="H92" s="73" t="s">
        <v>362</v>
      </c>
      <c r="J92" t="s">
        <v>429</v>
      </c>
      <c r="K92">
        <v>1</v>
      </c>
      <c r="L92">
        <v>220</v>
      </c>
      <c r="M92" s="76">
        <v>100</v>
      </c>
      <c r="N92">
        <v>50</v>
      </c>
      <c r="O92" s="76">
        <f>ROUND((Table3[[#This Row],[XP]]*Table3[[#This Row],[entity_spawned (AVG)]])*(Table3[[#This Row],[activating_chance]]/100),0)</f>
        <v>50</v>
      </c>
      <c r="P92" s="73" t="s">
        <v>361</v>
      </c>
      <c r="Q92" s="73"/>
      <c r="Z92" t="s">
        <v>243</v>
      </c>
      <c r="AA92">
        <v>1</v>
      </c>
      <c r="AB92">
        <v>250</v>
      </c>
      <c r="AC92" s="76">
        <v>20</v>
      </c>
      <c r="AD92">
        <v>95</v>
      </c>
      <c r="AE92" s="76">
        <f>ROUND((Table2[[#This Row],[XP]]*Table2[[#This Row],[entity_spawned (AVG)]])*(Table2[[#This Row],[activating_chance]]/100),0)</f>
        <v>19</v>
      </c>
      <c r="AF92" s="73" t="s">
        <v>362</v>
      </c>
      <c r="AH92" t="s">
        <v>490</v>
      </c>
      <c r="AI92">
        <v>1</v>
      </c>
      <c r="AJ92">
        <v>190</v>
      </c>
      <c r="AK92" s="76">
        <v>100</v>
      </c>
      <c r="AL92">
        <v>0</v>
      </c>
      <c r="AM92" s="76">
        <f>ROUND((Table6[[#This Row],[XP]]*Table6[[#This Row],[entity_spawned (AVG)]])*(Table6[[#This Row],[activating_chance]]/100),0)</f>
        <v>0</v>
      </c>
      <c r="AN92" s="73" t="s">
        <v>362</v>
      </c>
      <c r="AP92" t="s">
        <v>256</v>
      </c>
      <c r="AQ92">
        <v>1</v>
      </c>
      <c r="AR92">
        <v>220</v>
      </c>
      <c r="AS92" s="76">
        <v>100</v>
      </c>
      <c r="AT92">
        <v>35</v>
      </c>
      <c r="AU92" s="76">
        <f>ROUND((Table610[[#This Row],[XP]]*Table610[[#This Row],[entity_spawned (AVG)]])*(Table610[[#This Row],[activating_chance]]/100),0)</f>
        <v>35</v>
      </c>
      <c r="AV92" s="73" t="s">
        <v>362</v>
      </c>
      <c r="AX92" t="s">
        <v>428</v>
      </c>
      <c r="AY92">
        <v>1</v>
      </c>
      <c r="AZ92">
        <v>300</v>
      </c>
      <c r="BA92" s="76">
        <v>100</v>
      </c>
      <c r="BB92">
        <v>55</v>
      </c>
      <c r="BC92" s="76">
        <f>ROUND((Table61011[[#This Row],[XP]]*Table61011[[#This Row],[entity_spawned (AVG)]])*(Table61011[[#This Row],[activating_chance]]/100),0)</f>
        <v>55</v>
      </c>
      <c r="BD92" s="73" t="s">
        <v>362</v>
      </c>
    </row>
    <row r="93" spans="2:56" x14ac:dyDescent="0.25">
      <c r="B93" s="74" t="s">
        <v>253</v>
      </c>
      <c r="C93">
        <v>1</v>
      </c>
      <c r="D93" s="76">
        <v>1500</v>
      </c>
      <c r="E93" s="76">
        <v>100</v>
      </c>
      <c r="F93" s="76">
        <v>130</v>
      </c>
      <c r="G93" s="76">
        <f>ROUND((Table245[[#This Row],[XP]]*Table245[[#This Row],[entity_spawned (AVG)]])*(Table245[[#This Row],[activating_chance]]/100),0)</f>
        <v>130</v>
      </c>
      <c r="H93" s="73" t="s">
        <v>362</v>
      </c>
      <c r="J93" t="s">
        <v>429</v>
      </c>
      <c r="K93">
        <v>1</v>
      </c>
      <c r="L93">
        <v>220</v>
      </c>
      <c r="M93" s="76">
        <v>100</v>
      </c>
      <c r="N93">
        <v>50</v>
      </c>
      <c r="O93" s="76">
        <f>ROUND((Table3[[#This Row],[XP]]*Table3[[#This Row],[entity_spawned (AVG)]])*(Table3[[#This Row],[activating_chance]]/100),0)</f>
        <v>50</v>
      </c>
      <c r="P93" s="73" t="s">
        <v>361</v>
      </c>
      <c r="Q93" s="73"/>
      <c r="Z93" t="s">
        <v>243</v>
      </c>
      <c r="AA93">
        <v>1</v>
      </c>
      <c r="AB93">
        <v>250</v>
      </c>
      <c r="AC93" s="76">
        <v>100</v>
      </c>
      <c r="AD93">
        <v>95</v>
      </c>
      <c r="AE93" s="76">
        <f>ROUND((Table2[[#This Row],[XP]]*Table2[[#This Row],[entity_spawned (AVG)]])*(Table2[[#This Row],[activating_chance]]/100),0)</f>
        <v>95</v>
      </c>
      <c r="AF93" s="73" t="s">
        <v>362</v>
      </c>
      <c r="AH93" t="s">
        <v>490</v>
      </c>
      <c r="AI93">
        <v>1</v>
      </c>
      <c r="AJ93">
        <v>190</v>
      </c>
      <c r="AK93" s="76">
        <v>100</v>
      </c>
      <c r="AL93">
        <v>0</v>
      </c>
      <c r="AM93" s="76">
        <f>ROUND((Table6[[#This Row],[XP]]*Table6[[#This Row],[entity_spawned (AVG)]])*(Table6[[#This Row],[activating_chance]]/100),0)</f>
        <v>0</v>
      </c>
      <c r="AN93" s="73" t="s">
        <v>362</v>
      </c>
      <c r="AP93" t="s">
        <v>256</v>
      </c>
      <c r="AQ93">
        <v>1</v>
      </c>
      <c r="AR93">
        <v>220</v>
      </c>
      <c r="AS93" s="76">
        <v>100</v>
      </c>
      <c r="AT93">
        <v>35</v>
      </c>
      <c r="AU93" s="76">
        <f>ROUND((Table610[[#This Row],[XP]]*Table610[[#This Row],[entity_spawned (AVG)]])*(Table610[[#This Row],[activating_chance]]/100),0)</f>
        <v>35</v>
      </c>
      <c r="AV93" s="73" t="s">
        <v>362</v>
      </c>
      <c r="AX93" t="s">
        <v>428</v>
      </c>
      <c r="AY93">
        <v>1</v>
      </c>
      <c r="AZ93">
        <v>300</v>
      </c>
      <c r="BA93" s="76">
        <v>100</v>
      </c>
      <c r="BB93">
        <v>55</v>
      </c>
      <c r="BC93" s="76">
        <f>ROUND((Table61011[[#This Row],[XP]]*Table61011[[#This Row],[entity_spawned (AVG)]])*(Table61011[[#This Row],[activating_chance]]/100),0)</f>
        <v>55</v>
      </c>
      <c r="BD93" s="73" t="s">
        <v>362</v>
      </c>
    </row>
    <row r="94" spans="2:56" x14ac:dyDescent="0.25">
      <c r="B94" s="74" t="s">
        <v>253</v>
      </c>
      <c r="C94">
        <v>1</v>
      </c>
      <c r="D94" s="76">
        <v>1500</v>
      </c>
      <c r="E94" s="76">
        <v>80</v>
      </c>
      <c r="F94" s="76">
        <v>130</v>
      </c>
      <c r="G94" s="76">
        <f>ROUND((Table245[[#This Row],[XP]]*Table245[[#This Row],[entity_spawned (AVG)]])*(Table245[[#This Row],[activating_chance]]/100),0)</f>
        <v>104</v>
      </c>
      <c r="H94" s="73" t="s">
        <v>362</v>
      </c>
      <c r="J94" t="s">
        <v>429</v>
      </c>
      <c r="K94">
        <v>1</v>
      </c>
      <c r="L94">
        <v>220</v>
      </c>
      <c r="M94" s="76">
        <v>100</v>
      </c>
      <c r="N94">
        <v>50</v>
      </c>
      <c r="O94" s="76">
        <f>ROUND((Table3[[#This Row],[XP]]*Table3[[#This Row],[entity_spawned (AVG)]])*(Table3[[#This Row],[activating_chance]]/100),0)</f>
        <v>50</v>
      </c>
      <c r="P94" s="73" t="s">
        <v>361</v>
      </c>
      <c r="Q94" s="73"/>
      <c r="Z94" t="s">
        <v>239</v>
      </c>
      <c r="AA94">
        <v>1</v>
      </c>
      <c r="AB94">
        <v>240</v>
      </c>
      <c r="AC94" s="76">
        <v>100</v>
      </c>
      <c r="AD94">
        <v>55</v>
      </c>
      <c r="AE94" s="76">
        <f>ROUND((Table2[[#This Row],[XP]]*Table2[[#This Row],[entity_spawned (AVG)]])*(Table2[[#This Row],[activating_chance]]/100),0)</f>
        <v>55</v>
      </c>
      <c r="AF94" s="73" t="s">
        <v>362</v>
      </c>
      <c r="AH94" t="s">
        <v>490</v>
      </c>
      <c r="AI94">
        <v>1</v>
      </c>
      <c r="AJ94">
        <v>190</v>
      </c>
      <c r="AK94" s="76">
        <v>90</v>
      </c>
      <c r="AL94">
        <v>0</v>
      </c>
      <c r="AM94" s="76">
        <f>ROUND((Table6[[#This Row],[XP]]*Table6[[#This Row],[entity_spawned (AVG)]])*(Table6[[#This Row],[activating_chance]]/100),0)</f>
        <v>0</v>
      </c>
      <c r="AN94" s="73" t="s">
        <v>362</v>
      </c>
      <c r="AP94" t="s">
        <v>256</v>
      </c>
      <c r="AQ94">
        <v>1</v>
      </c>
      <c r="AR94">
        <v>220</v>
      </c>
      <c r="AS94" s="76">
        <v>100</v>
      </c>
      <c r="AT94">
        <v>35</v>
      </c>
      <c r="AU94" s="76">
        <f>ROUND((Table610[[#This Row],[XP]]*Table610[[#This Row],[entity_spawned (AVG)]])*(Table610[[#This Row],[activating_chance]]/100),0)</f>
        <v>35</v>
      </c>
      <c r="AV94" s="73" t="s">
        <v>362</v>
      </c>
      <c r="AX94" t="s">
        <v>428</v>
      </c>
      <c r="AY94">
        <v>1</v>
      </c>
      <c r="AZ94">
        <v>300</v>
      </c>
      <c r="BA94" s="76">
        <v>100</v>
      </c>
      <c r="BB94">
        <v>55</v>
      </c>
      <c r="BC94" s="76">
        <f>ROUND((Table61011[[#This Row],[XP]]*Table61011[[#This Row],[entity_spawned (AVG)]])*(Table61011[[#This Row],[activating_chance]]/100),0)</f>
        <v>55</v>
      </c>
      <c r="BD94" s="73" t="s">
        <v>362</v>
      </c>
    </row>
    <row r="95" spans="2:56" x14ac:dyDescent="0.25">
      <c r="B95" s="74" t="s">
        <v>253</v>
      </c>
      <c r="C95">
        <v>1</v>
      </c>
      <c r="D95" s="76">
        <v>1500</v>
      </c>
      <c r="E95" s="76">
        <v>100</v>
      </c>
      <c r="F95" s="76">
        <v>130</v>
      </c>
      <c r="G95" s="76">
        <f>ROUND((Table245[[#This Row],[XP]]*Table245[[#This Row],[entity_spawned (AVG)]])*(Table245[[#This Row],[activating_chance]]/100),0)</f>
        <v>130</v>
      </c>
      <c r="H95" s="73" t="s">
        <v>362</v>
      </c>
      <c r="J95" t="s">
        <v>429</v>
      </c>
      <c r="K95">
        <v>1</v>
      </c>
      <c r="L95">
        <v>220</v>
      </c>
      <c r="M95" s="76">
        <v>100</v>
      </c>
      <c r="N95">
        <v>50</v>
      </c>
      <c r="O95" s="76">
        <f>ROUND((Table3[[#This Row],[XP]]*Table3[[#This Row],[entity_spawned (AVG)]])*(Table3[[#This Row],[activating_chance]]/100),0)</f>
        <v>50</v>
      </c>
      <c r="P95" s="73" t="s">
        <v>361</v>
      </c>
      <c r="Q95" s="73"/>
      <c r="Z95" t="s">
        <v>239</v>
      </c>
      <c r="AA95">
        <v>1</v>
      </c>
      <c r="AB95">
        <v>240</v>
      </c>
      <c r="AC95" s="76">
        <v>100</v>
      </c>
      <c r="AD95">
        <v>55</v>
      </c>
      <c r="AE95" s="76">
        <f>ROUND((Table2[[#This Row],[XP]]*Table2[[#This Row],[entity_spawned (AVG)]])*(Table2[[#This Row],[activating_chance]]/100),0)</f>
        <v>55</v>
      </c>
      <c r="AF95" s="73" t="s">
        <v>362</v>
      </c>
      <c r="AH95" t="s">
        <v>490</v>
      </c>
      <c r="AI95">
        <v>1</v>
      </c>
      <c r="AJ95">
        <v>190</v>
      </c>
      <c r="AK95" s="76">
        <v>100</v>
      </c>
      <c r="AL95">
        <v>0</v>
      </c>
      <c r="AM95" s="76">
        <f>ROUND((Table6[[#This Row],[XP]]*Table6[[#This Row],[entity_spawned (AVG)]])*(Table6[[#This Row],[activating_chance]]/100),0)</f>
        <v>0</v>
      </c>
      <c r="AN95" s="73" t="s">
        <v>362</v>
      </c>
      <c r="AP95" t="s">
        <v>430</v>
      </c>
      <c r="AQ95">
        <v>3</v>
      </c>
      <c r="AR95">
        <v>200</v>
      </c>
      <c r="AS95" s="76">
        <v>100</v>
      </c>
      <c r="AT95">
        <v>50</v>
      </c>
      <c r="AU95" s="76">
        <f>ROUND((Table610[[#This Row],[XP]]*Table610[[#This Row],[entity_spawned (AVG)]])*(Table610[[#This Row],[activating_chance]]/100),0)</f>
        <v>150</v>
      </c>
      <c r="AV95" s="73" t="s">
        <v>361</v>
      </c>
      <c r="AX95" t="s">
        <v>437</v>
      </c>
      <c r="AY95">
        <v>1</v>
      </c>
      <c r="AZ95">
        <v>300</v>
      </c>
      <c r="BA95" s="76">
        <v>100</v>
      </c>
      <c r="BB95">
        <v>75</v>
      </c>
      <c r="BC95" s="76">
        <f>ROUND((Table61011[[#This Row],[XP]]*Table61011[[#This Row],[entity_spawned (AVG)]])*(Table61011[[#This Row],[activating_chance]]/100),0)</f>
        <v>75</v>
      </c>
      <c r="BD95" s="73" t="s">
        <v>362</v>
      </c>
    </row>
    <row r="96" spans="2:56" x14ac:dyDescent="0.25">
      <c r="B96" s="74" t="s">
        <v>258</v>
      </c>
      <c r="C96">
        <v>1</v>
      </c>
      <c r="D96" s="76">
        <v>500</v>
      </c>
      <c r="E96" s="76">
        <v>100</v>
      </c>
      <c r="F96" s="76">
        <v>75</v>
      </c>
      <c r="G96" s="76">
        <f>ROUND((Table245[[#This Row],[XP]]*Table245[[#This Row],[entity_spawned (AVG)]])*(Table245[[#This Row],[activating_chance]]/100),0)</f>
        <v>75</v>
      </c>
      <c r="H96" s="73" t="s">
        <v>361</v>
      </c>
      <c r="J96" t="s">
        <v>429</v>
      </c>
      <c r="K96">
        <v>1</v>
      </c>
      <c r="L96">
        <v>220</v>
      </c>
      <c r="M96" s="76">
        <v>100</v>
      </c>
      <c r="N96">
        <v>50</v>
      </c>
      <c r="O96" s="76">
        <f>ROUND((Table3[[#This Row],[XP]]*Table3[[#This Row],[entity_spawned (AVG)]])*(Table3[[#This Row],[activating_chance]]/100),0)</f>
        <v>50</v>
      </c>
      <c r="P96" s="73" t="s">
        <v>361</v>
      </c>
      <c r="Q96" s="73"/>
      <c r="Z96" t="s">
        <v>238</v>
      </c>
      <c r="AA96">
        <v>1</v>
      </c>
      <c r="AB96">
        <v>220</v>
      </c>
      <c r="AC96" s="76">
        <v>100</v>
      </c>
      <c r="AD96">
        <v>50</v>
      </c>
      <c r="AE96" s="76">
        <f>ROUND((Table2[[#This Row],[XP]]*Table2[[#This Row],[entity_spawned (AVG)]])*(Table2[[#This Row],[activating_chance]]/100),0)</f>
        <v>50</v>
      </c>
      <c r="AF96" s="73" t="s">
        <v>362</v>
      </c>
      <c r="AH96" t="s">
        <v>490</v>
      </c>
      <c r="AI96">
        <v>1</v>
      </c>
      <c r="AJ96">
        <v>190</v>
      </c>
      <c r="AK96" s="76">
        <v>100</v>
      </c>
      <c r="AL96">
        <v>0</v>
      </c>
      <c r="AM96" s="76">
        <f>ROUND((Table6[[#This Row],[XP]]*Table6[[#This Row],[entity_spawned (AVG)]])*(Table6[[#This Row],[activating_chance]]/100),0)</f>
        <v>0</v>
      </c>
      <c r="AN96" s="73" t="s">
        <v>362</v>
      </c>
      <c r="AP96" t="s">
        <v>430</v>
      </c>
      <c r="AQ96">
        <v>3</v>
      </c>
      <c r="AR96">
        <v>200</v>
      </c>
      <c r="AS96" s="76">
        <v>100</v>
      </c>
      <c r="AT96">
        <v>50</v>
      </c>
      <c r="AU96" s="76">
        <f>ROUND((Table610[[#This Row],[XP]]*Table610[[#This Row],[entity_spawned (AVG)]])*(Table610[[#This Row],[activating_chance]]/100),0)</f>
        <v>150</v>
      </c>
      <c r="AV96" s="73" t="s">
        <v>361</v>
      </c>
      <c r="AX96" t="s">
        <v>437</v>
      </c>
      <c r="AY96">
        <v>1</v>
      </c>
      <c r="AZ96">
        <v>300</v>
      </c>
      <c r="BA96" s="76">
        <v>30</v>
      </c>
      <c r="BB96">
        <v>75</v>
      </c>
      <c r="BC96" s="76">
        <f>ROUND((Table61011[[#This Row],[XP]]*Table61011[[#This Row],[entity_spawned (AVG)]])*(Table61011[[#This Row],[activating_chance]]/100),0)</f>
        <v>23</v>
      </c>
      <c r="BD96" s="73" t="s">
        <v>362</v>
      </c>
    </row>
    <row r="97" spans="2:56" x14ac:dyDescent="0.25">
      <c r="B97" s="74" t="s">
        <v>258</v>
      </c>
      <c r="C97">
        <v>1</v>
      </c>
      <c r="D97" s="76">
        <v>500</v>
      </c>
      <c r="E97" s="76">
        <v>80</v>
      </c>
      <c r="F97" s="76">
        <v>75</v>
      </c>
      <c r="G97" s="76">
        <f>ROUND((Table245[[#This Row],[XP]]*Table245[[#This Row],[entity_spawned (AVG)]])*(Table245[[#This Row],[activating_chance]]/100),0)</f>
        <v>60</v>
      </c>
      <c r="H97" s="73" t="s">
        <v>361</v>
      </c>
      <c r="J97" t="s">
        <v>355</v>
      </c>
      <c r="K97">
        <v>1</v>
      </c>
      <c r="L97">
        <v>220</v>
      </c>
      <c r="M97" s="76">
        <v>100</v>
      </c>
      <c r="N97">
        <v>50</v>
      </c>
      <c r="O97" s="76">
        <f>ROUND((Table3[[#This Row],[XP]]*Table3[[#This Row],[entity_spawned (AVG)]])*(Table3[[#This Row],[activating_chance]]/100),0)</f>
        <v>50</v>
      </c>
      <c r="P97" s="73" t="s">
        <v>361</v>
      </c>
      <c r="Q97" s="73"/>
      <c r="Z97" t="s">
        <v>238</v>
      </c>
      <c r="AA97">
        <v>1</v>
      </c>
      <c r="AB97">
        <v>220</v>
      </c>
      <c r="AC97" s="76">
        <v>100</v>
      </c>
      <c r="AD97">
        <v>50</v>
      </c>
      <c r="AE97" s="76">
        <f>ROUND((Table2[[#This Row],[XP]]*Table2[[#This Row],[entity_spawned (AVG)]])*(Table2[[#This Row],[activating_chance]]/100),0)</f>
        <v>50</v>
      </c>
      <c r="AF97" s="73" t="s">
        <v>362</v>
      </c>
      <c r="AH97" t="s">
        <v>490</v>
      </c>
      <c r="AI97">
        <v>1</v>
      </c>
      <c r="AJ97">
        <v>190</v>
      </c>
      <c r="AK97" s="76">
        <v>80</v>
      </c>
      <c r="AL97">
        <v>0</v>
      </c>
      <c r="AM97" s="76">
        <f>ROUND((Table6[[#This Row],[XP]]*Table6[[#This Row],[entity_spawned (AVG)]])*(Table6[[#This Row],[activating_chance]]/100),0)</f>
        <v>0</v>
      </c>
      <c r="AN97" s="73" t="s">
        <v>362</v>
      </c>
      <c r="AP97" t="s">
        <v>490</v>
      </c>
      <c r="AQ97">
        <v>1</v>
      </c>
      <c r="AR97">
        <v>180</v>
      </c>
      <c r="AS97" s="76">
        <v>100</v>
      </c>
      <c r="AT97">
        <v>0</v>
      </c>
      <c r="AU97" s="76">
        <f>ROUND((Table610[[#This Row],[XP]]*Table610[[#This Row],[entity_spawned (AVG)]])*(Table610[[#This Row],[activating_chance]]/100),0)</f>
        <v>0</v>
      </c>
      <c r="AV97" s="73" t="s">
        <v>362</v>
      </c>
      <c r="AX97" t="s">
        <v>437</v>
      </c>
      <c r="AY97">
        <v>1</v>
      </c>
      <c r="AZ97">
        <v>300</v>
      </c>
      <c r="BA97" s="76">
        <v>100</v>
      </c>
      <c r="BB97">
        <v>75</v>
      </c>
      <c r="BC97" s="76">
        <f>ROUND((Table61011[[#This Row],[XP]]*Table61011[[#This Row],[entity_spawned (AVG)]])*(Table61011[[#This Row],[activating_chance]]/100),0)</f>
        <v>75</v>
      </c>
      <c r="BD97" s="73" t="s">
        <v>362</v>
      </c>
    </row>
    <row r="98" spans="2:56" x14ac:dyDescent="0.25">
      <c r="B98" s="74" t="s">
        <v>414</v>
      </c>
      <c r="C98">
        <v>1</v>
      </c>
      <c r="D98" s="76">
        <v>450</v>
      </c>
      <c r="E98" s="76">
        <v>100</v>
      </c>
      <c r="F98" s="76">
        <v>0</v>
      </c>
      <c r="G98" s="76">
        <f>ROUND((Table245[[#This Row],[XP]]*Table245[[#This Row],[entity_spawned (AVG)]])*(Table245[[#This Row],[activating_chance]]/100),0)</f>
        <v>0</v>
      </c>
      <c r="H98" s="73" t="s">
        <v>362</v>
      </c>
      <c r="J98" t="s">
        <v>235</v>
      </c>
      <c r="K98">
        <v>1</v>
      </c>
      <c r="L98">
        <v>180</v>
      </c>
      <c r="M98" s="76">
        <v>40</v>
      </c>
      <c r="N98">
        <v>25</v>
      </c>
      <c r="O98" s="76">
        <f>ROUND((Table3[[#This Row],[XP]]*Table3[[#This Row],[entity_spawned (AVG)]])*(Table3[[#This Row],[activating_chance]]/100),0)</f>
        <v>10</v>
      </c>
      <c r="P98" s="73" t="s">
        <v>361</v>
      </c>
      <c r="Q98" s="73"/>
      <c r="Z98" t="s">
        <v>238</v>
      </c>
      <c r="AA98">
        <v>1</v>
      </c>
      <c r="AB98">
        <v>220</v>
      </c>
      <c r="AC98" s="76">
        <v>100</v>
      </c>
      <c r="AD98">
        <v>50</v>
      </c>
      <c r="AE98" s="76">
        <f>ROUND((Table2[[#This Row],[XP]]*Table2[[#This Row],[entity_spawned (AVG)]])*(Table2[[#This Row],[activating_chance]]/100),0)</f>
        <v>50</v>
      </c>
      <c r="AF98" s="73" t="s">
        <v>362</v>
      </c>
      <c r="AH98" t="s">
        <v>490</v>
      </c>
      <c r="AI98">
        <v>1</v>
      </c>
      <c r="AJ98">
        <v>190</v>
      </c>
      <c r="AK98" s="76">
        <v>100</v>
      </c>
      <c r="AL98">
        <v>0</v>
      </c>
      <c r="AM98" s="76">
        <f>ROUND((Table6[[#This Row],[XP]]*Table6[[#This Row],[entity_spawned (AVG)]])*(Table6[[#This Row],[activating_chance]]/100),0)</f>
        <v>0</v>
      </c>
      <c r="AN98" s="73" t="s">
        <v>362</v>
      </c>
      <c r="AP98" t="s">
        <v>490</v>
      </c>
      <c r="AQ98">
        <v>1</v>
      </c>
      <c r="AR98">
        <v>180</v>
      </c>
      <c r="AS98" s="76">
        <v>100</v>
      </c>
      <c r="AT98">
        <v>0</v>
      </c>
      <c r="AU98" s="76">
        <f>ROUND((Table610[[#This Row],[XP]]*Table610[[#This Row],[entity_spawned (AVG)]])*(Table610[[#This Row],[activating_chance]]/100),0)</f>
        <v>0</v>
      </c>
      <c r="AV98" s="73" t="s">
        <v>362</v>
      </c>
      <c r="AX98" t="s">
        <v>437</v>
      </c>
      <c r="AY98">
        <v>1</v>
      </c>
      <c r="AZ98">
        <v>300</v>
      </c>
      <c r="BA98" s="76">
        <v>100</v>
      </c>
      <c r="BB98">
        <v>75</v>
      </c>
      <c r="BC98" s="76">
        <f>ROUND((Table61011[[#This Row],[XP]]*Table61011[[#This Row],[entity_spawned (AVG)]])*(Table61011[[#This Row],[activating_chance]]/100),0)</f>
        <v>75</v>
      </c>
      <c r="BD98" s="73" t="s">
        <v>362</v>
      </c>
    </row>
    <row r="99" spans="2:56" x14ac:dyDescent="0.25">
      <c r="B99" s="74" t="s">
        <v>414</v>
      </c>
      <c r="C99">
        <v>1</v>
      </c>
      <c r="D99" s="76">
        <v>450</v>
      </c>
      <c r="E99" s="76">
        <v>100</v>
      </c>
      <c r="F99" s="76">
        <v>0</v>
      </c>
      <c r="G99" s="76">
        <f>ROUND((Table245[[#This Row],[XP]]*Table245[[#This Row],[entity_spawned (AVG)]])*(Table245[[#This Row],[activating_chance]]/100),0)</f>
        <v>0</v>
      </c>
      <c r="H99" s="73" t="s">
        <v>362</v>
      </c>
      <c r="J99" t="s">
        <v>235</v>
      </c>
      <c r="K99">
        <v>1</v>
      </c>
      <c r="L99">
        <v>180</v>
      </c>
      <c r="M99" s="76">
        <v>100</v>
      </c>
      <c r="N99">
        <v>25</v>
      </c>
      <c r="O99" s="76">
        <f>ROUND((Table3[[#This Row],[XP]]*Table3[[#This Row],[entity_spawned (AVG)]])*(Table3[[#This Row],[activating_chance]]/100),0)</f>
        <v>25</v>
      </c>
      <c r="P99" s="73" t="s">
        <v>361</v>
      </c>
      <c r="Q99" s="73"/>
      <c r="Z99" t="s">
        <v>238</v>
      </c>
      <c r="AA99">
        <v>1</v>
      </c>
      <c r="AB99">
        <v>220</v>
      </c>
      <c r="AC99" s="76">
        <v>100</v>
      </c>
      <c r="AD99">
        <v>50</v>
      </c>
      <c r="AE99" s="76">
        <f>ROUND((Table2[[#This Row],[XP]]*Table2[[#This Row],[entity_spawned (AVG)]])*(Table2[[#This Row],[activating_chance]]/100),0)</f>
        <v>50</v>
      </c>
      <c r="AF99" s="73" t="s">
        <v>362</v>
      </c>
      <c r="AH99" t="s">
        <v>265</v>
      </c>
      <c r="AI99">
        <v>1</v>
      </c>
      <c r="AJ99">
        <v>170</v>
      </c>
      <c r="AK99" s="76">
        <v>100</v>
      </c>
      <c r="AL99">
        <v>55</v>
      </c>
      <c r="AM99" s="76">
        <f>ROUND((Table6[[#This Row],[XP]]*Table6[[#This Row],[entity_spawned (AVG)]])*(Table6[[#This Row],[activating_chance]]/100),0)</f>
        <v>55</v>
      </c>
      <c r="AN99" s="73" t="s">
        <v>362</v>
      </c>
      <c r="AP99" t="s">
        <v>490</v>
      </c>
      <c r="AQ99">
        <v>1</v>
      </c>
      <c r="AR99">
        <v>180</v>
      </c>
      <c r="AS99" s="76">
        <v>100</v>
      </c>
      <c r="AT99">
        <v>0</v>
      </c>
      <c r="AU99" s="76">
        <f>ROUND((Table610[[#This Row],[XP]]*Table610[[#This Row],[entity_spawned (AVG)]])*(Table610[[#This Row],[activating_chance]]/100),0)</f>
        <v>0</v>
      </c>
      <c r="AV99" s="73" t="s">
        <v>362</v>
      </c>
      <c r="AX99" t="s">
        <v>500</v>
      </c>
      <c r="AY99">
        <v>1</v>
      </c>
      <c r="AZ99">
        <v>300</v>
      </c>
      <c r="BA99" s="76">
        <v>100</v>
      </c>
      <c r="BB99">
        <v>75</v>
      </c>
      <c r="BC99" s="76">
        <f>ROUND((Table61011[[#This Row],[XP]]*Table61011[[#This Row],[entity_spawned (AVG)]])*(Table61011[[#This Row],[activating_chance]]/100),0)</f>
        <v>75</v>
      </c>
      <c r="BD99" s="73" t="s">
        <v>362</v>
      </c>
    </row>
    <row r="100" spans="2:56" x14ac:dyDescent="0.25">
      <c r="B100" s="74" t="s">
        <v>414</v>
      </c>
      <c r="C100">
        <v>1</v>
      </c>
      <c r="D100" s="76">
        <v>450</v>
      </c>
      <c r="E100" s="76">
        <v>100</v>
      </c>
      <c r="F100" s="76">
        <v>0</v>
      </c>
      <c r="G100" s="76">
        <f>ROUND((Table245[[#This Row],[XP]]*Table245[[#This Row],[entity_spawned (AVG)]])*(Table245[[#This Row],[activating_chance]]/100),0)</f>
        <v>0</v>
      </c>
      <c r="H100" s="73" t="s">
        <v>362</v>
      </c>
      <c r="J100" t="s">
        <v>235</v>
      </c>
      <c r="K100">
        <v>1</v>
      </c>
      <c r="L100">
        <v>180</v>
      </c>
      <c r="M100" s="76">
        <v>80</v>
      </c>
      <c r="N100">
        <v>25</v>
      </c>
      <c r="O100" s="76">
        <f>ROUND((Table3[[#This Row],[XP]]*Table3[[#This Row],[entity_spawned (AVG)]])*(Table3[[#This Row],[activating_chance]]/100),0)</f>
        <v>20</v>
      </c>
      <c r="P100" s="73" t="s">
        <v>361</v>
      </c>
      <c r="Q100" s="73"/>
      <c r="Z100" t="s">
        <v>238</v>
      </c>
      <c r="AA100">
        <v>1</v>
      </c>
      <c r="AB100">
        <v>220</v>
      </c>
      <c r="AC100" s="76">
        <v>100</v>
      </c>
      <c r="AD100">
        <v>50</v>
      </c>
      <c r="AE100" s="76">
        <f>ROUND((Table2[[#This Row],[XP]]*Table2[[#This Row],[entity_spawned (AVG)]])*(Table2[[#This Row],[activating_chance]]/100),0)</f>
        <v>50</v>
      </c>
      <c r="AF100" s="73" t="s">
        <v>362</v>
      </c>
      <c r="AH100" t="s">
        <v>265</v>
      </c>
      <c r="AI100">
        <v>1</v>
      </c>
      <c r="AJ100">
        <v>170</v>
      </c>
      <c r="AK100" s="76">
        <v>100</v>
      </c>
      <c r="AL100">
        <v>55</v>
      </c>
      <c r="AM100" s="76">
        <f>ROUND((Table6[[#This Row],[XP]]*Table6[[#This Row],[entity_spawned (AVG)]])*(Table6[[#This Row],[activating_chance]]/100),0)</f>
        <v>55</v>
      </c>
      <c r="AN100" s="73" t="s">
        <v>362</v>
      </c>
      <c r="AP100" t="s">
        <v>490</v>
      </c>
      <c r="AQ100">
        <v>1</v>
      </c>
      <c r="AR100">
        <v>180</v>
      </c>
      <c r="AS100" s="76">
        <v>100</v>
      </c>
      <c r="AT100">
        <v>0</v>
      </c>
      <c r="AU100" s="76">
        <f>ROUND((Table610[[#This Row],[XP]]*Table610[[#This Row],[entity_spawned (AVG)]])*(Table610[[#This Row],[activating_chance]]/100),0)</f>
        <v>0</v>
      </c>
      <c r="AV100" s="73" t="s">
        <v>362</v>
      </c>
      <c r="AX100" t="s">
        <v>421</v>
      </c>
      <c r="AY100">
        <v>1</v>
      </c>
      <c r="AZ100">
        <v>300</v>
      </c>
      <c r="BA100" s="76">
        <v>100</v>
      </c>
      <c r="BB100">
        <v>83</v>
      </c>
      <c r="BC100" s="76">
        <f>ROUND((Table61011[[#This Row],[XP]]*Table61011[[#This Row],[entity_spawned (AVG)]])*(Table61011[[#This Row],[activating_chance]]/100),0)</f>
        <v>83</v>
      </c>
      <c r="BD100" s="73" t="s">
        <v>361</v>
      </c>
    </row>
    <row r="101" spans="2:56" x14ac:dyDescent="0.25">
      <c r="B101" s="74" t="s">
        <v>259</v>
      </c>
      <c r="C101">
        <v>1</v>
      </c>
      <c r="D101" s="76">
        <v>420</v>
      </c>
      <c r="E101" s="76">
        <v>100</v>
      </c>
      <c r="F101" s="76">
        <v>83</v>
      </c>
      <c r="G101" s="76">
        <f>ROUND((Table245[[#This Row],[XP]]*Table245[[#This Row],[entity_spawned (AVG)]])*(Table245[[#This Row],[activating_chance]]/100),0)</f>
        <v>83</v>
      </c>
      <c r="H101" s="73" t="s">
        <v>362</v>
      </c>
      <c r="J101" t="s">
        <v>235</v>
      </c>
      <c r="K101">
        <v>1</v>
      </c>
      <c r="L101">
        <v>180</v>
      </c>
      <c r="M101" s="76">
        <v>100</v>
      </c>
      <c r="N101">
        <v>25</v>
      </c>
      <c r="O101" s="76">
        <f>ROUND((Table3[[#This Row],[XP]]*Table3[[#This Row],[entity_spawned (AVG)]])*(Table3[[#This Row],[activating_chance]]/100),0)</f>
        <v>25</v>
      </c>
      <c r="P101" s="73" t="s">
        <v>361</v>
      </c>
      <c r="Q101" s="73"/>
      <c r="Z101" t="s">
        <v>238</v>
      </c>
      <c r="AA101">
        <v>1</v>
      </c>
      <c r="AB101">
        <v>220</v>
      </c>
      <c r="AC101" s="76">
        <v>100</v>
      </c>
      <c r="AD101">
        <v>50</v>
      </c>
      <c r="AE101" s="76">
        <f>ROUND((Table2[[#This Row],[XP]]*Table2[[#This Row],[entity_spawned (AVG)]])*(Table2[[#This Row],[activating_chance]]/100),0)</f>
        <v>50</v>
      </c>
      <c r="AF101" s="73" t="s">
        <v>362</v>
      </c>
      <c r="AH101" t="s">
        <v>265</v>
      </c>
      <c r="AI101">
        <v>1</v>
      </c>
      <c r="AJ101">
        <v>170</v>
      </c>
      <c r="AK101" s="76">
        <v>100</v>
      </c>
      <c r="AL101">
        <v>55</v>
      </c>
      <c r="AM101" s="76">
        <f>ROUND((Table6[[#This Row],[XP]]*Table6[[#This Row],[entity_spawned (AVG)]])*(Table6[[#This Row],[activating_chance]]/100),0)</f>
        <v>55</v>
      </c>
      <c r="AN101" s="73" t="s">
        <v>362</v>
      </c>
      <c r="AP101" t="s">
        <v>490</v>
      </c>
      <c r="AQ101">
        <v>1</v>
      </c>
      <c r="AR101">
        <v>180</v>
      </c>
      <c r="AS101" s="76">
        <v>100</v>
      </c>
      <c r="AT101">
        <v>0</v>
      </c>
      <c r="AU101" s="76">
        <f>ROUND((Table610[[#This Row],[XP]]*Table610[[#This Row],[entity_spawned (AVG)]])*(Table610[[#This Row],[activating_chance]]/100),0)</f>
        <v>0</v>
      </c>
      <c r="AV101" s="73" t="s">
        <v>362</v>
      </c>
      <c r="AX101" t="s">
        <v>241</v>
      </c>
      <c r="AY101">
        <v>1</v>
      </c>
      <c r="AZ101">
        <v>280</v>
      </c>
      <c r="BA101" s="76">
        <v>100</v>
      </c>
      <c r="BB101">
        <v>143</v>
      </c>
      <c r="BC101" s="76">
        <f>ROUND((Table61011[[#This Row],[XP]]*Table61011[[#This Row],[entity_spawned (AVG)]])*(Table61011[[#This Row],[activating_chance]]/100),0)</f>
        <v>143</v>
      </c>
      <c r="BD101" s="73" t="s">
        <v>362</v>
      </c>
    </row>
    <row r="102" spans="2:56" x14ac:dyDescent="0.25">
      <c r="B102" s="74" t="s">
        <v>259</v>
      </c>
      <c r="C102">
        <v>1</v>
      </c>
      <c r="D102" s="76">
        <v>420</v>
      </c>
      <c r="E102" s="76">
        <v>100</v>
      </c>
      <c r="F102" s="76">
        <v>83</v>
      </c>
      <c r="G102" s="76">
        <f>ROUND((Table245[[#This Row],[XP]]*Table245[[#This Row],[entity_spawned (AVG)]])*(Table245[[#This Row],[activating_chance]]/100),0)</f>
        <v>83</v>
      </c>
      <c r="H102" s="73" t="s">
        <v>362</v>
      </c>
      <c r="J102" t="s">
        <v>235</v>
      </c>
      <c r="K102">
        <v>3</v>
      </c>
      <c r="L102">
        <v>180</v>
      </c>
      <c r="M102" s="76">
        <v>100</v>
      </c>
      <c r="N102">
        <v>25</v>
      </c>
      <c r="O102" s="76">
        <f>ROUND((Table3[[#This Row],[XP]]*Table3[[#This Row],[entity_spawned (AVG)]])*(Table3[[#This Row],[activating_chance]]/100),0)</f>
        <v>75</v>
      </c>
      <c r="P102" s="73" t="s">
        <v>361</v>
      </c>
      <c r="Q102" s="73"/>
      <c r="Z102" t="s">
        <v>422</v>
      </c>
      <c r="AA102">
        <v>1</v>
      </c>
      <c r="AB102">
        <v>220</v>
      </c>
      <c r="AC102" s="76">
        <v>100</v>
      </c>
      <c r="AD102">
        <v>75</v>
      </c>
      <c r="AE102" s="76">
        <f>ROUND((Table2[[#This Row],[XP]]*Table2[[#This Row],[entity_spawned (AVG)]])*(Table2[[#This Row],[activating_chance]]/100),0)</f>
        <v>75</v>
      </c>
      <c r="AF102" s="73" t="s">
        <v>362</v>
      </c>
      <c r="AH102" t="s">
        <v>265</v>
      </c>
      <c r="AI102">
        <v>1</v>
      </c>
      <c r="AJ102">
        <v>170</v>
      </c>
      <c r="AK102" s="76">
        <v>100</v>
      </c>
      <c r="AL102">
        <v>55</v>
      </c>
      <c r="AM102" s="76">
        <f>ROUND((Table6[[#This Row],[XP]]*Table6[[#This Row],[entity_spawned (AVG)]])*(Table6[[#This Row],[activating_chance]]/100),0)</f>
        <v>55</v>
      </c>
      <c r="AN102" s="73" t="s">
        <v>362</v>
      </c>
      <c r="AP102" t="s">
        <v>490</v>
      </c>
      <c r="AQ102">
        <v>1</v>
      </c>
      <c r="AR102">
        <v>180</v>
      </c>
      <c r="AS102" s="76">
        <v>100</v>
      </c>
      <c r="AT102">
        <v>0</v>
      </c>
      <c r="AU102" s="76">
        <f>ROUND((Table610[[#This Row],[XP]]*Table610[[#This Row],[entity_spawned (AVG)]])*(Table610[[#This Row],[activating_chance]]/100),0)</f>
        <v>0</v>
      </c>
      <c r="AV102" s="73" t="s">
        <v>362</v>
      </c>
      <c r="AX102" t="s">
        <v>241</v>
      </c>
      <c r="AY102">
        <v>1</v>
      </c>
      <c r="AZ102">
        <v>280</v>
      </c>
      <c r="BA102" s="76">
        <v>100</v>
      </c>
      <c r="BB102">
        <v>143</v>
      </c>
      <c r="BC102" s="76">
        <f>ROUND((Table61011[[#This Row],[XP]]*Table61011[[#This Row],[entity_spawned (AVG)]])*(Table61011[[#This Row],[activating_chance]]/100),0)</f>
        <v>143</v>
      </c>
      <c r="BD102" s="73" t="s">
        <v>362</v>
      </c>
    </row>
    <row r="103" spans="2:56" x14ac:dyDescent="0.25">
      <c r="B103" s="74" t="s">
        <v>245</v>
      </c>
      <c r="C103">
        <v>1</v>
      </c>
      <c r="D103" s="76">
        <v>340</v>
      </c>
      <c r="E103" s="76">
        <v>100</v>
      </c>
      <c r="F103" s="76">
        <v>263</v>
      </c>
      <c r="G103" s="76">
        <f>ROUND((Table245[[#This Row],[XP]]*Table245[[#This Row],[entity_spawned (AVG)]])*(Table245[[#This Row],[activating_chance]]/100),0)</f>
        <v>263</v>
      </c>
      <c r="H103" s="73" t="s">
        <v>362</v>
      </c>
      <c r="J103" t="s">
        <v>235</v>
      </c>
      <c r="K103">
        <v>3</v>
      </c>
      <c r="L103">
        <v>180</v>
      </c>
      <c r="M103" s="76">
        <v>100</v>
      </c>
      <c r="N103">
        <v>25</v>
      </c>
      <c r="O103" s="76">
        <f>ROUND((Table3[[#This Row],[XP]]*Table3[[#This Row],[entity_spawned (AVG)]])*(Table3[[#This Row],[activating_chance]]/100),0)</f>
        <v>75</v>
      </c>
      <c r="P103" s="73" t="s">
        <v>361</v>
      </c>
      <c r="Q103" s="73"/>
      <c r="Z103" t="s">
        <v>422</v>
      </c>
      <c r="AA103">
        <v>1</v>
      </c>
      <c r="AB103">
        <v>220</v>
      </c>
      <c r="AC103" s="76">
        <v>100</v>
      </c>
      <c r="AD103">
        <v>75</v>
      </c>
      <c r="AE103" s="76">
        <f>ROUND((Table2[[#This Row],[XP]]*Table2[[#This Row],[entity_spawned (AVG)]])*(Table2[[#This Row],[activating_chance]]/100),0)</f>
        <v>75</v>
      </c>
      <c r="AF103" s="73" t="s">
        <v>362</v>
      </c>
      <c r="AH103" t="s">
        <v>265</v>
      </c>
      <c r="AI103">
        <v>1</v>
      </c>
      <c r="AJ103">
        <v>170</v>
      </c>
      <c r="AK103" s="76">
        <v>100</v>
      </c>
      <c r="AL103">
        <v>55</v>
      </c>
      <c r="AM103" s="76">
        <f>ROUND((Table6[[#This Row],[XP]]*Table6[[#This Row],[entity_spawned (AVG)]])*(Table6[[#This Row],[activating_chance]]/100),0)</f>
        <v>55</v>
      </c>
      <c r="AN103" s="73" t="s">
        <v>362</v>
      </c>
      <c r="AP103" t="s">
        <v>490</v>
      </c>
      <c r="AQ103">
        <v>1</v>
      </c>
      <c r="AR103">
        <v>180</v>
      </c>
      <c r="AS103" s="76">
        <v>100</v>
      </c>
      <c r="AT103">
        <v>0</v>
      </c>
      <c r="AU103" s="76">
        <f>ROUND((Table610[[#This Row],[XP]]*Table610[[#This Row],[entity_spawned (AVG)]])*(Table610[[#This Row],[activating_chance]]/100),0)</f>
        <v>0</v>
      </c>
      <c r="AV103" s="73" t="s">
        <v>362</v>
      </c>
      <c r="AX103" t="s">
        <v>241</v>
      </c>
      <c r="AY103">
        <v>1</v>
      </c>
      <c r="AZ103">
        <v>280</v>
      </c>
      <c r="BA103" s="76">
        <v>100</v>
      </c>
      <c r="BB103">
        <v>143</v>
      </c>
      <c r="BC103" s="76">
        <f>ROUND((Table61011[[#This Row],[XP]]*Table61011[[#This Row],[entity_spawned (AVG)]])*(Table61011[[#This Row],[activating_chance]]/100),0)</f>
        <v>143</v>
      </c>
      <c r="BD103" s="73" t="s">
        <v>362</v>
      </c>
    </row>
    <row r="104" spans="2:56" x14ac:dyDescent="0.25">
      <c r="B104" s="74" t="s">
        <v>245</v>
      </c>
      <c r="C104">
        <v>1</v>
      </c>
      <c r="D104" s="76">
        <v>340</v>
      </c>
      <c r="E104" s="76">
        <v>100</v>
      </c>
      <c r="F104" s="76">
        <v>263</v>
      </c>
      <c r="G104" s="76">
        <f>ROUND((Table245[[#This Row],[XP]]*Table245[[#This Row],[entity_spawned (AVG)]])*(Table245[[#This Row],[activating_chance]]/100),0)</f>
        <v>263</v>
      </c>
      <c r="H104" s="73" t="s">
        <v>362</v>
      </c>
      <c r="J104" t="s">
        <v>235</v>
      </c>
      <c r="K104">
        <v>6</v>
      </c>
      <c r="L104">
        <v>180</v>
      </c>
      <c r="M104" s="76">
        <v>100</v>
      </c>
      <c r="N104">
        <v>25</v>
      </c>
      <c r="O104" s="76">
        <f>ROUND((Table3[[#This Row],[XP]]*Table3[[#This Row],[entity_spawned (AVG)]])*(Table3[[#This Row],[activating_chance]]/100),0)</f>
        <v>150</v>
      </c>
      <c r="P104" s="73" t="s">
        <v>361</v>
      </c>
      <c r="Q104" s="73"/>
      <c r="Z104" t="s">
        <v>422</v>
      </c>
      <c r="AA104">
        <v>1</v>
      </c>
      <c r="AB104">
        <v>220</v>
      </c>
      <c r="AC104" s="76">
        <v>100</v>
      </c>
      <c r="AD104">
        <v>75</v>
      </c>
      <c r="AE104" s="76">
        <f>ROUND((Table2[[#This Row],[XP]]*Table2[[#This Row],[entity_spawned (AVG)]])*(Table2[[#This Row],[activating_chance]]/100),0)</f>
        <v>75</v>
      </c>
      <c r="AF104" s="73" t="s">
        <v>362</v>
      </c>
      <c r="AH104" t="s">
        <v>265</v>
      </c>
      <c r="AI104">
        <v>1</v>
      </c>
      <c r="AJ104">
        <v>170</v>
      </c>
      <c r="AK104" s="76">
        <v>100</v>
      </c>
      <c r="AL104">
        <v>55</v>
      </c>
      <c r="AM104" s="76">
        <f>ROUND((Table6[[#This Row],[XP]]*Table6[[#This Row],[entity_spawned (AVG)]])*(Table6[[#This Row],[activating_chance]]/100),0)</f>
        <v>55</v>
      </c>
      <c r="AN104" s="73" t="s">
        <v>362</v>
      </c>
      <c r="AP104" t="s">
        <v>490</v>
      </c>
      <c r="AQ104">
        <v>1</v>
      </c>
      <c r="AR104">
        <v>180</v>
      </c>
      <c r="AS104" s="76">
        <v>100</v>
      </c>
      <c r="AT104">
        <v>0</v>
      </c>
      <c r="AU104" s="76">
        <f>ROUND((Table610[[#This Row],[XP]]*Table610[[#This Row],[entity_spawned (AVG)]])*(Table610[[#This Row],[activating_chance]]/100),0)</f>
        <v>0</v>
      </c>
      <c r="AV104" s="73" t="s">
        <v>362</v>
      </c>
      <c r="AX104" t="s">
        <v>241</v>
      </c>
      <c r="AY104">
        <v>1</v>
      </c>
      <c r="AZ104">
        <v>280</v>
      </c>
      <c r="BA104" s="76">
        <v>100</v>
      </c>
      <c r="BB104">
        <v>143</v>
      </c>
      <c r="BC104" s="76">
        <f>ROUND((Table61011[[#This Row],[XP]]*Table61011[[#This Row],[entity_spawned (AVG)]])*(Table61011[[#This Row],[activating_chance]]/100),0)</f>
        <v>143</v>
      </c>
      <c r="BD104" s="73" t="s">
        <v>362</v>
      </c>
    </row>
    <row r="105" spans="2:56" x14ac:dyDescent="0.25">
      <c r="B105" s="74" t="s">
        <v>245</v>
      </c>
      <c r="C105">
        <v>1</v>
      </c>
      <c r="D105" s="76">
        <v>340</v>
      </c>
      <c r="E105" s="76">
        <v>100</v>
      </c>
      <c r="F105" s="76">
        <v>263</v>
      </c>
      <c r="G105" s="76">
        <f>ROUND((Table245[[#This Row],[XP]]*Table245[[#This Row],[entity_spawned (AVG)]])*(Table245[[#This Row],[activating_chance]]/100),0)</f>
        <v>263</v>
      </c>
      <c r="H105" s="73" t="s">
        <v>362</v>
      </c>
      <c r="J105" t="s">
        <v>235</v>
      </c>
      <c r="K105">
        <v>3</v>
      </c>
      <c r="L105">
        <v>180</v>
      </c>
      <c r="M105" s="76">
        <v>100</v>
      </c>
      <c r="N105">
        <v>25</v>
      </c>
      <c r="O105" s="76">
        <f>ROUND((Table3[[#This Row],[XP]]*Table3[[#This Row],[entity_spawned (AVG)]])*(Table3[[#This Row],[activating_chance]]/100),0)</f>
        <v>75</v>
      </c>
      <c r="P105" s="73" t="s">
        <v>361</v>
      </c>
      <c r="Q105" s="73"/>
      <c r="Z105" t="s">
        <v>422</v>
      </c>
      <c r="AA105">
        <v>1</v>
      </c>
      <c r="AB105">
        <v>220</v>
      </c>
      <c r="AC105" s="76">
        <v>100</v>
      </c>
      <c r="AD105">
        <v>75</v>
      </c>
      <c r="AE105" s="76">
        <f>ROUND((Table2[[#This Row],[XP]]*Table2[[#This Row],[entity_spawned (AVG)]])*(Table2[[#This Row],[activating_chance]]/100),0)</f>
        <v>75</v>
      </c>
      <c r="AF105" s="73" t="s">
        <v>362</v>
      </c>
      <c r="AH105" t="s">
        <v>266</v>
      </c>
      <c r="AI105">
        <v>1</v>
      </c>
      <c r="AJ105">
        <v>170</v>
      </c>
      <c r="AK105" s="76">
        <v>100</v>
      </c>
      <c r="AL105">
        <v>55</v>
      </c>
      <c r="AM105" s="76">
        <f>ROUND((Table6[[#This Row],[XP]]*Table6[[#This Row],[entity_spawned (AVG)]])*(Table6[[#This Row],[activating_chance]]/100),0)</f>
        <v>55</v>
      </c>
      <c r="AN105" s="73" t="s">
        <v>362</v>
      </c>
      <c r="AP105" t="s">
        <v>490</v>
      </c>
      <c r="AQ105">
        <v>1</v>
      </c>
      <c r="AR105">
        <v>180</v>
      </c>
      <c r="AS105" s="76">
        <v>100</v>
      </c>
      <c r="AT105">
        <v>0</v>
      </c>
      <c r="AU105" s="76">
        <f>ROUND((Table610[[#This Row],[XP]]*Table610[[#This Row],[entity_spawned (AVG)]])*(Table610[[#This Row],[activating_chance]]/100),0)</f>
        <v>0</v>
      </c>
      <c r="AV105" s="73" t="s">
        <v>362</v>
      </c>
      <c r="AX105" t="s">
        <v>241</v>
      </c>
      <c r="AY105">
        <v>1</v>
      </c>
      <c r="AZ105">
        <v>280</v>
      </c>
      <c r="BA105" s="76">
        <v>100</v>
      </c>
      <c r="BB105">
        <v>143</v>
      </c>
      <c r="BC105" s="76">
        <f>ROUND((Table61011[[#This Row],[XP]]*Table61011[[#This Row],[entity_spawned (AVG)]])*(Table61011[[#This Row],[activating_chance]]/100),0)</f>
        <v>143</v>
      </c>
      <c r="BD105" s="73" t="s">
        <v>362</v>
      </c>
    </row>
    <row r="106" spans="2:56" x14ac:dyDescent="0.25">
      <c r="B106" s="74" t="s">
        <v>245</v>
      </c>
      <c r="C106">
        <v>1</v>
      </c>
      <c r="D106" s="76">
        <v>340</v>
      </c>
      <c r="E106" s="76">
        <v>100</v>
      </c>
      <c r="F106" s="76">
        <v>263</v>
      </c>
      <c r="G106" s="76">
        <f>ROUND((Table245[[#This Row],[XP]]*Table245[[#This Row],[entity_spawned (AVG)]])*(Table245[[#This Row],[activating_chance]]/100),0)</f>
        <v>263</v>
      </c>
      <c r="H106" s="73" t="s">
        <v>362</v>
      </c>
      <c r="J106" t="s">
        <v>235</v>
      </c>
      <c r="K106">
        <v>1</v>
      </c>
      <c r="L106">
        <v>180</v>
      </c>
      <c r="M106" s="76">
        <v>60</v>
      </c>
      <c r="N106">
        <v>25</v>
      </c>
      <c r="O106" s="76">
        <f>ROUND((Table3[[#This Row],[XP]]*Table3[[#This Row],[entity_spawned (AVG)]])*(Table3[[#This Row],[activating_chance]]/100),0)</f>
        <v>15</v>
      </c>
      <c r="P106" s="73" t="s">
        <v>361</v>
      </c>
      <c r="Q106" s="73"/>
      <c r="Z106" t="s">
        <v>422</v>
      </c>
      <c r="AA106">
        <v>1</v>
      </c>
      <c r="AB106">
        <v>220</v>
      </c>
      <c r="AC106" s="76">
        <v>100</v>
      </c>
      <c r="AD106">
        <v>75</v>
      </c>
      <c r="AE106" s="76">
        <f>ROUND((Table2[[#This Row],[XP]]*Table2[[#This Row],[entity_spawned (AVG)]])*(Table2[[#This Row],[activating_chance]]/100),0)</f>
        <v>75</v>
      </c>
      <c r="AF106" s="73" t="s">
        <v>362</v>
      </c>
      <c r="AH106" t="s">
        <v>266</v>
      </c>
      <c r="AI106">
        <v>1</v>
      </c>
      <c r="AJ106">
        <v>170</v>
      </c>
      <c r="AK106" s="76">
        <v>100</v>
      </c>
      <c r="AL106">
        <v>55</v>
      </c>
      <c r="AM106" s="76">
        <f>ROUND((Table6[[#This Row],[XP]]*Table6[[#This Row],[entity_spawned (AVG)]])*(Table6[[#This Row],[activating_chance]]/100),0)</f>
        <v>55</v>
      </c>
      <c r="AN106" s="73" t="s">
        <v>362</v>
      </c>
      <c r="AP106" t="s">
        <v>490</v>
      </c>
      <c r="AQ106">
        <v>1</v>
      </c>
      <c r="AR106">
        <v>180</v>
      </c>
      <c r="AS106" s="76">
        <v>100</v>
      </c>
      <c r="AT106">
        <v>0</v>
      </c>
      <c r="AU106" s="76">
        <f>ROUND((Table610[[#This Row],[XP]]*Table610[[#This Row],[entity_spawned (AVG)]])*(Table610[[#This Row],[activating_chance]]/100),0)</f>
        <v>0</v>
      </c>
      <c r="AV106" s="73" t="s">
        <v>362</v>
      </c>
      <c r="AX106" t="s">
        <v>241</v>
      </c>
      <c r="AY106">
        <v>1</v>
      </c>
      <c r="AZ106">
        <v>280</v>
      </c>
      <c r="BA106" s="76">
        <v>100</v>
      </c>
      <c r="BB106">
        <v>143</v>
      </c>
      <c r="BC106" s="76">
        <f>ROUND((Table61011[[#This Row],[XP]]*Table61011[[#This Row],[entity_spawned (AVG)]])*(Table61011[[#This Row],[activating_chance]]/100),0)</f>
        <v>143</v>
      </c>
      <c r="BD106" s="73" t="s">
        <v>362</v>
      </c>
    </row>
    <row r="107" spans="2:56" x14ac:dyDescent="0.25">
      <c r="B107" s="74" t="s">
        <v>245</v>
      </c>
      <c r="C107">
        <v>1</v>
      </c>
      <c r="D107" s="76">
        <v>340</v>
      </c>
      <c r="E107" s="76">
        <v>100</v>
      </c>
      <c r="F107" s="76">
        <v>263</v>
      </c>
      <c r="G107" s="76">
        <f>ROUND((Table245[[#This Row],[XP]]*Table245[[#This Row],[entity_spawned (AVG)]])*(Table245[[#This Row],[activating_chance]]/100),0)</f>
        <v>263</v>
      </c>
      <c r="H107" s="73" t="s">
        <v>362</v>
      </c>
      <c r="J107" t="s">
        <v>237</v>
      </c>
      <c r="K107">
        <v>10</v>
      </c>
      <c r="L107">
        <v>180</v>
      </c>
      <c r="M107" s="76">
        <v>100</v>
      </c>
      <c r="N107">
        <v>25</v>
      </c>
      <c r="O107" s="76">
        <f>ROUND((Table3[[#This Row],[XP]]*Table3[[#This Row],[entity_spawned (AVG)]])*(Table3[[#This Row],[activating_chance]]/100),0)</f>
        <v>250</v>
      </c>
      <c r="P107" s="73" t="s">
        <v>361</v>
      </c>
      <c r="Q107" s="73"/>
      <c r="Z107" t="s">
        <v>422</v>
      </c>
      <c r="AA107">
        <v>1</v>
      </c>
      <c r="AB107">
        <v>220</v>
      </c>
      <c r="AC107" s="76">
        <v>100</v>
      </c>
      <c r="AD107">
        <v>75</v>
      </c>
      <c r="AE107" s="76">
        <f>ROUND((Table2[[#This Row],[XP]]*Table2[[#This Row],[entity_spawned (AVG)]])*(Table2[[#This Row],[activating_chance]]/100),0)</f>
        <v>75</v>
      </c>
      <c r="AF107" s="73" t="s">
        <v>362</v>
      </c>
      <c r="AH107" t="s">
        <v>234</v>
      </c>
      <c r="AI107">
        <v>7</v>
      </c>
      <c r="AJ107">
        <v>160</v>
      </c>
      <c r="AK107" s="76">
        <v>100</v>
      </c>
      <c r="AL107">
        <v>25</v>
      </c>
      <c r="AM107" s="76">
        <f>ROUND((Table6[[#This Row],[XP]]*Table6[[#This Row],[entity_spawned (AVG)]])*(Table6[[#This Row],[activating_chance]]/100),0)</f>
        <v>175</v>
      </c>
      <c r="AN107" s="73" t="s">
        <v>361</v>
      </c>
      <c r="AP107" t="s">
        <v>490</v>
      </c>
      <c r="AQ107">
        <v>1</v>
      </c>
      <c r="AR107">
        <v>180</v>
      </c>
      <c r="AS107" s="76">
        <v>100</v>
      </c>
      <c r="AT107">
        <v>0</v>
      </c>
      <c r="AU107" s="76">
        <f>ROUND((Table610[[#This Row],[XP]]*Table610[[#This Row],[entity_spawned (AVG)]])*(Table610[[#This Row],[activating_chance]]/100),0)</f>
        <v>0</v>
      </c>
      <c r="AV107" s="73" t="s">
        <v>362</v>
      </c>
      <c r="AX107" t="s">
        <v>260</v>
      </c>
      <c r="AY107">
        <v>1</v>
      </c>
      <c r="AZ107">
        <v>280</v>
      </c>
      <c r="BA107" s="76">
        <v>100</v>
      </c>
      <c r="BB107">
        <v>75</v>
      </c>
      <c r="BC107" s="76">
        <f>ROUND((Table61011[[#This Row],[XP]]*Table61011[[#This Row],[entity_spawned (AVG)]])*(Table61011[[#This Row],[activating_chance]]/100),0)</f>
        <v>75</v>
      </c>
      <c r="BD107" s="73" t="s">
        <v>362</v>
      </c>
    </row>
    <row r="108" spans="2:56" x14ac:dyDescent="0.25">
      <c r="B108" s="74" t="s">
        <v>245</v>
      </c>
      <c r="C108">
        <v>1</v>
      </c>
      <c r="D108" s="76">
        <v>340</v>
      </c>
      <c r="E108" s="76">
        <v>100</v>
      </c>
      <c r="F108" s="76">
        <v>263</v>
      </c>
      <c r="G108" s="76">
        <f>ROUND((Table245[[#This Row],[XP]]*Table245[[#This Row],[entity_spawned (AVG)]])*(Table245[[#This Row],[activating_chance]]/100),0)</f>
        <v>263</v>
      </c>
      <c r="H108" s="73" t="s">
        <v>362</v>
      </c>
      <c r="J108" t="s">
        <v>246</v>
      </c>
      <c r="K108">
        <v>1</v>
      </c>
      <c r="L108">
        <v>180</v>
      </c>
      <c r="M108" s="76">
        <v>100</v>
      </c>
      <c r="N108">
        <v>25</v>
      </c>
      <c r="O108" s="76">
        <f>ROUND((Table3[[#This Row],[XP]]*Table3[[#This Row],[entity_spawned (AVG)]])*(Table3[[#This Row],[activating_chance]]/100),0)</f>
        <v>25</v>
      </c>
      <c r="P108" s="73" t="s">
        <v>362</v>
      </c>
      <c r="Q108" s="73"/>
      <c r="Z108" t="s">
        <v>422</v>
      </c>
      <c r="AA108">
        <v>1</v>
      </c>
      <c r="AB108">
        <v>220</v>
      </c>
      <c r="AC108" s="76">
        <v>100</v>
      </c>
      <c r="AD108">
        <v>75</v>
      </c>
      <c r="AE108" s="76">
        <f>ROUND((Table2[[#This Row],[XP]]*Table2[[#This Row],[entity_spawned (AVG)]])*(Table2[[#This Row],[activating_chance]]/100),0)</f>
        <v>75</v>
      </c>
      <c r="AF108" s="73" t="s">
        <v>362</v>
      </c>
      <c r="AH108" t="s">
        <v>234</v>
      </c>
      <c r="AI108">
        <v>6</v>
      </c>
      <c r="AJ108">
        <v>150</v>
      </c>
      <c r="AK108" s="76">
        <v>100</v>
      </c>
      <c r="AL108">
        <v>25</v>
      </c>
      <c r="AM108" s="76">
        <f>ROUND((Table6[[#This Row],[XP]]*Table6[[#This Row],[entity_spawned (AVG)]])*(Table6[[#This Row],[activating_chance]]/100),0)</f>
        <v>150</v>
      </c>
      <c r="AN108" s="73" t="s">
        <v>361</v>
      </c>
      <c r="AP108" t="s">
        <v>490</v>
      </c>
      <c r="AQ108">
        <v>1</v>
      </c>
      <c r="AR108">
        <v>180</v>
      </c>
      <c r="AS108" s="76">
        <v>100</v>
      </c>
      <c r="AT108">
        <v>0</v>
      </c>
      <c r="AU108" s="76">
        <f>ROUND((Table610[[#This Row],[XP]]*Table610[[#This Row],[entity_spawned (AVG)]])*(Table610[[#This Row],[activating_chance]]/100),0)</f>
        <v>0</v>
      </c>
      <c r="AV108" s="73" t="s">
        <v>362</v>
      </c>
      <c r="AX108" t="s">
        <v>260</v>
      </c>
      <c r="AY108">
        <v>1</v>
      </c>
      <c r="AZ108">
        <v>280</v>
      </c>
      <c r="BA108" s="76">
        <v>30</v>
      </c>
      <c r="BB108">
        <v>75</v>
      </c>
      <c r="BC108" s="76">
        <f>ROUND((Table61011[[#This Row],[XP]]*Table61011[[#This Row],[entity_spawned (AVG)]])*(Table61011[[#This Row],[activating_chance]]/100),0)</f>
        <v>23</v>
      </c>
      <c r="BD108" s="73" t="s">
        <v>362</v>
      </c>
    </row>
    <row r="109" spans="2:56" x14ac:dyDescent="0.25">
      <c r="B109" s="74" t="s">
        <v>245</v>
      </c>
      <c r="C109">
        <v>1</v>
      </c>
      <c r="D109" s="76">
        <v>340</v>
      </c>
      <c r="E109" s="76">
        <v>100</v>
      </c>
      <c r="F109" s="76">
        <v>263</v>
      </c>
      <c r="G109" s="76">
        <f>ROUND((Table245[[#This Row],[XP]]*Table245[[#This Row],[entity_spawned (AVG)]])*(Table245[[#This Row],[activating_chance]]/100),0)</f>
        <v>263</v>
      </c>
      <c r="H109" s="73" t="s">
        <v>362</v>
      </c>
      <c r="J109" t="s">
        <v>246</v>
      </c>
      <c r="K109">
        <v>1</v>
      </c>
      <c r="L109">
        <v>180</v>
      </c>
      <c r="M109" s="76">
        <v>80</v>
      </c>
      <c r="N109">
        <v>25</v>
      </c>
      <c r="O109" s="76">
        <f>ROUND((Table3[[#This Row],[XP]]*Table3[[#This Row],[entity_spawned (AVG)]])*(Table3[[#This Row],[activating_chance]]/100),0)</f>
        <v>20</v>
      </c>
      <c r="P109" s="73" t="s">
        <v>362</v>
      </c>
      <c r="Q109" s="73"/>
      <c r="Z109" t="s">
        <v>422</v>
      </c>
      <c r="AA109">
        <v>1</v>
      </c>
      <c r="AB109">
        <v>220</v>
      </c>
      <c r="AC109" s="76">
        <v>100</v>
      </c>
      <c r="AD109">
        <v>75</v>
      </c>
      <c r="AE109" s="76">
        <f>ROUND((Table2[[#This Row],[XP]]*Table2[[#This Row],[entity_spawned (AVG)]])*(Table2[[#This Row],[activating_chance]]/100),0)</f>
        <v>75</v>
      </c>
      <c r="AF109" s="73" t="s">
        <v>362</v>
      </c>
      <c r="AH109" t="s">
        <v>234</v>
      </c>
      <c r="AI109">
        <v>7</v>
      </c>
      <c r="AJ109">
        <v>150</v>
      </c>
      <c r="AK109" s="76">
        <v>100</v>
      </c>
      <c r="AL109">
        <v>25</v>
      </c>
      <c r="AM109" s="76">
        <f>ROUND((Table6[[#This Row],[XP]]*Table6[[#This Row],[entity_spawned (AVG)]])*(Table6[[#This Row],[activating_chance]]/100),0)</f>
        <v>175</v>
      </c>
      <c r="AN109" s="73" t="s">
        <v>361</v>
      </c>
      <c r="AP109" t="s">
        <v>490</v>
      </c>
      <c r="AQ109">
        <v>1</v>
      </c>
      <c r="AR109">
        <v>180</v>
      </c>
      <c r="AS109" s="76">
        <v>100</v>
      </c>
      <c r="AT109">
        <v>0</v>
      </c>
      <c r="AU109" s="76">
        <f>ROUND((Table610[[#This Row],[XP]]*Table610[[#This Row],[entity_spawned (AVG)]])*(Table610[[#This Row],[activating_chance]]/100),0)</f>
        <v>0</v>
      </c>
      <c r="AV109" s="73" t="s">
        <v>362</v>
      </c>
      <c r="AX109" t="s">
        <v>436</v>
      </c>
      <c r="AY109">
        <v>1</v>
      </c>
      <c r="AZ109">
        <v>280</v>
      </c>
      <c r="BA109" s="76">
        <v>100</v>
      </c>
      <c r="BB109">
        <v>75</v>
      </c>
      <c r="BC109" s="76">
        <f>ROUND((Table61011[[#This Row],[XP]]*Table61011[[#This Row],[entity_spawned (AVG)]])*(Table61011[[#This Row],[activating_chance]]/100),0)</f>
        <v>75</v>
      </c>
      <c r="BD109" s="73" t="s">
        <v>362</v>
      </c>
    </row>
    <row r="110" spans="2:56" x14ac:dyDescent="0.25">
      <c r="B110" s="74" t="s">
        <v>245</v>
      </c>
      <c r="C110">
        <v>1</v>
      </c>
      <c r="D110" s="76">
        <v>340</v>
      </c>
      <c r="E110" s="76">
        <v>100</v>
      </c>
      <c r="F110" s="76">
        <v>263</v>
      </c>
      <c r="G110" s="76">
        <f>ROUND((Table245[[#This Row],[XP]]*Table245[[#This Row],[entity_spawned (AVG)]])*(Table245[[#This Row],[activating_chance]]/100),0)</f>
        <v>263</v>
      </c>
      <c r="H110" s="73" t="s">
        <v>362</v>
      </c>
      <c r="J110" t="s">
        <v>490</v>
      </c>
      <c r="K110">
        <v>1</v>
      </c>
      <c r="L110">
        <v>180</v>
      </c>
      <c r="M110" s="76">
        <v>100</v>
      </c>
      <c r="N110">
        <v>0</v>
      </c>
      <c r="O110" s="76">
        <f>ROUND((Table3[[#This Row],[XP]]*Table3[[#This Row],[entity_spawned (AVG)]])*(Table3[[#This Row],[activating_chance]]/100),0)</f>
        <v>0</v>
      </c>
      <c r="P110" s="73" t="s">
        <v>362</v>
      </c>
      <c r="Q110" s="73"/>
      <c r="Z110" t="s">
        <v>422</v>
      </c>
      <c r="AA110">
        <v>1</v>
      </c>
      <c r="AB110">
        <v>220</v>
      </c>
      <c r="AC110" s="76">
        <v>100</v>
      </c>
      <c r="AD110">
        <v>75</v>
      </c>
      <c r="AE110" s="76">
        <f>ROUND((Table2[[#This Row],[XP]]*Table2[[#This Row],[entity_spawned (AVG)]])*(Table2[[#This Row],[activating_chance]]/100),0)</f>
        <v>75</v>
      </c>
      <c r="AF110" s="73" t="s">
        <v>362</v>
      </c>
      <c r="AH110" t="s">
        <v>268</v>
      </c>
      <c r="AI110">
        <v>1</v>
      </c>
      <c r="AJ110">
        <v>150</v>
      </c>
      <c r="AK110" s="76">
        <v>100</v>
      </c>
      <c r="AL110">
        <v>25</v>
      </c>
      <c r="AM110" s="76">
        <f>ROUND((Table6[[#This Row],[XP]]*Table6[[#This Row],[entity_spawned (AVG)]])*(Table6[[#This Row],[activating_chance]]/100),0)</f>
        <v>25</v>
      </c>
      <c r="AN110" s="73" t="s">
        <v>361</v>
      </c>
      <c r="AP110" t="s">
        <v>490</v>
      </c>
      <c r="AQ110">
        <v>1</v>
      </c>
      <c r="AR110">
        <v>180</v>
      </c>
      <c r="AS110" s="76">
        <v>100</v>
      </c>
      <c r="AT110">
        <v>0</v>
      </c>
      <c r="AU110" s="76">
        <f>ROUND((Table610[[#This Row],[XP]]*Table610[[#This Row],[entity_spawned (AVG)]])*(Table610[[#This Row],[activating_chance]]/100),0)</f>
        <v>0</v>
      </c>
      <c r="AV110" s="73" t="s">
        <v>362</v>
      </c>
      <c r="AX110" t="s">
        <v>436</v>
      </c>
      <c r="AY110">
        <v>1</v>
      </c>
      <c r="AZ110">
        <v>280</v>
      </c>
      <c r="BA110" s="76">
        <v>100</v>
      </c>
      <c r="BB110">
        <v>75</v>
      </c>
      <c r="BC110" s="76">
        <f>ROUND((Table61011[[#This Row],[XP]]*Table61011[[#This Row],[entity_spawned (AVG)]])*(Table61011[[#This Row],[activating_chance]]/100),0)</f>
        <v>75</v>
      </c>
      <c r="BD110" s="73" t="s">
        <v>362</v>
      </c>
    </row>
    <row r="111" spans="2:56" x14ac:dyDescent="0.25">
      <c r="B111" s="74" t="s">
        <v>245</v>
      </c>
      <c r="C111">
        <v>1</v>
      </c>
      <c r="D111" s="76">
        <v>340</v>
      </c>
      <c r="E111" s="76">
        <v>100</v>
      </c>
      <c r="F111" s="76">
        <v>263</v>
      </c>
      <c r="G111" s="76">
        <f>ROUND((Table245[[#This Row],[XP]]*Table245[[#This Row],[entity_spawned (AVG)]])*(Table245[[#This Row],[activating_chance]]/100),0)</f>
        <v>263</v>
      </c>
      <c r="H111" s="73" t="s">
        <v>362</v>
      </c>
      <c r="J111" t="s">
        <v>490</v>
      </c>
      <c r="K111">
        <v>1</v>
      </c>
      <c r="L111">
        <v>180</v>
      </c>
      <c r="M111" s="76">
        <v>100</v>
      </c>
      <c r="N111">
        <v>0</v>
      </c>
      <c r="O111" s="76">
        <f>ROUND((Table3[[#This Row],[XP]]*Table3[[#This Row],[entity_spawned (AVG)]])*(Table3[[#This Row],[activating_chance]]/100),0)</f>
        <v>0</v>
      </c>
      <c r="P111" s="73" t="s">
        <v>362</v>
      </c>
      <c r="Q111" s="73"/>
      <c r="Z111" t="s">
        <v>422</v>
      </c>
      <c r="AA111">
        <v>1</v>
      </c>
      <c r="AB111">
        <v>220</v>
      </c>
      <c r="AC111" s="76">
        <v>100</v>
      </c>
      <c r="AD111">
        <v>75</v>
      </c>
      <c r="AE111" s="76">
        <f>ROUND((Table2[[#This Row],[XP]]*Table2[[#This Row],[entity_spawned (AVG)]])*(Table2[[#This Row],[activating_chance]]/100),0)</f>
        <v>75</v>
      </c>
      <c r="AF111" s="73" t="s">
        <v>362</v>
      </c>
      <c r="AH111" t="s">
        <v>268</v>
      </c>
      <c r="AI111">
        <v>1</v>
      </c>
      <c r="AJ111">
        <v>150</v>
      </c>
      <c r="AK111" s="76">
        <v>100</v>
      </c>
      <c r="AL111">
        <v>25</v>
      </c>
      <c r="AM111" s="76">
        <f>ROUND((Table6[[#This Row],[XP]]*Table6[[#This Row],[entity_spawned (AVG)]])*(Table6[[#This Row],[activating_chance]]/100),0)</f>
        <v>25</v>
      </c>
      <c r="AN111" s="73" t="s">
        <v>361</v>
      </c>
      <c r="AP111" t="s">
        <v>490</v>
      </c>
      <c r="AQ111">
        <v>1</v>
      </c>
      <c r="AR111">
        <v>180</v>
      </c>
      <c r="AS111" s="76">
        <v>100</v>
      </c>
      <c r="AT111">
        <v>0</v>
      </c>
      <c r="AU111" s="76">
        <f>ROUND((Table610[[#This Row],[XP]]*Table610[[#This Row],[entity_spawned (AVG)]])*(Table610[[#This Row],[activating_chance]]/100),0)</f>
        <v>0</v>
      </c>
      <c r="AV111" s="73" t="s">
        <v>362</v>
      </c>
      <c r="AX111" t="s">
        <v>504</v>
      </c>
      <c r="AY111">
        <v>1</v>
      </c>
      <c r="AZ111">
        <v>280</v>
      </c>
      <c r="BA111" s="76">
        <v>100</v>
      </c>
      <c r="BB111">
        <v>50</v>
      </c>
      <c r="BC111" s="76">
        <f>ROUND((Table61011[[#This Row],[XP]]*Table61011[[#This Row],[entity_spawned (AVG)]])*(Table61011[[#This Row],[activating_chance]]/100),0)</f>
        <v>50</v>
      </c>
      <c r="BD111" s="73" t="s">
        <v>362</v>
      </c>
    </row>
    <row r="112" spans="2:56" x14ac:dyDescent="0.25">
      <c r="B112" s="74" t="s">
        <v>245</v>
      </c>
      <c r="C112">
        <v>1</v>
      </c>
      <c r="D112" s="76">
        <v>340</v>
      </c>
      <c r="E112" s="76">
        <v>100</v>
      </c>
      <c r="F112" s="76">
        <v>263</v>
      </c>
      <c r="G112" s="76">
        <f>ROUND((Table245[[#This Row],[XP]]*Table245[[#This Row],[entity_spawned (AVG)]])*(Table245[[#This Row],[activating_chance]]/100),0)</f>
        <v>263</v>
      </c>
      <c r="H112" s="73" t="s">
        <v>362</v>
      </c>
      <c r="J112" t="s">
        <v>490</v>
      </c>
      <c r="K112">
        <v>1</v>
      </c>
      <c r="L112">
        <v>180</v>
      </c>
      <c r="M112" s="76">
        <v>100</v>
      </c>
      <c r="N112">
        <v>0</v>
      </c>
      <c r="O112" s="76">
        <f>ROUND((Table3[[#This Row],[XP]]*Table3[[#This Row],[entity_spawned (AVG)]])*(Table3[[#This Row],[activating_chance]]/100),0)</f>
        <v>0</v>
      </c>
      <c r="P112" s="73" t="s">
        <v>362</v>
      </c>
      <c r="Q112" s="73"/>
      <c r="Z112" t="s">
        <v>422</v>
      </c>
      <c r="AA112">
        <v>1</v>
      </c>
      <c r="AB112">
        <v>220</v>
      </c>
      <c r="AC112" s="76">
        <v>100</v>
      </c>
      <c r="AD112">
        <v>75</v>
      </c>
      <c r="AE112" s="76">
        <f>ROUND((Table2[[#This Row],[XP]]*Table2[[#This Row],[entity_spawned (AVG)]])*(Table2[[#This Row],[activating_chance]]/100),0)</f>
        <v>75</v>
      </c>
      <c r="AF112" s="73" t="s">
        <v>362</v>
      </c>
      <c r="AH112" t="s">
        <v>268</v>
      </c>
      <c r="AI112">
        <v>1</v>
      </c>
      <c r="AJ112">
        <v>150</v>
      </c>
      <c r="AK112" s="76">
        <v>100</v>
      </c>
      <c r="AL112">
        <v>25</v>
      </c>
      <c r="AM112" s="76">
        <f>ROUND((Table6[[#This Row],[XP]]*Table6[[#This Row],[entity_spawned (AVG)]])*(Table6[[#This Row],[activating_chance]]/100),0)</f>
        <v>25</v>
      </c>
      <c r="AN112" s="73" t="s">
        <v>361</v>
      </c>
      <c r="AP112" t="s">
        <v>490</v>
      </c>
      <c r="AQ112">
        <v>1</v>
      </c>
      <c r="AR112">
        <v>180</v>
      </c>
      <c r="AS112" s="76">
        <v>100</v>
      </c>
      <c r="AT112">
        <v>0</v>
      </c>
      <c r="AU112" s="76">
        <f>ROUND((Table610[[#This Row],[XP]]*Table610[[#This Row],[entity_spawned (AVG)]])*(Table610[[#This Row],[activating_chance]]/100),0)</f>
        <v>0</v>
      </c>
      <c r="AV112" s="73" t="s">
        <v>362</v>
      </c>
      <c r="AX112" t="s">
        <v>504</v>
      </c>
      <c r="AY112">
        <v>1</v>
      </c>
      <c r="AZ112">
        <v>280</v>
      </c>
      <c r="BA112" s="76">
        <v>100</v>
      </c>
      <c r="BB112">
        <v>50</v>
      </c>
      <c r="BC112" s="76">
        <f>ROUND((Table61011[[#This Row],[XP]]*Table61011[[#This Row],[entity_spawned (AVG)]])*(Table61011[[#This Row],[activating_chance]]/100),0)</f>
        <v>50</v>
      </c>
      <c r="BD112" s="73" t="s">
        <v>362</v>
      </c>
    </row>
    <row r="113" spans="2:56" x14ac:dyDescent="0.25">
      <c r="B113" s="74" t="s">
        <v>245</v>
      </c>
      <c r="C113">
        <v>1</v>
      </c>
      <c r="D113" s="76">
        <v>340</v>
      </c>
      <c r="E113" s="76">
        <v>100</v>
      </c>
      <c r="F113" s="76">
        <v>263</v>
      </c>
      <c r="G113" s="76">
        <f>ROUND((Table245[[#This Row],[XP]]*Table245[[#This Row],[entity_spawned (AVG)]])*(Table245[[#This Row],[activating_chance]]/100),0)</f>
        <v>263</v>
      </c>
      <c r="H113" s="73" t="s">
        <v>362</v>
      </c>
      <c r="J113" t="s">
        <v>490</v>
      </c>
      <c r="K113">
        <v>1</v>
      </c>
      <c r="L113">
        <v>180</v>
      </c>
      <c r="M113" s="76">
        <v>100</v>
      </c>
      <c r="N113">
        <v>0</v>
      </c>
      <c r="O113" s="76">
        <f>ROUND((Table3[[#This Row],[XP]]*Table3[[#This Row],[entity_spawned (AVG)]])*(Table3[[#This Row],[activating_chance]]/100),0)</f>
        <v>0</v>
      </c>
      <c r="P113" s="73" t="s">
        <v>362</v>
      </c>
      <c r="Q113" s="73"/>
      <c r="Z113" t="s">
        <v>422</v>
      </c>
      <c r="AA113">
        <v>1</v>
      </c>
      <c r="AB113">
        <v>220</v>
      </c>
      <c r="AC113" s="76">
        <v>60</v>
      </c>
      <c r="AD113">
        <v>75</v>
      </c>
      <c r="AE113" s="76">
        <f>ROUND((Table2[[#This Row],[XP]]*Table2[[#This Row],[entity_spawned (AVG)]])*(Table2[[#This Row],[activating_chance]]/100),0)</f>
        <v>45</v>
      </c>
      <c r="AF113" s="73" t="s">
        <v>362</v>
      </c>
      <c r="AH113" t="s">
        <v>268</v>
      </c>
      <c r="AI113">
        <v>1</v>
      </c>
      <c r="AJ113">
        <v>150</v>
      </c>
      <c r="AK113" s="76">
        <v>100</v>
      </c>
      <c r="AL113">
        <v>25</v>
      </c>
      <c r="AM113" s="76">
        <f>ROUND((Table6[[#This Row],[XP]]*Table6[[#This Row],[entity_spawned (AVG)]])*(Table6[[#This Row],[activating_chance]]/100),0)</f>
        <v>25</v>
      </c>
      <c r="AN113" s="73" t="s">
        <v>361</v>
      </c>
      <c r="AP113" t="s">
        <v>490</v>
      </c>
      <c r="AQ113">
        <v>1</v>
      </c>
      <c r="AR113">
        <v>180</v>
      </c>
      <c r="AS113" s="76">
        <v>100</v>
      </c>
      <c r="AT113">
        <v>0</v>
      </c>
      <c r="AU113" s="76">
        <f>ROUND((Table610[[#This Row],[XP]]*Table610[[#This Row],[entity_spawned (AVG)]])*(Table610[[#This Row],[activating_chance]]/100),0)</f>
        <v>0</v>
      </c>
      <c r="AV113" s="73" t="s">
        <v>362</v>
      </c>
      <c r="AX113" t="s">
        <v>240</v>
      </c>
      <c r="AY113">
        <v>1</v>
      </c>
      <c r="AZ113">
        <v>260</v>
      </c>
      <c r="BA113" s="76">
        <v>100</v>
      </c>
      <c r="BB113">
        <v>105</v>
      </c>
      <c r="BC113" s="76">
        <f>ROUND((Table61011[[#This Row],[XP]]*Table61011[[#This Row],[entity_spawned (AVG)]])*(Table61011[[#This Row],[activating_chance]]/100),0)</f>
        <v>105</v>
      </c>
      <c r="BD113" s="73" t="s">
        <v>362</v>
      </c>
    </row>
    <row r="114" spans="2:56" x14ac:dyDescent="0.25">
      <c r="B114" s="74" t="s">
        <v>245</v>
      </c>
      <c r="C114">
        <v>1</v>
      </c>
      <c r="D114" s="76">
        <v>340</v>
      </c>
      <c r="E114" s="76">
        <v>100</v>
      </c>
      <c r="F114" s="76">
        <v>263</v>
      </c>
      <c r="G114" s="76">
        <f>ROUND((Table245[[#This Row],[XP]]*Table245[[#This Row],[entity_spawned (AVG)]])*(Table245[[#This Row],[activating_chance]]/100),0)</f>
        <v>263</v>
      </c>
      <c r="H114" s="73" t="s">
        <v>362</v>
      </c>
      <c r="J114" t="s">
        <v>490</v>
      </c>
      <c r="K114">
        <v>1</v>
      </c>
      <c r="L114">
        <v>180</v>
      </c>
      <c r="M114" s="76">
        <v>100</v>
      </c>
      <c r="N114">
        <v>0</v>
      </c>
      <c r="O114" s="76">
        <f>ROUND((Table3[[#This Row],[XP]]*Table3[[#This Row],[entity_spawned (AVG)]])*(Table3[[#This Row],[activating_chance]]/100),0)</f>
        <v>0</v>
      </c>
      <c r="P114" s="73" t="s">
        <v>362</v>
      </c>
      <c r="Q114" s="73"/>
      <c r="Z114" t="s">
        <v>422</v>
      </c>
      <c r="AA114">
        <v>1</v>
      </c>
      <c r="AB114">
        <v>220</v>
      </c>
      <c r="AC114" s="76">
        <v>100</v>
      </c>
      <c r="AD114">
        <v>75</v>
      </c>
      <c r="AE114" s="76">
        <f>ROUND((Table2[[#This Row],[XP]]*Table2[[#This Row],[entity_spawned (AVG)]])*(Table2[[#This Row],[activating_chance]]/100),0)</f>
        <v>75</v>
      </c>
      <c r="AF114" s="73" t="s">
        <v>362</v>
      </c>
      <c r="AH114" t="s">
        <v>268</v>
      </c>
      <c r="AI114">
        <v>1</v>
      </c>
      <c r="AJ114">
        <v>150</v>
      </c>
      <c r="AK114" s="76">
        <v>100</v>
      </c>
      <c r="AL114">
        <v>25</v>
      </c>
      <c r="AM114" s="76">
        <f>ROUND((Table6[[#This Row],[XP]]*Table6[[#This Row],[entity_spawned (AVG)]])*(Table6[[#This Row],[activating_chance]]/100),0)</f>
        <v>25</v>
      </c>
      <c r="AN114" s="73" t="s">
        <v>361</v>
      </c>
      <c r="AP114" t="s">
        <v>490</v>
      </c>
      <c r="AQ114">
        <v>1</v>
      </c>
      <c r="AR114">
        <v>180</v>
      </c>
      <c r="AS114" s="76">
        <v>100</v>
      </c>
      <c r="AT114">
        <v>0</v>
      </c>
      <c r="AU114" s="76">
        <f>ROUND((Table610[[#This Row],[XP]]*Table610[[#This Row],[entity_spawned (AVG)]])*(Table610[[#This Row],[activating_chance]]/100),0)</f>
        <v>0</v>
      </c>
      <c r="AV114" s="73" t="s">
        <v>362</v>
      </c>
      <c r="AX114" t="s">
        <v>240</v>
      </c>
      <c r="AY114">
        <v>1</v>
      </c>
      <c r="AZ114">
        <v>260</v>
      </c>
      <c r="BA114" s="76">
        <v>100</v>
      </c>
      <c r="BB114">
        <v>105</v>
      </c>
      <c r="BC114" s="76">
        <f>ROUND((Table61011[[#This Row],[XP]]*Table61011[[#This Row],[entity_spawned (AVG)]])*(Table61011[[#This Row],[activating_chance]]/100),0)</f>
        <v>105</v>
      </c>
      <c r="BD114" s="73" t="s">
        <v>362</v>
      </c>
    </row>
    <row r="115" spans="2:56" x14ac:dyDescent="0.25">
      <c r="B115" s="74" t="s">
        <v>245</v>
      </c>
      <c r="C115">
        <v>1</v>
      </c>
      <c r="D115" s="76">
        <v>340</v>
      </c>
      <c r="E115" s="76">
        <v>100</v>
      </c>
      <c r="F115" s="76">
        <v>263</v>
      </c>
      <c r="G115" s="76">
        <f>ROUND((Table245[[#This Row],[XP]]*Table245[[#This Row],[entity_spawned (AVG)]])*(Table245[[#This Row],[activating_chance]]/100),0)</f>
        <v>263</v>
      </c>
      <c r="H115" s="73" t="s">
        <v>362</v>
      </c>
      <c r="J115" t="s">
        <v>266</v>
      </c>
      <c r="K115">
        <v>2</v>
      </c>
      <c r="L115">
        <v>170</v>
      </c>
      <c r="M115" s="76">
        <v>100</v>
      </c>
      <c r="N115">
        <v>55</v>
      </c>
      <c r="O115" s="76">
        <f>ROUND((Table3[[#This Row],[XP]]*Table3[[#This Row],[entity_spawned (AVG)]])*(Table3[[#This Row],[activating_chance]]/100),0)</f>
        <v>110</v>
      </c>
      <c r="P115" s="73" t="s">
        <v>362</v>
      </c>
      <c r="Q115" s="73"/>
      <c r="Z115" t="s">
        <v>233</v>
      </c>
      <c r="AA115">
        <v>1</v>
      </c>
      <c r="AB115">
        <v>200</v>
      </c>
      <c r="AC115" s="76">
        <v>100</v>
      </c>
      <c r="AD115">
        <v>55</v>
      </c>
      <c r="AE115" s="76">
        <f>ROUND((Table2[[#This Row],[XP]]*Table2[[#This Row],[entity_spawned (AVG)]])*(Table2[[#This Row],[activating_chance]]/100),0)</f>
        <v>55</v>
      </c>
      <c r="AF115" s="73" t="s">
        <v>362</v>
      </c>
      <c r="AH115" t="s">
        <v>268</v>
      </c>
      <c r="AI115">
        <v>1</v>
      </c>
      <c r="AJ115">
        <v>150</v>
      </c>
      <c r="AK115" s="76">
        <v>100</v>
      </c>
      <c r="AL115">
        <v>25</v>
      </c>
      <c r="AM115" s="76">
        <f>ROUND((Table6[[#This Row],[XP]]*Table6[[#This Row],[entity_spawned (AVG)]])*(Table6[[#This Row],[activating_chance]]/100),0)</f>
        <v>25</v>
      </c>
      <c r="AN115" s="73" t="s">
        <v>361</v>
      </c>
      <c r="AP115" t="s">
        <v>490</v>
      </c>
      <c r="AQ115">
        <v>1</v>
      </c>
      <c r="AR115">
        <v>180</v>
      </c>
      <c r="AS115" s="76">
        <v>100</v>
      </c>
      <c r="AT115">
        <v>0</v>
      </c>
      <c r="AU115" s="76">
        <f>ROUND((Table610[[#This Row],[XP]]*Table610[[#This Row],[entity_spawned (AVG)]])*(Table610[[#This Row],[activating_chance]]/100),0)</f>
        <v>0</v>
      </c>
      <c r="AV115" s="73" t="s">
        <v>362</v>
      </c>
      <c r="AX115" t="s">
        <v>240</v>
      </c>
      <c r="AY115">
        <v>1</v>
      </c>
      <c r="AZ115">
        <v>260</v>
      </c>
      <c r="BA115" s="76">
        <v>100</v>
      </c>
      <c r="BB115">
        <v>105</v>
      </c>
      <c r="BC115" s="76">
        <f>ROUND((Table61011[[#This Row],[XP]]*Table61011[[#This Row],[entity_spawned (AVG)]])*(Table61011[[#This Row],[activating_chance]]/100),0)</f>
        <v>105</v>
      </c>
      <c r="BD115" s="73" t="s">
        <v>362</v>
      </c>
    </row>
    <row r="116" spans="2:56" x14ac:dyDescent="0.25">
      <c r="B116" s="74" t="s">
        <v>245</v>
      </c>
      <c r="C116">
        <v>1</v>
      </c>
      <c r="D116" s="76">
        <v>340</v>
      </c>
      <c r="E116" s="76">
        <v>100</v>
      </c>
      <c r="F116" s="76">
        <v>263</v>
      </c>
      <c r="G116" s="76">
        <f>ROUND((Table245[[#This Row],[XP]]*Table245[[#This Row],[entity_spawned (AVG)]])*(Table245[[#This Row],[activating_chance]]/100),0)</f>
        <v>263</v>
      </c>
      <c r="H116" s="73" t="s">
        <v>362</v>
      </c>
      <c r="J116" t="s">
        <v>266</v>
      </c>
      <c r="K116">
        <v>1</v>
      </c>
      <c r="L116">
        <v>170</v>
      </c>
      <c r="M116" s="76">
        <v>100</v>
      </c>
      <c r="N116">
        <v>55</v>
      </c>
      <c r="O116" s="76">
        <f>ROUND((Table3[[#This Row],[XP]]*Table3[[#This Row],[entity_spawned (AVG)]])*(Table3[[#This Row],[activating_chance]]/100),0)</f>
        <v>55</v>
      </c>
      <c r="P116" s="73" t="s">
        <v>362</v>
      </c>
      <c r="Q116" s="73"/>
      <c r="Z116" t="s">
        <v>233</v>
      </c>
      <c r="AA116">
        <v>1</v>
      </c>
      <c r="AB116">
        <v>200</v>
      </c>
      <c r="AC116" s="76">
        <v>100</v>
      </c>
      <c r="AD116">
        <v>55</v>
      </c>
      <c r="AE116" s="76">
        <f>ROUND((Table2[[#This Row],[XP]]*Table2[[#This Row],[entity_spawned (AVG)]])*(Table2[[#This Row],[activating_chance]]/100),0)</f>
        <v>55</v>
      </c>
      <c r="AF116" s="73" t="s">
        <v>362</v>
      </c>
      <c r="AH116" t="s">
        <v>268</v>
      </c>
      <c r="AI116">
        <v>1</v>
      </c>
      <c r="AJ116">
        <v>150</v>
      </c>
      <c r="AK116" s="76">
        <v>100</v>
      </c>
      <c r="AL116">
        <v>25</v>
      </c>
      <c r="AM116" s="76">
        <f>ROUND((Table6[[#This Row],[XP]]*Table6[[#This Row],[entity_spawned (AVG)]])*(Table6[[#This Row],[activating_chance]]/100),0)</f>
        <v>25</v>
      </c>
      <c r="AN116" s="73" t="s">
        <v>361</v>
      </c>
      <c r="AP116" t="s">
        <v>490</v>
      </c>
      <c r="AQ116">
        <v>1</v>
      </c>
      <c r="AR116">
        <v>180</v>
      </c>
      <c r="AS116" s="76">
        <v>100</v>
      </c>
      <c r="AT116">
        <v>0</v>
      </c>
      <c r="AU116" s="76">
        <f>ROUND((Table610[[#This Row],[XP]]*Table610[[#This Row],[entity_spawned (AVG)]])*(Table610[[#This Row],[activating_chance]]/100),0)</f>
        <v>0</v>
      </c>
      <c r="AV116" s="73" t="s">
        <v>362</v>
      </c>
      <c r="AX116" t="s">
        <v>240</v>
      </c>
      <c r="AY116">
        <v>1</v>
      </c>
      <c r="AZ116">
        <v>260</v>
      </c>
      <c r="BA116" s="76">
        <v>100</v>
      </c>
      <c r="BB116">
        <v>105</v>
      </c>
      <c r="BC116" s="76">
        <f>ROUND((Table61011[[#This Row],[XP]]*Table61011[[#This Row],[entity_spawned (AVG)]])*(Table61011[[#This Row],[activating_chance]]/100),0)</f>
        <v>105</v>
      </c>
      <c r="BD116" s="73" t="s">
        <v>362</v>
      </c>
    </row>
    <row r="117" spans="2:56" x14ac:dyDescent="0.25">
      <c r="B117" s="74" t="s">
        <v>245</v>
      </c>
      <c r="C117">
        <v>1</v>
      </c>
      <c r="D117" s="76">
        <v>340</v>
      </c>
      <c r="E117" s="76">
        <v>100</v>
      </c>
      <c r="F117" s="76">
        <v>263</v>
      </c>
      <c r="G117" s="76">
        <f>ROUND((Table245[[#This Row],[XP]]*Table245[[#This Row],[entity_spawned (AVG)]])*(Table245[[#This Row],[activating_chance]]/100),0)</f>
        <v>263</v>
      </c>
      <c r="H117" s="73" t="s">
        <v>362</v>
      </c>
      <c r="J117" t="s">
        <v>266</v>
      </c>
      <c r="K117">
        <v>1</v>
      </c>
      <c r="L117">
        <v>170</v>
      </c>
      <c r="M117" s="76">
        <v>100</v>
      </c>
      <c r="N117">
        <v>55</v>
      </c>
      <c r="O117" s="76">
        <f>ROUND((Table3[[#This Row],[XP]]*Table3[[#This Row],[entity_spawned (AVG)]])*(Table3[[#This Row],[activating_chance]]/100),0)</f>
        <v>55</v>
      </c>
      <c r="P117" s="73" t="s">
        <v>362</v>
      </c>
      <c r="Q117" s="73"/>
      <c r="Z117" t="s">
        <v>233</v>
      </c>
      <c r="AA117">
        <v>1</v>
      </c>
      <c r="AB117">
        <v>200</v>
      </c>
      <c r="AC117" s="76">
        <v>100</v>
      </c>
      <c r="AD117">
        <v>55</v>
      </c>
      <c r="AE117" s="76">
        <f>ROUND((Table2[[#This Row],[XP]]*Table2[[#This Row],[entity_spawned (AVG)]])*(Table2[[#This Row],[activating_chance]]/100),0)</f>
        <v>55</v>
      </c>
      <c r="AF117" s="73" t="s">
        <v>362</v>
      </c>
      <c r="AH117" t="s">
        <v>268</v>
      </c>
      <c r="AI117">
        <v>1</v>
      </c>
      <c r="AJ117">
        <v>150</v>
      </c>
      <c r="AK117" s="76">
        <v>80</v>
      </c>
      <c r="AL117">
        <v>25</v>
      </c>
      <c r="AM117" s="76">
        <f>ROUND((Table6[[#This Row],[XP]]*Table6[[#This Row],[entity_spawned (AVG)]])*(Table6[[#This Row],[activating_chance]]/100),0)</f>
        <v>20</v>
      </c>
      <c r="AN117" s="73" t="s">
        <v>361</v>
      </c>
      <c r="AP117" t="s">
        <v>490</v>
      </c>
      <c r="AQ117">
        <v>1</v>
      </c>
      <c r="AR117">
        <v>180</v>
      </c>
      <c r="AS117" s="76">
        <v>100</v>
      </c>
      <c r="AT117">
        <v>0</v>
      </c>
      <c r="AU117" s="76">
        <f>ROUND((Table610[[#This Row],[XP]]*Table610[[#This Row],[entity_spawned (AVG)]])*(Table610[[#This Row],[activating_chance]]/100),0)</f>
        <v>0</v>
      </c>
      <c r="AV117" s="73" t="s">
        <v>362</v>
      </c>
      <c r="AX117" t="s">
        <v>243</v>
      </c>
      <c r="AY117">
        <v>1</v>
      </c>
      <c r="AZ117">
        <v>250</v>
      </c>
      <c r="BA117" s="76">
        <v>100</v>
      </c>
      <c r="BB117">
        <v>95</v>
      </c>
      <c r="BC117" s="76">
        <f>ROUND((Table61011[[#This Row],[XP]]*Table61011[[#This Row],[entity_spawned (AVG)]])*(Table61011[[#This Row],[activating_chance]]/100),0)</f>
        <v>95</v>
      </c>
      <c r="BD117" s="73" t="s">
        <v>362</v>
      </c>
    </row>
    <row r="118" spans="2:56" x14ac:dyDescent="0.25">
      <c r="B118" s="74" t="s">
        <v>245</v>
      </c>
      <c r="C118">
        <v>1</v>
      </c>
      <c r="D118" s="76">
        <v>340</v>
      </c>
      <c r="E118" s="76">
        <v>100</v>
      </c>
      <c r="F118" s="76">
        <v>263</v>
      </c>
      <c r="G118" s="76">
        <f>ROUND((Table245[[#This Row],[XP]]*Table245[[#This Row],[entity_spawned (AVG)]])*(Table245[[#This Row],[activating_chance]]/100),0)</f>
        <v>263</v>
      </c>
      <c r="H118" s="73" t="s">
        <v>362</v>
      </c>
      <c r="J118" t="s">
        <v>266</v>
      </c>
      <c r="K118">
        <v>1</v>
      </c>
      <c r="L118">
        <v>170</v>
      </c>
      <c r="M118" s="76">
        <v>100</v>
      </c>
      <c r="N118">
        <v>55</v>
      </c>
      <c r="O118" s="76">
        <f>ROUND((Table3[[#This Row],[XP]]*Table3[[#This Row],[entity_spawned (AVG)]])*(Table3[[#This Row],[activating_chance]]/100),0)</f>
        <v>55</v>
      </c>
      <c r="P118" s="73" t="s">
        <v>362</v>
      </c>
      <c r="Q118" s="73"/>
      <c r="Z118" t="s">
        <v>233</v>
      </c>
      <c r="AA118">
        <v>1</v>
      </c>
      <c r="AB118">
        <v>200</v>
      </c>
      <c r="AC118" s="76">
        <v>100</v>
      </c>
      <c r="AD118">
        <v>55</v>
      </c>
      <c r="AE118" s="76">
        <f>ROUND((Table2[[#This Row],[XP]]*Table2[[#This Row],[entity_spawned (AVG)]])*(Table2[[#This Row],[activating_chance]]/100),0)</f>
        <v>55</v>
      </c>
      <c r="AF118" s="73" t="s">
        <v>362</v>
      </c>
      <c r="AH118" t="s">
        <v>268</v>
      </c>
      <c r="AI118">
        <v>1</v>
      </c>
      <c r="AJ118">
        <v>150</v>
      </c>
      <c r="AK118" s="76">
        <v>100</v>
      </c>
      <c r="AL118">
        <v>25</v>
      </c>
      <c r="AM118" s="76">
        <f>ROUND((Table6[[#This Row],[XP]]*Table6[[#This Row],[entity_spawned (AVG)]])*(Table6[[#This Row],[activating_chance]]/100),0)</f>
        <v>25</v>
      </c>
      <c r="AN118" s="73" t="s">
        <v>361</v>
      </c>
      <c r="AP118" t="s">
        <v>490</v>
      </c>
      <c r="AQ118">
        <v>1</v>
      </c>
      <c r="AR118">
        <v>180</v>
      </c>
      <c r="AS118" s="76">
        <v>100</v>
      </c>
      <c r="AT118">
        <v>0</v>
      </c>
      <c r="AU118" s="76">
        <f>ROUND((Table610[[#This Row],[XP]]*Table610[[#This Row],[entity_spawned (AVG)]])*(Table610[[#This Row],[activating_chance]]/100),0)</f>
        <v>0</v>
      </c>
      <c r="AV118" s="73" t="s">
        <v>362</v>
      </c>
      <c r="AX118" t="s">
        <v>243</v>
      </c>
      <c r="AY118">
        <v>1</v>
      </c>
      <c r="AZ118">
        <v>250</v>
      </c>
      <c r="BA118" s="76">
        <v>100</v>
      </c>
      <c r="BB118">
        <v>95</v>
      </c>
      <c r="BC118" s="76">
        <f>ROUND((Table61011[[#This Row],[XP]]*Table61011[[#This Row],[entity_spawned (AVG)]])*(Table61011[[#This Row],[activating_chance]]/100),0)</f>
        <v>95</v>
      </c>
      <c r="BD118" s="73" t="s">
        <v>362</v>
      </c>
    </row>
    <row r="119" spans="2:56" x14ac:dyDescent="0.25">
      <c r="B119" s="74" t="s">
        <v>491</v>
      </c>
      <c r="C119">
        <v>1</v>
      </c>
      <c r="D119" s="76">
        <v>310</v>
      </c>
      <c r="E119" s="76">
        <v>100</v>
      </c>
      <c r="F119" s="76">
        <v>55</v>
      </c>
      <c r="G119" s="76">
        <f>ROUND((Table245[[#This Row],[XP]]*Table245[[#This Row],[entity_spawned (AVG)]])*(Table245[[#This Row],[activating_chance]]/100),0)</f>
        <v>55</v>
      </c>
      <c r="H119" s="73" t="s">
        <v>362</v>
      </c>
      <c r="J119" t="s">
        <v>267</v>
      </c>
      <c r="K119">
        <v>1</v>
      </c>
      <c r="L119">
        <v>170</v>
      </c>
      <c r="M119" s="76">
        <v>85</v>
      </c>
      <c r="N119">
        <v>25</v>
      </c>
      <c r="O119" s="76">
        <f>ROUND((Table3[[#This Row],[XP]]*Table3[[#This Row],[entity_spawned (AVG)]])*(Table3[[#This Row],[activating_chance]]/100),0)</f>
        <v>21</v>
      </c>
      <c r="P119" s="73" t="s">
        <v>361</v>
      </c>
      <c r="Q119" s="73"/>
      <c r="Z119" t="s">
        <v>233</v>
      </c>
      <c r="AA119">
        <v>1</v>
      </c>
      <c r="AB119">
        <v>200</v>
      </c>
      <c r="AC119" s="76">
        <v>100</v>
      </c>
      <c r="AD119">
        <v>55</v>
      </c>
      <c r="AE119" s="76">
        <f>ROUND((Table2[[#This Row],[XP]]*Table2[[#This Row],[entity_spawned (AVG)]])*(Table2[[#This Row],[activating_chance]]/100),0)</f>
        <v>55</v>
      </c>
      <c r="AF119" s="73" t="s">
        <v>362</v>
      </c>
      <c r="AH119" t="s">
        <v>268</v>
      </c>
      <c r="AI119">
        <v>1</v>
      </c>
      <c r="AJ119">
        <v>150</v>
      </c>
      <c r="AK119" s="76">
        <v>100</v>
      </c>
      <c r="AL119">
        <v>25</v>
      </c>
      <c r="AM119" s="76">
        <f>ROUND((Table6[[#This Row],[XP]]*Table6[[#This Row],[entity_spawned (AVG)]])*(Table6[[#This Row],[activating_chance]]/100),0)</f>
        <v>25</v>
      </c>
      <c r="AN119" s="73" t="s">
        <v>361</v>
      </c>
      <c r="AP119" t="s">
        <v>490</v>
      </c>
      <c r="AQ119">
        <v>1</v>
      </c>
      <c r="AR119">
        <v>180</v>
      </c>
      <c r="AS119" s="76">
        <v>100</v>
      </c>
      <c r="AT119">
        <v>0</v>
      </c>
      <c r="AU119" s="76">
        <f>ROUND((Table610[[#This Row],[XP]]*Table610[[#This Row],[entity_spawned (AVG)]])*(Table610[[#This Row],[activating_chance]]/100),0)</f>
        <v>0</v>
      </c>
      <c r="AV119" s="73" t="s">
        <v>362</v>
      </c>
      <c r="AX119" t="s">
        <v>243</v>
      </c>
      <c r="AY119">
        <v>1</v>
      </c>
      <c r="AZ119">
        <v>250</v>
      </c>
      <c r="BA119" s="76">
        <v>100</v>
      </c>
      <c r="BB119">
        <v>95</v>
      </c>
      <c r="BC119" s="76">
        <f>ROUND((Table61011[[#This Row],[XP]]*Table61011[[#This Row],[entity_spawned (AVG)]])*(Table61011[[#This Row],[activating_chance]]/100),0)</f>
        <v>95</v>
      </c>
      <c r="BD119" s="73" t="s">
        <v>362</v>
      </c>
    </row>
    <row r="120" spans="2:56" x14ac:dyDescent="0.25">
      <c r="B120" s="74" t="s">
        <v>491</v>
      </c>
      <c r="C120">
        <v>1</v>
      </c>
      <c r="D120" s="76">
        <v>310</v>
      </c>
      <c r="E120" s="76">
        <v>100</v>
      </c>
      <c r="F120" s="76">
        <v>55</v>
      </c>
      <c r="G120" s="76">
        <f>ROUND((Table245[[#This Row],[XP]]*Table245[[#This Row],[entity_spawned (AVG)]])*(Table245[[#This Row],[activating_chance]]/100),0)</f>
        <v>55</v>
      </c>
      <c r="H120" s="73" t="s">
        <v>362</v>
      </c>
      <c r="J120" t="s">
        <v>267</v>
      </c>
      <c r="K120">
        <v>1</v>
      </c>
      <c r="L120">
        <v>170</v>
      </c>
      <c r="M120" s="76">
        <v>100</v>
      </c>
      <c r="N120">
        <v>25</v>
      </c>
      <c r="O120" s="76">
        <f>ROUND((Table3[[#This Row],[XP]]*Table3[[#This Row],[entity_spawned (AVG)]])*(Table3[[#This Row],[activating_chance]]/100),0)</f>
        <v>25</v>
      </c>
      <c r="P120" s="73" t="s">
        <v>361</v>
      </c>
      <c r="Q120" s="73"/>
      <c r="Z120" t="s">
        <v>233</v>
      </c>
      <c r="AA120">
        <v>1</v>
      </c>
      <c r="AB120">
        <v>200</v>
      </c>
      <c r="AC120" s="76">
        <v>100</v>
      </c>
      <c r="AD120">
        <v>55</v>
      </c>
      <c r="AE120" s="76">
        <f>ROUND((Table2[[#This Row],[XP]]*Table2[[#This Row],[entity_spawned (AVG)]])*(Table2[[#This Row],[activating_chance]]/100),0)</f>
        <v>55</v>
      </c>
      <c r="AF120" s="73" t="s">
        <v>362</v>
      </c>
      <c r="AH120" t="s">
        <v>268</v>
      </c>
      <c r="AI120">
        <v>1</v>
      </c>
      <c r="AJ120">
        <v>150</v>
      </c>
      <c r="AK120" s="76">
        <v>100</v>
      </c>
      <c r="AL120">
        <v>25</v>
      </c>
      <c r="AM120" s="76">
        <f>ROUND((Table6[[#This Row],[XP]]*Table6[[#This Row],[entity_spawned (AVG)]])*(Table6[[#This Row],[activating_chance]]/100),0)</f>
        <v>25</v>
      </c>
      <c r="AN120" s="73" t="s">
        <v>361</v>
      </c>
      <c r="AP120" t="s">
        <v>490</v>
      </c>
      <c r="AQ120">
        <v>1</v>
      </c>
      <c r="AR120">
        <v>180</v>
      </c>
      <c r="AS120" s="76">
        <v>100</v>
      </c>
      <c r="AT120">
        <v>0</v>
      </c>
      <c r="AU120" s="76">
        <f>ROUND((Table610[[#This Row],[XP]]*Table610[[#This Row],[entity_spawned (AVG)]])*(Table610[[#This Row],[activating_chance]]/100),0)</f>
        <v>0</v>
      </c>
      <c r="AV120" s="73" t="s">
        <v>362</v>
      </c>
      <c r="AX120" t="s">
        <v>243</v>
      </c>
      <c r="AY120">
        <v>1</v>
      </c>
      <c r="AZ120">
        <v>250</v>
      </c>
      <c r="BA120" s="76">
        <v>100</v>
      </c>
      <c r="BB120">
        <v>95</v>
      </c>
      <c r="BC120" s="76">
        <f>ROUND((Table61011[[#This Row],[XP]]*Table61011[[#This Row],[entity_spawned (AVG)]])*(Table61011[[#This Row],[activating_chance]]/100),0)</f>
        <v>95</v>
      </c>
      <c r="BD120" s="73" t="s">
        <v>362</v>
      </c>
    </row>
    <row r="121" spans="2:56" x14ac:dyDescent="0.25">
      <c r="B121" s="74" t="s">
        <v>438</v>
      </c>
      <c r="C121">
        <v>1</v>
      </c>
      <c r="D121" s="76">
        <v>300</v>
      </c>
      <c r="E121" s="76">
        <v>100</v>
      </c>
      <c r="F121" s="76">
        <v>195</v>
      </c>
      <c r="G121" s="76">
        <f>ROUND((Table245[[#This Row],[XP]]*Table245[[#This Row],[entity_spawned (AVG)]])*(Table245[[#This Row],[activating_chance]]/100),0)</f>
        <v>195</v>
      </c>
      <c r="H121" s="73" t="s">
        <v>362</v>
      </c>
      <c r="J121" t="s">
        <v>267</v>
      </c>
      <c r="K121">
        <v>1</v>
      </c>
      <c r="L121">
        <v>170</v>
      </c>
      <c r="M121" s="76">
        <v>80</v>
      </c>
      <c r="N121">
        <v>25</v>
      </c>
      <c r="O121" s="76">
        <f>ROUND((Table3[[#This Row],[XP]]*Table3[[#This Row],[entity_spawned (AVG)]])*(Table3[[#This Row],[activating_chance]]/100),0)</f>
        <v>20</v>
      </c>
      <c r="P121" s="73" t="s">
        <v>361</v>
      </c>
      <c r="Q121" s="73"/>
      <c r="Z121" t="s">
        <v>233</v>
      </c>
      <c r="AA121">
        <v>1</v>
      </c>
      <c r="AB121">
        <v>200</v>
      </c>
      <c r="AC121" s="76">
        <v>100</v>
      </c>
      <c r="AD121">
        <v>55</v>
      </c>
      <c r="AE121" s="76">
        <f>ROUND((Table2[[#This Row],[XP]]*Table2[[#This Row],[entity_spawned (AVG)]])*(Table2[[#This Row],[activating_chance]]/100),0)</f>
        <v>55</v>
      </c>
      <c r="AF121" s="73" t="s">
        <v>362</v>
      </c>
      <c r="AH121" t="s">
        <v>268</v>
      </c>
      <c r="AI121">
        <v>1</v>
      </c>
      <c r="AJ121">
        <v>150</v>
      </c>
      <c r="AK121" s="76">
        <v>100</v>
      </c>
      <c r="AL121">
        <v>25</v>
      </c>
      <c r="AM121" s="76">
        <f>ROUND((Table6[[#This Row],[XP]]*Table6[[#This Row],[entity_spawned (AVG)]])*(Table6[[#This Row],[activating_chance]]/100),0)</f>
        <v>25</v>
      </c>
      <c r="AN121" s="73" t="s">
        <v>361</v>
      </c>
      <c r="AP121" t="s">
        <v>490</v>
      </c>
      <c r="AQ121">
        <v>1</v>
      </c>
      <c r="AR121">
        <v>180</v>
      </c>
      <c r="AS121" s="76">
        <v>100</v>
      </c>
      <c r="AT121">
        <v>0</v>
      </c>
      <c r="AU121" s="76">
        <f>ROUND((Table610[[#This Row],[XP]]*Table610[[#This Row],[entity_spawned (AVG)]])*(Table610[[#This Row],[activating_chance]]/100),0)</f>
        <v>0</v>
      </c>
      <c r="AV121" s="73" t="s">
        <v>362</v>
      </c>
      <c r="AX121" t="s">
        <v>243</v>
      </c>
      <c r="AY121">
        <v>1</v>
      </c>
      <c r="AZ121">
        <v>250</v>
      </c>
      <c r="BA121" s="76">
        <v>100</v>
      </c>
      <c r="BB121">
        <v>95</v>
      </c>
      <c r="BC121" s="76">
        <f>ROUND((Table61011[[#This Row],[XP]]*Table61011[[#This Row],[entity_spawned (AVG)]])*(Table61011[[#This Row],[activating_chance]]/100),0)</f>
        <v>95</v>
      </c>
      <c r="BD121" s="73" t="s">
        <v>362</v>
      </c>
    </row>
    <row r="122" spans="2:56" x14ac:dyDescent="0.25">
      <c r="B122" s="74" t="s">
        <v>438</v>
      </c>
      <c r="C122">
        <v>1</v>
      </c>
      <c r="D122" s="76">
        <v>300</v>
      </c>
      <c r="E122" s="76">
        <v>100</v>
      </c>
      <c r="F122" s="76">
        <v>195</v>
      </c>
      <c r="G122" s="76">
        <f>ROUND((Table245[[#This Row],[XP]]*Table245[[#This Row],[entity_spawned (AVG)]])*(Table245[[#This Row],[activating_chance]]/100),0)</f>
        <v>195</v>
      </c>
      <c r="H122" s="73" t="s">
        <v>362</v>
      </c>
      <c r="J122" t="s">
        <v>235</v>
      </c>
      <c r="K122">
        <v>6</v>
      </c>
      <c r="L122">
        <v>160</v>
      </c>
      <c r="M122" s="76">
        <v>100</v>
      </c>
      <c r="N122">
        <v>25</v>
      </c>
      <c r="O122" s="76">
        <f>ROUND((Table3[[#This Row],[XP]]*Table3[[#This Row],[entity_spawned (AVG)]])*(Table3[[#This Row],[activating_chance]]/100),0)</f>
        <v>150</v>
      </c>
      <c r="P122" s="73" t="s">
        <v>361</v>
      </c>
      <c r="Q122" s="73"/>
      <c r="Z122" t="s">
        <v>419</v>
      </c>
      <c r="AA122">
        <v>1</v>
      </c>
      <c r="AB122">
        <v>200</v>
      </c>
      <c r="AC122" s="76">
        <v>100</v>
      </c>
      <c r="AD122">
        <v>75</v>
      </c>
      <c r="AE122" s="76">
        <f>ROUND((Table2[[#This Row],[XP]]*Table2[[#This Row],[entity_spawned (AVG)]])*(Table2[[#This Row],[activating_chance]]/100),0)</f>
        <v>75</v>
      </c>
      <c r="AF122" s="73" t="s">
        <v>361</v>
      </c>
      <c r="AH122" t="s">
        <v>268</v>
      </c>
      <c r="AI122">
        <v>1</v>
      </c>
      <c r="AJ122">
        <v>150</v>
      </c>
      <c r="AK122" s="76">
        <v>100</v>
      </c>
      <c r="AL122">
        <v>25</v>
      </c>
      <c r="AM122" s="76">
        <f>ROUND((Table6[[#This Row],[XP]]*Table6[[#This Row],[entity_spawned (AVG)]])*(Table6[[#This Row],[activating_chance]]/100),0)</f>
        <v>25</v>
      </c>
      <c r="AN122" s="73" t="s">
        <v>361</v>
      </c>
      <c r="AP122" t="s">
        <v>490</v>
      </c>
      <c r="AQ122">
        <v>1</v>
      </c>
      <c r="AR122">
        <v>180</v>
      </c>
      <c r="AS122" s="76">
        <v>100</v>
      </c>
      <c r="AT122">
        <v>0</v>
      </c>
      <c r="AU122" s="76">
        <f>ROUND((Table610[[#This Row],[XP]]*Table610[[#This Row],[entity_spawned (AVG)]])*(Table610[[#This Row],[activating_chance]]/100),0)</f>
        <v>0</v>
      </c>
      <c r="AV122" s="73" t="s">
        <v>362</v>
      </c>
      <c r="AX122" t="s">
        <v>243</v>
      </c>
      <c r="AY122">
        <v>1</v>
      </c>
      <c r="AZ122">
        <v>250</v>
      </c>
      <c r="BA122" s="76">
        <v>100</v>
      </c>
      <c r="BB122">
        <v>95</v>
      </c>
      <c r="BC122" s="76">
        <f>ROUND((Table61011[[#This Row],[XP]]*Table61011[[#This Row],[entity_spawned (AVG)]])*(Table61011[[#This Row],[activating_chance]]/100),0)</f>
        <v>95</v>
      </c>
      <c r="BD122" s="73" t="s">
        <v>362</v>
      </c>
    </row>
    <row r="123" spans="2:56" x14ac:dyDescent="0.25">
      <c r="B123" s="74" t="s">
        <v>438</v>
      </c>
      <c r="C123">
        <v>1</v>
      </c>
      <c r="D123" s="76">
        <v>300</v>
      </c>
      <c r="E123" s="76">
        <v>100</v>
      </c>
      <c r="F123" s="76">
        <v>195</v>
      </c>
      <c r="G123" s="76">
        <f>ROUND((Table245[[#This Row],[XP]]*Table245[[#This Row],[entity_spawned (AVG)]])*(Table245[[#This Row],[activating_chance]]/100),0)</f>
        <v>195</v>
      </c>
      <c r="H123" s="73" t="s">
        <v>362</v>
      </c>
      <c r="J123" t="s">
        <v>236</v>
      </c>
      <c r="K123">
        <v>8</v>
      </c>
      <c r="L123">
        <v>150</v>
      </c>
      <c r="M123" s="76">
        <v>100</v>
      </c>
      <c r="N123">
        <v>25</v>
      </c>
      <c r="O123" s="76">
        <f>ROUND((Table3[[#This Row],[XP]]*Table3[[#This Row],[entity_spawned (AVG)]])*(Table3[[#This Row],[activating_chance]]/100),0)</f>
        <v>200</v>
      </c>
      <c r="P123" s="73" t="s">
        <v>361</v>
      </c>
      <c r="Q123" s="73"/>
      <c r="Z123" t="s">
        <v>419</v>
      </c>
      <c r="AA123">
        <v>1</v>
      </c>
      <c r="AB123">
        <v>200</v>
      </c>
      <c r="AC123" s="76">
        <v>100</v>
      </c>
      <c r="AD123">
        <v>75</v>
      </c>
      <c r="AE123" s="76">
        <f>ROUND((Table2[[#This Row],[XP]]*Table2[[#This Row],[entity_spawned (AVG)]])*(Table2[[#This Row],[activating_chance]]/100),0)</f>
        <v>75</v>
      </c>
      <c r="AF123" s="73" t="s">
        <v>361</v>
      </c>
      <c r="AH123" t="s">
        <v>268</v>
      </c>
      <c r="AI123">
        <v>1</v>
      </c>
      <c r="AJ123">
        <v>150</v>
      </c>
      <c r="AK123" s="76">
        <v>100</v>
      </c>
      <c r="AL123">
        <v>25</v>
      </c>
      <c r="AM123" s="76">
        <f>ROUND((Table6[[#This Row],[XP]]*Table6[[#This Row],[entity_spawned (AVG)]])*(Table6[[#This Row],[activating_chance]]/100),0)</f>
        <v>25</v>
      </c>
      <c r="AN123" s="73" t="s">
        <v>361</v>
      </c>
      <c r="AP123" t="s">
        <v>490</v>
      </c>
      <c r="AQ123">
        <v>1</v>
      </c>
      <c r="AR123">
        <v>180</v>
      </c>
      <c r="AS123" s="76">
        <v>100</v>
      </c>
      <c r="AT123">
        <v>0</v>
      </c>
      <c r="AU123" s="76">
        <f>ROUND((Table610[[#This Row],[XP]]*Table610[[#This Row],[entity_spawned (AVG)]])*(Table610[[#This Row],[activating_chance]]/100),0)</f>
        <v>0</v>
      </c>
      <c r="AV123" s="73" t="s">
        <v>362</v>
      </c>
      <c r="AX123" t="s">
        <v>243</v>
      </c>
      <c r="AY123">
        <v>1</v>
      </c>
      <c r="AZ123">
        <v>250</v>
      </c>
      <c r="BA123" s="76">
        <v>100</v>
      </c>
      <c r="BB123">
        <v>95</v>
      </c>
      <c r="BC123" s="76">
        <f>ROUND((Table61011[[#This Row],[XP]]*Table61011[[#This Row],[entity_spawned (AVG)]])*(Table61011[[#This Row],[activating_chance]]/100),0)</f>
        <v>95</v>
      </c>
      <c r="BD123" s="73" t="s">
        <v>362</v>
      </c>
    </row>
    <row r="124" spans="2:56" x14ac:dyDescent="0.25">
      <c r="B124" s="74" t="s">
        <v>244</v>
      </c>
      <c r="C124">
        <v>1</v>
      </c>
      <c r="D124" s="76">
        <v>300</v>
      </c>
      <c r="E124" s="76">
        <v>100</v>
      </c>
      <c r="F124" s="76">
        <v>195</v>
      </c>
      <c r="G124" s="76">
        <f>ROUND((Table245[[#This Row],[XP]]*Table245[[#This Row],[entity_spawned (AVG)]])*(Table245[[#This Row],[activating_chance]]/100),0)</f>
        <v>195</v>
      </c>
      <c r="H124" s="73" t="s">
        <v>362</v>
      </c>
      <c r="J124" t="s">
        <v>267</v>
      </c>
      <c r="K124">
        <v>1</v>
      </c>
      <c r="L124">
        <v>150</v>
      </c>
      <c r="M124" s="76">
        <v>100</v>
      </c>
      <c r="N124">
        <v>25</v>
      </c>
      <c r="O124" s="76">
        <f>ROUND((Table3[[#This Row],[XP]]*Table3[[#This Row],[entity_spawned (AVG)]])*(Table3[[#This Row],[activating_chance]]/100),0)</f>
        <v>25</v>
      </c>
      <c r="P124" s="73" t="s">
        <v>361</v>
      </c>
      <c r="Q124" s="73"/>
      <c r="Z124" t="s">
        <v>419</v>
      </c>
      <c r="AA124">
        <v>1</v>
      </c>
      <c r="AB124">
        <v>200</v>
      </c>
      <c r="AC124" s="76">
        <v>100</v>
      </c>
      <c r="AD124">
        <v>75</v>
      </c>
      <c r="AE124" s="76">
        <f>ROUND((Table2[[#This Row],[XP]]*Table2[[#This Row],[entity_spawned (AVG)]])*(Table2[[#This Row],[activating_chance]]/100),0)</f>
        <v>75</v>
      </c>
      <c r="AF124" s="73" t="s">
        <v>361</v>
      </c>
      <c r="AH124" t="s">
        <v>268</v>
      </c>
      <c r="AI124">
        <v>1</v>
      </c>
      <c r="AJ124">
        <v>150</v>
      </c>
      <c r="AK124" s="76">
        <v>100</v>
      </c>
      <c r="AL124">
        <v>25</v>
      </c>
      <c r="AM124" s="76">
        <f>ROUND((Table6[[#This Row],[XP]]*Table6[[#This Row],[entity_spawned (AVG)]])*(Table6[[#This Row],[activating_chance]]/100),0)</f>
        <v>25</v>
      </c>
      <c r="AN124" s="73" t="s">
        <v>361</v>
      </c>
      <c r="AP124" t="s">
        <v>490</v>
      </c>
      <c r="AQ124">
        <v>1</v>
      </c>
      <c r="AR124">
        <v>180</v>
      </c>
      <c r="AS124" s="76">
        <v>100</v>
      </c>
      <c r="AT124">
        <v>0</v>
      </c>
      <c r="AU124" s="76">
        <f>ROUND((Table610[[#This Row],[XP]]*Table610[[#This Row],[entity_spawned (AVG)]])*(Table610[[#This Row],[activating_chance]]/100),0)</f>
        <v>0</v>
      </c>
      <c r="AV124" s="73" t="s">
        <v>362</v>
      </c>
      <c r="AX124" t="s">
        <v>243</v>
      </c>
      <c r="AY124">
        <v>1</v>
      </c>
      <c r="AZ124">
        <v>250</v>
      </c>
      <c r="BA124" s="76">
        <v>100</v>
      </c>
      <c r="BB124">
        <v>95</v>
      </c>
      <c r="BC124" s="76">
        <f>ROUND((Table61011[[#This Row],[XP]]*Table61011[[#This Row],[entity_spawned (AVG)]])*(Table61011[[#This Row],[activating_chance]]/100),0)</f>
        <v>95</v>
      </c>
      <c r="BD124" s="73" t="s">
        <v>362</v>
      </c>
    </row>
    <row r="125" spans="2:56" x14ac:dyDescent="0.25">
      <c r="B125" s="74" t="s">
        <v>244</v>
      </c>
      <c r="C125">
        <v>1</v>
      </c>
      <c r="D125" s="76">
        <v>300</v>
      </c>
      <c r="E125" s="76">
        <v>100</v>
      </c>
      <c r="F125" s="76">
        <v>195</v>
      </c>
      <c r="G125" s="76">
        <f>ROUND((Table245[[#This Row],[XP]]*Table245[[#This Row],[entity_spawned (AVG)]])*(Table245[[#This Row],[activating_chance]]/100),0)</f>
        <v>195</v>
      </c>
      <c r="H125" s="73" t="s">
        <v>362</v>
      </c>
      <c r="J125" t="s">
        <v>267</v>
      </c>
      <c r="K125">
        <v>1</v>
      </c>
      <c r="L125">
        <v>150</v>
      </c>
      <c r="M125" s="76">
        <v>100</v>
      </c>
      <c r="N125">
        <v>25</v>
      </c>
      <c r="O125" s="76">
        <f>ROUND((Table3[[#This Row],[XP]]*Table3[[#This Row],[entity_spawned (AVG)]])*(Table3[[#This Row],[activating_chance]]/100),0)</f>
        <v>25</v>
      </c>
      <c r="P125" s="73" t="s">
        <v>361</v>
      </c>
      <c r="Q125" s="73"/>
      <c r="Z125" t="s">
        <v>419</v>
      </c>
      <c r="AA125">
        <v>1</v>
      </c>
      <c r="AB125">
        <v>200</v>
      </c>
      <c r="AC125" s="76">
        <v>100</v>
      </c>
      <c r="AD125">
        <v>75</v>
      </c>
      <c r="AE125" s="76">
        <f>ROUND((Table2[[#This Row],[XP]]*Table2[[#This Row],[entity_spawned (AVG)]])*(Table2[[#This Row],[activating_chance]]/100),0)</f>
        <v>75</v>
      </c>
      <c r="AF125" s="73" t="s">
        <v>361</v>
      </c>
      <c r="AH125" t="s">
        <v>268</v>
      </c>
      <c r="AI125">
        <v>1</v>
      </c>
      <c r="AJ125">
        <v>150</v>
      </c>
      <c r="AK125" s="76">
        <v>100</v>
      </c>
      <c r="AL125">
        <v>25</v>
      </c>
      <c r="AM125" s="76">
        <f>ROUND((Table6[[#This Row],[XP]]*Table6[[#This Row],[entity_spawned (AVG)]])*(Table6[[#This Row],[activating_chance]]/100),0)</f>
        <v>25</v>
      </c>
      <c r="AN125" s="73" t="s">
        <v>361</v>
      </c>
      <c r="AP125" t="s">
        <v>490</v>
      </c>
      <c r="AQ125">
        <v>1</v>
      </c>
      <c r="AR125">
        <v>180</v>
      </c>
      <c r="AS125" s="76">
        <v>100</v>
      </c>
      <c r="AT125">
        <v>0</v>
      </c>
      <c r="AU125" s="76">
        <f>ROUND((Table610[[#This Row],[XP]]*Table610[[#This Row],[entity_spawned (AVG)]])*(Table610[[#This Row],[activating_chance]]/100),0)</f>
        <v>0</v>
      </c>
      <c r="AV125" s="73" t="s">
        <v>362</v>
      </c>
      <c r="AX125" t="s">
        <v>243</v>
      </c>
      <c r="AY125">
        <v>1</v>
      </c>
      <c r="AZ125">
        <v>250</v>
      </c>
      <c r="BA125" s="76">
        <v>100</v>
      </c>
      <c r="BB125">
        <v>95</v>
      </c>
      <c r="BC125" s="76">
        <f>ROUND((Table61011[[#This Row],[XP]]*Table61011[[#This Row],[entity_spawned (AVG)]])*(Table61011[[#This Row],[activating_chance]]/100),0)</f>
        <v>95</v>
      </c>
      <c r="BD125" s="73" t="s">
        <v>362</v>
      </c>
    </row>
    <row r="126" spans="2:56" x14ac:dyDescent="0.25">
      <c r="B126" s="74" t="s">
        <v>244</v>
      </c>
      <c r="C126">
        <v>1</v>
      </c>
      <c r="D126" s="76">
        <v>300</v>
      </c>
      <c r="E126" s="76">
        <v>100</v>
      </c>
      <c r="F126" s="76">
        <v>195</v>
      </c>
      <c r="G126" s="76">
        <f>ROUND((Table245[[#This Row],[XP]]*Table245[[#This Row],[entity_spawned (AVG)]])*(Table245[[#This Row],[activating_chance]]/100),0)</f>
        <v>195</v>
      </c>
      <c r="H126" s="73" t="s">
        <v>362</v>
      </c>
      <c r="J126" t="s">
        <v>267</v>
      </c>
      <c r="K126">
        <v>1</v>
      </c>
      <c r="L126">
        <v>150</v>
      </c>
      <c r="M126" s="76">
        <v>100</v>
      </c>
      <c r="N126">
        <v>25</v>
      </c>
      <c r="O126" s="76">
        <f>ROUND((Table3[[#This Row],[XP]]*Table3[[#This Row],[entity_spawned (AVG)]])*(Table3[[#This Row],[activating_chance]]/100),0)</f>
        <v>25</v>
      </c>
      <c r="P126" s="73" t="s">
        <v>361</v>
      </c>
      <c r="Q126" s="73"/>
      <c r="Z126" t="s">
        <v>419</v>
      </c>
      <c r="AA126">
        <v>1</v>
      </c>
      <c r="AB126">
        <v>200</v>
      </c>
      <c r="AC126" s="76">
        <v>100</v>
      </c>
      <c r="AD126">
        <v>75</v>
      </c>
      <c r="AE126" s="76">
        <f>ROUND((Table2[[#This Row],[XP]]*Table2[[#This Row],[entity_spawned (AVG)]])*(Table2[[#This Row],[activating_chance]]/100),0)</f>
        <v>75</v>
      </c>
      <c r="AF126" s="73" t="s">
        <v>361</v>
      </c>
      <c r="AH126" t="s">
        <v>268</v>
      </c>
      <c r="AI126">
        <v>1</v>
      </c>
      <c r="AJ126">
        <v>150</v>
      </c>
      <c r="AK126" s="76">
        <v>100</v>
      </c>
      <c r="AL126">
        <v>25</v>
      </c>
      <c r="AM126" s="76">
        <f>ROUND((Table6[[#This Row],[XP]]*Table6[[#This Row],[entity_spawned (AVG)]])*(Table6[[#This Row],[activating_chance]]/100),0)</f>
        <v>25</v>
      </c>
      <c r="AN126" s="73" t="s">
        <v>361</v>
      </c>
      <c r="AP126" t="s">
        <v>265</v>
      </c>
      <c r="AQ126">
        <v>1</v>
      </c>
      <c r="AR126">
        <v>170</v>
      </c>
      <c r="AS126" s="76">
        <v>100</v>
      </c>
      <c r="AT126">
        <v>55</v>
      </c>
      <c r="AU126" s="76">
        <f>ROUND((Table610[[#This Row],[XP]]*Table610[[#This Row],[entity_spawned (AVG)]])*(Table610[[#This Row],[activating_chance]]/100),0)</f>
        <v>55</v>
      </c>
      <c r="AV126" s="73" t="s">
        <v>361</v>
      </c>
      <c r="AX126" t="s">
        <v>243</v>
      </c>
      <c r="AY126">
        <v>1</v>
      </c>
      <c r="AZ126">
        <v>250</v>
      </c>
      <c r="BA126" s="76">
        <v>100</v>
      </c>
      <c r="BB126">
        <v>95</v>
      </c>
      <c r="BC126" s="76">
        <f>ROUND((Table61011[[#This Row],[XP]]*Table61011[[#This Row],[entity_spawned (AVG)]])*(Table61011[[#This Row],[activating_chance]]/100),0)</f>
        <v>95</v>
      </c>
      <c r="BD126" s="73" t="s">
        <v>362</v>
      </c>
    </row>
    <row r="127" spans="2:56" x14ac:dyDescent="0.25">
      <c r="B127" s="74" t="s">
        <v>244</v>
      </c>
      <c r="C127">
        <v>1</v>
      </c>
      <c r="D127" s="76">
        <v>300</v>
      </c>
      <c r="E127" s="76">
        <v>100</v>
      </c>
      <c r="F127" s="76">
        <v>195</v>
      </c>
      <c r="G127" s="76">
        <f>ROUND((Table245[[#This Row],[XP]]*Table245[[#This Row],[entity_spawned (AVG)]])*(Table245[[#This Row],[activating_chance]]/100),0)</f>
        <v>195</v>
      </c>
      <c r="H127" s="73" t="s">
        <v>362</v>
      </c>
      <c r="J127" t="s">
        <v>267</v>
      </c>
      <c r="K127">
        <v>1</v>
      </c>
      <c r="L127">
        <v>150</v>
      </c>
      <c r="M127" s="76">
        <v>80</v>
      </c>
      <c r="N127">
        <v>25</v>
      </c>
      <c r="O127" s="76">
        <f>ROUND((Table3[[#This Row],[XP]]*Table3[[#This Row],[entity_spawned (AVG)]])*(Table3[[#This Row],[activating_chance]]/100),0)</f>
        <v>20</v>
      </c>
      <c r="P127" s="73" t="s">
        <v>361</v>
      </c>
      <c r="Q127" s="73"/>
      <c r="Z127" t="s">
        <v>419</v>
      </c>
      <c r="AA127">
        <v>1</v>
      </c>
      <c r="AB127">
        <v>200</v>
      </c>
      <c r="AC127" s="76">
        <v>100</v>
      </c>
      <c r="AD127">
        <v>75</v>
      </c>
      <c r="AE127" s="76">
        <f>ROUND((Table2[[#This Row],[XP]]*Table2[[#This Row],[entity_spawned (AVG)]])*(Table2[[#This Row],[activating_chance]]/100),0)</f>
        <v>75</v>
      </c>
      <c r="AF127" s="73" t="s">
        <v>361</v>
      </c>
      <c r="AH127" t="s">
        <v>268</v>
      </c>
      <c r="AI127">
        <v>1</v>
      </c>
      <c r="AJ127">
        <v>150</v>
      </c>
      <c r="AK127" s="76">
        <v>100</v>
      </c>
      <c r="AL127">
        <v>25</v>
      </c>
      <c r="AM127" s="76">
        <f>ROUND((Table6[[#This Row],[XP]]*Table6[[#This Row],[entity_spawned (AVG)]])*(Table6[[#This Row],[activating_chance]]/100),0)</f>
        <v>25</v>
      </c>
      <c r="AN127" s="73" t="s">
        <v>361</v>
      </c>
      <c r="AP127" t="s">
        <v>266</v>
      </c>
      <c r="AQ127">
        <v>1</v>
      </c>
      <c r="AR127">
        <v>170</v>
      </c>
      <c r="AS127" s="76">
        <v>100</v>
      </c>
      <c r="AT127">
        <v>55</v>
      </c>
      <c r="AU127" s="76">
        <f>ROUND((Table610[[#This Row],[XP]]*Table610[[#This Row],[entity_spawned (AVG)]])*(Table610[[#This Row],[activating_chance]]/100),0)</f>
        <v>55</v>
      </c>
      <c r="AV127" s="73" t="s">
        <v>361</v>
      </c>
      <c r="AX127" t="s">
        <v>243</v>
      </c>
      <c r="AY127">
        <v>1</v>
      </c>
      <c r="AZ127">
        <v>250</v>
      </c>
      <c r="BA127" s="76">
        <v>100</v>
      </c>
      <c r="BB127">
        <v>95</v>
      </c>
      <c r="BC127" s="76">
        <f>ROUND((Table61011[[#This Row],[XP]]*Table61011[[#This Row],[entity_spawned (AVG)]])*(Table61011[[#This Row],[activating_chance]]/100),0)</f>
        <v>95</v>
      </c>
      <c r="BD127" s="73" t="s">
        <v>362</v>
      </c>
    </row>
    <row r="128" spans="2:56" x14ac:dyDescent="0.25">
      <c r="B128" s="74" t="s">
        <v>244</v>
      </c>
      <c r="C128">
        <v>1</v>
      </c>
      <c r="D128" s="76">
        <v>300</v>
      </c>
      <c r="E128" s="76">
        <v>100</v>
      </c>
      <c r="F128" s="76">
        <v>195</v>
      </c>
      <c r="G128" s="76">
        <f>ROUND((Table245[[#This Row],[XP]]*Table245[[#This Row],[entity_spawned (AVG)]])*(Table245[[#This Row],[activating_chance]]/100),0)</f>
        <v>195</v>
      </c>
      <c r="H128" s="73" t="s">
        <v>362</v>
      </c>
      <c r="J128" t="s">
        <v>267</v>
      </c>
      <c r="K128">
        <v>1</v>
      </c>
      <c r="L128">
        <v>150</v>
      </c>
      <c r="M128" s="76">
        <v>100</v>
      </c>
      <c r="N128">
        <v>25</v>
      </c>
      <c r="O128" s="76">
        <f>ROUND((Table3[[#This Row],[XP]]*Table3[[#This Row],[entity_spawned (AVG)]])*(Table3[[#This Row],[activating_chance]]/100),0)</f>
        <v>25</v>
      </c>
      <c r="P128" s="73" t="s">
        <v>361</v>
      </c>
      <c r="Q128" s="73"/>
      <c r="Z128" t="s">
        <v>419</v>
      </c>
      <c r="AA128">
        <v>1</v>
      </c>
      <c r="AB128">
        <v>200</v>
      </c>
      <c r="AC128" s="76">
        <v>100</v>
      </c>
      <c r="AD128">
        <v>75</v>
      </c>
      <c r="AE128" s="76">
        <f>ROUND((Table2[[#This Row],[XP]]*Table2[[#This Row],[entity_spawned (AVG)]])*(Table2[[#This Row],[activating_chance]]/100),0)</f>
        <v>75</v>
      </c>
      <c r="AF128" s="73" t="s">
        <v>361</v>
      </c>
      <c r="AH128" t="s">
        <v>268</v>
      </c>
      <c r="AI128">
        <v>1</v>
      </c>
      <c r="AJ128">
        <v>150</v>
      </c>
      <c r="AK128" s="76">
        <v>100</v>
      </c>
      <c r="AL128">
        <v>25</v>
      </c>
      <c r="AM128" s="76">
        <f>ROUND((Table6[[#This Row],[XP]]*Table6[[#This Row],[entity_spawned (AVG)]])*(Table6[[#This Row],[activating_chance]]/100),0)</f>
        <v>25</v>
      </c>
      <c r="AN128" s="73" t="s">
        <v>361</v>
      </c>
      <c r="AP128" t="s">
        <v>266</v>
      </c>
      <c r="AQ128">
        <v>1</v>
      </c>
      <c r="AR128">
        <v>170</v>
      </c>
      <c r="AS128" s="76">
        <v>100</v>
      </c>
      <c r="AT128">
        <v>55</v>
      </c>
      <c r="AU128" s="76">
        <f>ROUND((Table610[[#This Row],[XP]]*Table610[[#This Row],[entity_spawned (AVG)]])*(Table610[[#This Row],[activating_chance]]/100),0)</f>
        <v>55</v>
      </c>
      <c r="AV128" s="73" t="s">
        <v>361</v>
      </c>
      <c r="AX128" t="s">
        <v>430</v>
      </c>
      <c r="AY128">
        <v>10</v>
      </c>
      <c r="AZ128">
        <v>240</v>
      </c>
      <c r="BA128" s="76">
        <v>100</v>
      </c>
      <c r="BB128">
        <v>50</v>
      </c>
      <c r="BC128" s="76">
        <f>ROUND((Table61011[[#This Row],[XP]]*Table61011[[#This Row],[entity_spawned (AVG)]])*(Table61011[[#This Row],[activating_chance]]/100),0)</f>
        <v>500</v>
      </c>
      <c r="BD128" s="73" t="s">
        <v>361</v>
      </c>
    </row>
    <row r="129" spans="2:56" x14ac:dyDescent="0.25">
      <c r="B129" s="74" t="s">
        <v>244</v>
      </c>
      <c r="C129">
        <v>1</v>
      </c>
      <c r="D129" s="76">
        <v>300</v>
      </c>
      <c r="E129" s="76">
        <v>100</v>
      </c>
      <c r="F129" s="76">
        <v>195</v>
      </c>
      <c r="G129" s="76">
        <f>ROUND((Table245[[#This Row],[XP]]*Table245[[#This Row],[entity_spawned (AVG)]])*(Table245[[#This Row],[activating_chance]]/100),0)</f>
        <v>195</v>
      </c>
      <c r="H129" s="73" t="s">
        <v>362</v>
      </c>
      <c r="J129" t="s">
        <v>267</v>
      </c>
      <c r="K129">
        <v>1</v>
      </c>
      <c r="L129">
        <v>150</v>
      </c>
      <c r="M129" s="76">
        <v>100</v>
      </c>
      <c r="N129">
        <v>25</v>
      </c>
      <c r="O129" s="76">
        <f>ROUND((Table3[[#This Row],[XP]]*Table3[[#This Row],[entity_spawned (AVG)]])*(Table3[[#This Row],[activating_chance]]/100),0)</f>
        <v>25</v>
      </c>
      <c r="P129" s="73" t="s">
        <v>361</v>
      </c>
      <c r="Q129" s="73"/>
      <c r="Z129" t="s">
        <v>419</v>
      </c>
      <c r="AA129">
        <v>1</v>
      </c>
      <c r="AB129">
        <v>200</v>
      </c>
      <c r="AC129" s="76">
        <v>100</v>
      </c>
      <c r="AD129">
        <v>75</v>
      </c>
      <c r="AE129" s="76">
        <f>ROUND((Table2[[#This Row],[XP]]*Table2[[#This Row],[entity_spawned (AVG)]])*(Table2[[#This Row],[activating_chance]]/100),0)</f>
        <v>75</v>
      </c>
      <c r="AF129" s="73" t="s">
        <v>361</v>
      </c>
      <c r="AH129" t="s">
        <v>268</v>
      </c>
      <c r="AI129">
        <v>1</v>
      </c>
      <c r="AJ129">
        <v>150</v>
      </c>
      <c r="AK129" s="76">
        <v>30</v>
      </c>
      <c r="AL129">
        <v>25</v>
      </c>
      <c r="AM129" s="76">
        <f>ROUND((Table6[[#This Row],[XP]]*Table6[[#This Row],[entity_spawned (AVG)]])*(Table6[[#This Row],[activating_chance]]/100),0)</f>
        <v>8</v>
      </c>
      <c r="AN129" s="73" t="s">
        <v>361</v>
      </c>
      <c r="AP129" t="s">
        <v>266</v>
      </c>
      <c r="AQ129">
        <v>1</v>
      </c>
      <c r="AR129">
        <v>170</v>
      </c>
      <c r="AS129" s="76">
        <v>100</v>
      </c>
      <c r="AT129">
        <v>55</v>
      </c>
      <c r="AU129" s="76">
        <f>ROUND((Table610[[#This Row],[XP]]*Table610[[#This Row],[entity_spawned (AVG)]])*(Table610[[#This Row],[activating_chance]]/100),0)</f>
        <v>55</v>
      </c>
      <c r="AV129" s="73" t="s">
        <v>361</v>
      </c>
      <c r="AX129" t="s">
        <v>430</v>
      </c>
      <c r="AY129">
        <v>10</v>
      </c>
      <c r="AZ129">
        <v>240</v>
      </c>
      <c r="BA129" s="76">
        <v>40</v>
      </c>
      <c r="BB129">
        <v>50</v>
      </c>
      <c r="BC129" s="76">
        <f>ROUND((Table61011[[#This Row],[XP]]*Table61011[[#This Row],[entity_spawned (AVG)]])*(Table61011[[#This Row],[activating_chance]]/100),0)</f>
        <v>200</v>
      </c>
      <c r="BD129" s="73" t="s">
        <v>361</v>
      </c>
    </row>
    <row r="130" spans="2:56" x14ac:dyDescent="0.25">
      <c r="B130" s="74" t="s">
        <v>244</v>
      </c>
      <c r="C130">
        <v>1</v>
      </c>
      <c r="D130" s="76">
        <v>300</v>
      </c>
      <c r="E130" s="76">
        <v>100</v>
      </c>
      <c r="F130" s="76">
        <v>195</v>
      </c>
      <c r="G130" s="76">
        <f>ROUND((Table245[[#This Row],[XP]]*Table245[[#This Row],[entity_spawned (AVG)]])*(Table245[[#This Row],[activating_chance]]/100),0)</f>
        <v>195</v>
      </c>
      <c r="H130" s="73" t="s">
        <v>362</v>
      </c>
      <c r="J130" t="s">
        <v>267</v>
      </c>
      <c r="K130">
        <v>1</v>
      </c>
      <c r="L130">
        <v>150</v>
      </c>
      <c r="M130" s="76">
        <v>100</v>
      </c>
      <c r="N130">
        <v>25</v>
      </c>
      <c r="O130" s="76">
        <f>ROUND((Table3[[#This Row],[XP]]*Table3[[#This Row],[entity_spawned (AVG)]])*(Table3[[#This Row],[activating_chance]]/100),0)</f>
        <v>25</v>
      </c>
      <c r="P130" s="73" t="s">
        <v>361</v>
      </c>
      <c r="Q130" s="73"/>
      <c r="Z130" t="s">
        <v>419</v>
      </c>
      <c r="AA130">
        <v>1</v>
      </c>
      <c r="AB130">
        <v>200</v>
      </c>
      <c r="AC130" s="76">
        <v>100</v>
      </c>
      <c r="AD130">
        <v>75</v>
      </c>
      <c r="AE130" s="76">
        <f>ROUND((Table2[[#This Row],[XP]]*Table2[[#This Row],[entity_spawned (AVG)]])*(Table2[[#This Row],[activating_chance]]/100),0)</f>
        <v>75</v>
      </c>
      <c r="AF130" s="73" t="s">
        <v>361</v>
      </c>
      <c r="AH130" t="s">
        <v>235</v>
      </c>
      <c r="AI130">
        <v>2</v>
      </c>
      <c r="AJ130">
        <v>140</v>
      </c>
      <c r="AK130" s="76">
        <v>100</v>
      </c>
      <c r="AL130">
        <v>25</v>
      </c>
      <c r="AM130" s="76">
        <f>ROUND((Table6[[#This Row],[XP]]*Table6[[#This Row],[entity_spawned (AVG)]])*(Table6[[#This Row],[activating_chance]]/100),0)</f>
        <v>50</v>
      </c>
      <c r="AN130" s="73" t="s">
        <v>361</v>
      </c>
      <c r="AP130" t="s">
        <v>266</v>
      </c>
      <c r="AQ130">
        <v>1</v>
      </c>
      <c r="AR130">
        <v>170</v>
      </c>
      <c r="AS130" s="76">
        <v>100</v>
      </c>
      <c r="AT130">
        <v>55</v>
      </c>
      <c r="AU130" s="76">
        <f>ROUND((Table610[[#This Row],[XP]]*Table610[[#This Row],[entity_spawned (AVG)]])*(Table610[[#This Row],[activating_chance]]/100),0)</f>
        <v>55</v>
      </c>
      <c r="AV130" s="73" t="s">
        <v>361</v>
      </c>
      <c r="AX130" t="s">
        <v>239</v>
      </c>
      <c r="AY130">
        <v>1</v>
      </c>
      <c r="AZ130">
        <v>240</v>
      </c>
      <c r="BA130" s="76">
        <v>100</v>
      </c>
      <c r="BB130">
        <v>55</v>
      </c>
      <c r="BC130" s="76">
        <f>ROUND((Table61011[[#This Row],[XP]]*Table61011[[#This Row],[entity_spawned (AVG)]])*(Table61011[[#This Row],[activating_chance]]/100),0)</f>
        <v>55</v>
      </c>
      <c r="BD130" s="73" t="s">
        <v>362</v>
      </c>
    </row>
    <row r="131" spans="2:56" x14ac:dyDescent="0.25">
      <c r="B131" s="74" t="s">
        <v>244</v>
      </c>
      <c r="C131">
        <v>1</v>
      </c>
      <c r="D131" s="76">
        <v>300</v>
      </c>
      <c r="E131" s="76">
        <v>100</v>
      </c>
      <c r="F131" s="76">
        <v>195</v>
      </c>
      <c r="G131" s="76">
        <f>ROUND((Table245[[#This Row],[XP]]*Table245[[#This Row],[entity_spawned (AVG)]])*(Table245[[#This Row],[activating_chance]]/100),0)</f>
        <v>195</v>
      </c>
      <c r="H131" s="73" t="s">
        <v>362</v>
      </c>
      <c r="J131" t="s">
        <v>267</v>
      </c>
      <c r="K131">
        <v>1</v>
      </c>
      <c r="L131">
        <v>150</v>
      </c>
      <c r="M131" s="76">
        <v>100</v>
      </c>
      <c r="N131">
        <v>25</v>
      </c>
      <c r="O131" s="76">
        <f>ROUND((Table3[[#This Row],[XP]]*Table3[[#This Row],[entity_spawned (AVG)]])*(Table3[[#This Row],[activating_chance]]/100),0)</f>
        <v>25</v>
      </c>
      <c r="P131" s="73" t="s">
        <v>361</v>
      </c>
      <c r="Q131" s="73"/>
      <c r="Z131" t="s">
        <v>419</v>
      </c>
      <c r="AA131">
        <v>1</v>
      </c>
      <c r="AB131">
        <v>200</v>
      </c>
      <c r="AC131" s="76">
        <v>100</v>
      </c>
      <c r="AD131">
        <v>75</v>
      </c>
      <c r="AE131" s="76">
        <f>ROUND((Table2[[#This Row],[XP]]*Table2[[#This Row],[entity_spawned (AVG)]])*(Table2[[#This Row],[activating_chance]]/100),0)</f>
        <v>75</v>
      </c>
      <c r="AF131" s="73" t="s">
        <v>361</v>
      </c>
      <c r="AH131" t="s">
        <v>234</v>
      </c>
      <c r="AI131">
        <v>11</v>
      </c>
      <c r="AJ131">
        <v>120</v>
      </c>
      <c r="AK131" s="76">
        <v>100</v>
      </c>
      <c r="AL131">
        <v>25</v>
      </c>
      <c r="AM131" s="76">
        <f>ROUND((Table6[[#This Row],[XP]]*Table6[[#This Row],[entity_spawned (AVG)]])*(Table6[[#This Row],[activating_chance]]/100),0)</f>
        <v>275</v>
      </c>
      <c r="AN131" s="73" t="s">
        <v>361</v>
      </c>
      <c r="AP131" t="s">
        <v>266</v>
      </c>
      <c r="AQ131">
        <v>1</v>
      </c>
      <c r="AR131">
        <v>170</v>
      </c>
      <c r="AS131" s="76">
        <v>100</v>
      </c>
      <c r="AT131">
        <v>55</v>
      </c>
      <c r="AU131" s="76">
        <f>ROUND((Table610[[#This Row],[XP]]*Table610[[#This Row],[entity_spawned (AVG)]])*(Table610[[#This Row],[activating_chance]]/100),0)</f>
        <v>55</v>
      </c>
      <c r="AV131" s="73" t="s">
        <v>361</v>
      </c>
      <c r="AX131" t="s">
        <v>239</v>
      </c>
      <c r="AY131">
        <v>1</v>
      </c>
      <c r="AZ131">
        <v>240</v>
      </c>
      <c r="BA131" s="76">
        <v>100</v>
      </c>
      <c r="BB131">
        <v>55</v>
      </c>
      <c r="BC131" s="76">
        <f>ROUND((Table61011[[#This Row],[XP]]*Table61011[[#This Row],[entity_spawned (AVG)]])*(Table61011[[#This Row],[activating_chance]]/100),0)</f>
        <v>55</v>
      </c>
      <c r="BD131" s="73" t="s">
        <v>362</v>
      </c>
    </row>
    <row r="132" spans="2:56" x14ac:dyDescent="0.25">
      <c r="B132" s="74" t="s">
        <v>244</v>
      </c>
      <c r="C132">
        <v>1</v>
      </c>
      <c r="D132" s="76">
        <v>300</v>
      </c>
      <c r="E132" s="76">
        <v>100</v>
      </c>
      <c r="F132" s="76">
        <v>195</v>
      </c>
      <c r="G132" s="76">
        <f>ROUND((Table245[[#This Row],[XP]]*Table245[[#This Row],[entity_spawned (AVG)]])*(Table245[[#This Row],[activating_chance]]/100),0)</f>
        <v>195</v>
      </c>
      <c r="H132" s="73" t="s">
        <v>362</v>
      </c>
      <c r="J132" t="s">
        <v>267</v>
      </c>
      <c r="K132">
        <v>1</v>
      </c>
      <c r="L132">
        <v>150</v>
      </c>
      <c r="M132" s="76">
        <v>80</v>
      </c>
      <c r="N132">
        <v>25</v>
      </c>
      <c r="O132" s="76">
        <f>ROUND((Table3[[#This Row],[XP]]*Table3[[#This Row],[entity_spawned (AVG)]])*(Table3[[#This Row],[activating_chance]]/100),0)</f>
        <v>20</v>
      </c>
      <c r="P132" s="73" t="s">
        <v>361</v>
      </c>
      <c r="Q132" s="73"/>
      <c r="Z132" t="s">
        <v>419</v>
      </c>
      <c r="AA132">
        <v>1</v>
      </c>
      <c r="AB132">
        <v>200</v>
      </c>
      <c r="AC132" s="76">
        <v>100</v>
      </c>
      <c r="AD132">
        <v>75</v>
      </c>
      <c r="AE132" s="76">
        <f>ROUND((Table2[[#This Row],[XP]]*Table2[[#This Row],[entity_spawned (AVG)]])*(Table2[[#This Row],[activating_chance]]/100),0)</f>
        <v>75</v>
      </c>
      <c r="AF132" s="73" t="s">
        <v>361</v>
      </c>
      <c r="AH132" t="s">
        <v>235</v>
      </c>
      <c r="AI132">
        <v>7</v>
      </c>
      <c r="AJ132">
        <v>120</v>
      </c>
      <c r="AK132" s="76">
        <v>30</v>
      </c>
      <c r="AL132">
        <v>25</v>
      </c>
      <c r="AM132" s="76">
        <f>ROUND((Table6[[#This Row],[XP]]*Table6[[#This Row],[entity_spawned (AVG)]])*(Table6[[#This Row],[activating_chance]]/100),0)</f>
        <v>53</v>
      </c>
      <c r="AN132" s="73" t="s">
        <v>361</v>
      </c>
      <c r="AP132" t="s">
        <v>266</v>
      </c>
      <c r="AQ132">
        <v>1</v>
      </c>
      <c r="AR132">
        <v>170</v>
      </c>
      <c r="AS132" s="76">
        <v>100</v>
      </c>
      <c r="AT132">
        <v>55</v>
      </c>
      <c r="AU132" s="76">
        <f>ROUND((Table610[[#This Row],[XP]]*Table610[[#This Row],[entity_spawned (AVG)]])*(Table610[[#This Row],[activating_chance]]/100),0)</f>
        <v>55</v>
      </c>
      <c r="AV132" s="73" t="s">
        <v>361</v>
      </c>
      <c r="AX132" t="s">
        <v>239</v>
      </c>
      <c r="AY132">
        <v>1</v>
      </c>
      <c r="AZ132">
        <v>240</v>
      </c>
      <c r="BA132" s="76">
        <v>100</v>
      </c>
      <c r="BB132">
        <v>55</v>
      </c>
      <c r="BC132" s="76">
        <f>ROUND((Table61011[[#This Row],[XP]]*Table61011[[#This Row],[entity_spawned (AVG)]])*(Table61011[[#This Row],[activating_chance]]/100),0)</f>
        <v>55</v>
      </c>
      <c r="BD132" s="73" t="s">
        <v>362</v>
      </c>
    </row>
    <row r="133" spans="2:56" x14ac:dyDescent="0.25">
      <c r="B133" s="74" t="s">
        <v>244</v>
      </c>
      <c r="C133">
        <v>1</v>
      </c>
      <c r="D133" s="76">
        <v>300</v>
      </c>
      <c r="E133" s="76">
        <v>100</v>
      </c>
      <c r="F133" s="76">
        <v>195</v>
      </c>
      <c r="G133" s="76">
        <f>ROUND((Table245[[#This Row],[XP]]*Table245[[#This Row],[entity_spawned (AVG)]])*(Table245[[#This Row],[activating_chance]]/100),0)</f>
        <v>195</v>
      </c>
      <c r="H133" s="73" t="s">
        <v>362</v>
      </c>
      <c r="J133" t="s">
        <v>267</v>
      </c>
      <c r="K133">
        <v>1</v>
      </c>
      <c r="L133">
        <v>150</v>
      </c>
      <c r="M133" s="76">
        <v>100</v>
      </c>
      <c r="N133">
        <v>25</v>
      </c>
      <c r="O133" s="76">
        <f>ROUND((Table3[[#This Row],[XP]]*Table3[[#This Row],[entity_spawned (AVG)]])*(Table3[[#This Row],[activating_chance]]/100),0)</f>
        <v>25</v>
      </c>
      <c r="P133" s="73" t="s">
        <v>361</v>
      </c>
      <c r="Q133" s="73"/>
      <c r="Z133" t="s">
        <v>419</v>
      </c>
      <c r="AA133">
        <v>1</v>
      </c>
      <c r="AB133">
        <v>200</v>
      </c>
      <c r="AC133" s="76">
        <v>80</v>
      </c>
      <c r="AD133">
        <v>75</v>
      </c>
      <c r="AE133" s="76">
        <f>ROUND((Table2[[#This Row],[XP]]*Table2[[#This Row],[entity_spawned (AVG)]])*(Table2[[#This Row],[activating_chance]]/100),0)</f>
        <v>60</v>
      </c>
      <c r="AF133" s="73" t="s">
        <v>361</v>
      </c>
      <c r="AH133" t="s">
        <v>235</v>
      </c>
      <c r="AI133">
        <v>3</v>
      </c>
      <c r="AJ133">
        <v>120</v>
      </c>
      <c r="AK133" s="76">
        <v>100</v>
      </c>
      <c r="AL133">
        <v>25</v>
      </c>
      <c r="AM133" s="76">
        <f>ROUND((Table6[[#This Row],[XP]]*Table6[[#This Row],[entity_spawned (AVG)]])*(Table6[[#This Row],[activating_chance]]/100),0)</f>
        <v>75</v>
      </c>
      <c r="AN133" s="73" t="s">
        <v>361</v>
      </c>
      <c r="AP133" t="s">
        <v>266</v>
      </c>
      <c r="AQ133">
        <v>1</v>
      </c>
      <c r="AR133">
        <v>170</v>
      </c>
      <c r="AS133" s="76">
        <v>100</v>
      </c>
      <c r="AT133">
        <v>55</v>
      </c>
      <c r="AU133" s="76">
        <f>ROUND((Table610[[#This Row],[XP]]*Table610[[#This Row],[entity_spawned (AVG)]])*(Table610[[#This Row],[activating_chance]]/100),0)</f>
        <v>55</v>
      </c>
      <c r="AV133" s="73" t="s">
        <v>361</v>
      </c>
      <c r="AX133" t="s">
        <v>239</v>
      </c>
      <c r="AY133">
        <v>1</v>
      </c>
      <c r="AZ133">
        <v>240</v>
      </c>
      <c r="BA133" s="76">
        <v>100</v>
      </c>
      <c r="BB133">
        <v>55</v>
      </c>
      <c r="BC133" s="76">
        <f>ROUND((Table61011[[#This Row],[XP]]*Table61011[[#This Row],[entity_spawned (AVG)]])*(Table61011[[#This Row],[activating_chance]]/100),0)</f>
        <v>55</v>
      </c>
      <c r="BD133" s="73" t="s">
        <v>362</v>
      </c>
    </row>
    <row r="134" spans="2:56" x14ac:dyDescent="0.25">
      <c r="B134" s="74" t="s">
        <v>354</v>
      </c>
      <c r="C134">
        <v>1</v>
      </c>
      <c r="D134" s="76">
        <v>300</v>
      </c>
      <c r="E134" s="76">
        <v>100</v>
      </c>
      <c r="F134" s="76">
        <v>195</v>
      </c>
      <c r="G134" s="76">
        <f>ROUND((Table245[[#This Row],[XP]]*Table245[[#This Row],[entity_spawned (AVG)]])*(Table245[[#This Row],[activating_chance]]/100),0)</f>
        <v>195</v>
      </c>
      <c r="H134" s="73" t="s">
        <v>362</v>
      </c>
      <c r="J134" t="s">
        <v>267</v>
      </c>
      <c r="K134">
        <v>1</v>
      </c>
      <c r="L134">
        <v>150</v>
      </c>
      <c r="M134" s="76">
        <v>100</v>
      </c>
      <c r="N134">
        <v>25</v>
      </c>
      <c r="O134" s="76">
        <f>ROUND((Table3[[#This Row],[XP]]*Table3[[#This Row],[entity_spawned (AVG)]])*(Table3[[#This Row],[activating_chance]]/100),0)</f>
        <v>25</v>
      </c>
      <c r="P134" s="73" t="s">
        <v>361</v>
      </c>
      <c r="Q134" s="73"/>
      <c r="Z134" t="s">
        <v>419</v>
      </c>
      <c r="AA134">
        <v>1</v>
      </c>
      <c r="AB134">
        <v>200</v>
      </c>
      <c r="AC134" s="76">
        <v>100</v>
      </c>
      <c r="AD134">
        <v>75</v>
      </c>
      <c r="AE134" s="76">
        <f>ROUND((Table2[[#This Row],[XP]]*Table2[[#This Row],[entity_spawned (AVG)]])*(Table2[[#This Row],[activating_chance]]/100),0)</f>
        <v>75</v>
      </c>
      <c r="AF134" s="73" t="s">
        <v>361</v>
      </c>
      <c r="AH134" t="s">
        <v>431</v>
      </c>
      <c r="AI134">
        <v>6</v>
      </c>
      <c r="AJ134">
        <v>120</v>
      </c>
      <c r="AK134" s="76">
        <v>100</v>
      </c>
      <c r="AL134">
        <v>25</v>
      </c>
      <c r="AM134" s="76">
        <f>ROUND((Table6[[#This Row],[XP]]*Table6[[#This Row],[entity_spawned (AVG)]])*(Table6[[#This Row],[activating_chance]]/100),0)</f>
        <v>150</v>
      </c>
      <c r="AN134" s="73" t="s">
        <v>361</v>
      </c>
      <c r="AP134" t="s">
        <v>266</v>
      </c>
      <c r="AQ134">
        <v>1</v>
      </c>
      <c r="AR134">
        <v>170</v>
      </c>
      <c r="AS134" s="76">
        <v>100</v>
      </c>
      <c r="AT134">
        <v>55</v>
      </c>
      <c r="AU134" s="76">
        <f>ROUND((Table610[[#This Row],[XP]]*Table610[[#This Row],[entity_spawned (AVG)]])*(Table610[[#This Row],[activating_chance]]/100),0)</f>
        <v>55</v>
      </c>
      <c r="AV134" s="73" t="s">
        <v>361</v>
      </c>
      <c r="AX134" t="s">
        <v>239</v>
      </c>
      <c r="AY134">
        <v>1</v>
      </c>
      <c r="AZ134">
        <v>240</v>
      </c>
      <c r="BA134" s="76">
        <v>100</v>
      </c>
      <c r="BB134">
        <v>55</v>
      </c>
      <c r="BC134" s="76">
        <f>ROUND((Table61011[[#This Row],[XP]]*Table61011[[#This Row],[entity_spawned (AVG)]])*(Table61011[[#This Row],[activating_chance]]/100),0)</f>
        <v>55</v>
      </c>
      <c r="BD134" s="73" t="s">
        <v>362</v>
      </c>
    </row>
    <row r="135" spans="2:56" x14ac:dyDescent="0.25">
      <c r="B135" s="74" t="s">
        <v>436</v>
      </c>
      <c r="C135">
        <v>1</v>
      </c>
      <c r="D135" s="76">
        <v>300</v>
      </c>
      <c r="E135" s="76">
        <v>100</v>
      </c>
      <c r="F135" s="76">
        <v>75</v>
      </c>
      <c r="G135" s="76">
        <f>ROUND((Table245[[#This Row],[XP]]*Table245[[#This Row],[entity_spawned (AVG)]])*(Table245[[#This Row],[activating_chance]]/100),0)</f>
        <v>75</v>
      </c>
      <c r="H135" s="73" t="s">
        <v>362</v>
      </c>
      <c r="J135" t="s">
        <v>267</v>
      </c>
      <c r="K135">
        <v>1</v>
      </c>
      <c r="L135">
        <v>150</v>
      </c>
      <c r="M135" s="76">
        <v>100</v>
      </c>
      <c r="N135">
        <v>25</v>
      </c>
      <c r="O135" s="76">
        <f>ROUND((Table3[[#This Row],[XP]]*Table3[[#This Row],[entity_spawned (AVG)]])*(Table3[[#This Row],[activating_chance]]/100),0)</f>
        <v>25</v>
      </c>
      <c r="P135" s="73" t="s">
        <v>361</v>
      </c>
      <c r="Q135" s="73"/>
      <c r="Z135" t="s">
        <v>419</v>
      </c>
      <c r="AA135">
        <v>1</v>
      </c>
      <c r="AB135">
        <v>200</v>
      </c>
      <c r="AC135" s="76">
        <v>100</v>
      </c>
      <c r="AD135">
        <v>75</v>
      </c>
      <c r="AE135" s="76">
        <f>ROUND((Table2[[#This Row],[XP]]*Table2[[#This Row],[entity_spawned (AVG)]])*(Table2[[#This Row],[activating_chance]]/100),0)</f>
        <v>75</v>
      </c>
      <c r="AF135" s="73" t="s">
        <v>361</v>
      </c>
      <c r="AH135" t="s">
        <v>431</v>
      </c>
      <c r="AI135">
        <v>4</v>
      </c>
      <c r="AJ135">
        <v>120</v>
      </c>
      <c r="AK135" s="76">
        <v>100</v>
      </c>
      <c r="AL135">
        <v>25</v>
      </c>
      <c r="AM135" s="76">
        <f>ROUND((Table6[[#This Row],[XP]]*Table6[[#This Row],[entity_spawned (AVG)]])*(Table6[[#This Row],[activating_chance]]/100),0)</f>
        <v>100</v>
      </c>
      <c r="AN135" s="73" t="s">
        <v>361</v>
      </c>
      <c r="AP135" t="s">
        <v>266</v>
      </c>
      <c r="AQ135">
        <v>1</v>
      </c>
      <c r="AR135">
        <v>170</v>
      </c>
      <c r="AS135" s="76">
        <v>100</v>
      </c>
      <c r="AT135">
        <v>55</v>
      </c>
      <c r="AU135" s="76">
        <f>ROUND((Table610[[#This Row],[XP]]*Table610[[#This Row],[entity_spawned (AVG)]])*(Table610[[#This Row],[activating_chance]]/100),0)</f>
        <v>55</v>
      </c>
      <c r="AV135" s="73" t="s">
        <v>361</v>
      </c>
      <c r="AX135" t="s">
        <v>239</v>
      </c>
      <c r="AY135">
        <v>1</v>
      </c>
      <c r="AZ135">
        <v>240</v>
      </c>
      <c r="BA135" s="76">
        <v>100</v>
      </c>
      <c r="BB135">
        <v>55</v>
      </c>
      <c r="BC135" s="76">
        <f>ROUND((Table61011[[#This Row],[XP]]*Table61011[[#This Row],[entity_spawned (AVG)]])*(Table61011[[#This Row],[activating_chance]]/100),0)</f>
        <v>55</v>
      </c>
      <c r="BD135" s="73" t="s">
        <v>362</v>
      </c>
    </row>
    <row r="136" spans="2:56" x14ac:dyDescent="0.25">
      <c r="B136" s="74" t="s">
        <v>436</v>
      </c>
      <c r="C136">
        <v>1</v>
      </c>
      <c r="D136" s="76">
        <v>300</v>
      </c>
      <c r="E136" s="76">
        <v>100</v>
      </c>
      <c r="F136" s="76">
        <v>75</v>
      </c>
      <c r="G136" s="76">
        <f>ROUND((Table245[[#This Row],[XP]]*Table245[[#This Row],[entity_spawned (AVG)]])*(Table245[[#This Row],[activating_chance]]/100),0)</f>
        <v>75</v>
      </c>
      <c r="H136" s="73" t="s">
        <v>362</v>
      </c>
      <c r="J136" t="s">
        <v>267</v>
      </c>
      <c r="K136">
        <v>1</v>
      </c>
      <c r="L136">
        <v>150</v>
      </c>
      <c r="M136" s="76">
        <v>100</v>
      </c>
      <c r="N136">
        <v>25</v>
      </c>
      <c r="O136" s="76">
        <f>ROUND((Table3[[#This Row],[XP]]*Table3[[#This Row],[entity_spawned (AVG)]])*(Table3[[#This Row],[activating_chance]]/100),0)</f>
        <v>25</v>
      </c>
      <c r="P136" s="73" t="s">
        <v>361</v>
      </c>
      <c r="Q136" s="73"/>
      <c r="Z136" t="s">
        <v>419</v>
      </c>
      <c r="AA136">
        <v>1</v>
      </c>
      <c r="AB136">
        <v>200</v>
      </c>
      <c r="AC136" s="76">
        <v>100</v>
      </c>
      <c r="AD136">
        <v>75</v>
      </c>
      <c r="AE136" s="76">
        <f>ROUND((Table2[[#This Row],[XP]]*Table2[[#This Row],[entity_spawned (AVG)]])*(Table2[[#This Row],[activating_chance]]/100),0)</f>
        <v>75</v>
      </c>
      <c r="AF136" s="73" t="s">
        <v>361</v>
      </c>
      <c r="AH136" t="s">
        <v>431</v>
      </c>
      <c r="AI136">
        <v>6</v>
      </c>
      <c r="AJ136">
        <v>120</v>
      </c>
      <c r="AK136" s="76">
        <v>100</v>
      </c>
      <c r="AL136">
        <v>25</v>
      </c>
      <c r="AM136" s="76">
        <f>ROUND((Table6[[#This Row],[XP]]*Table6[[#This Row],[entity_spawned (AVG)]])*(Table6[[#This Row],[activating_chance]]/100),0)</f>
        <v>150</v>
      </c>
      <c r="AN136" s="73" t="s">
        <v>361</v>
      </c>
      <c r="AP136" t="s">
        <v>267</v>
      </c>
      <c r="AQ136">
        <v>1</v>
      </c>
      <c r="AR136">
        <v>150</v>
      </c>
      <c r="AS136" s="76">
        <v>40</v>
      </c>
      <c r="AT136">
        <v>25</v>
      </c>
      <c r="AU136" s="76">
        <f>ROUND((Table610[[#This Row],[XP]]*Table610[[#This Row],[entity_spawned (AVG)]])*(Table610[[#This Row],[activating_chance]]/100),0)</f>
        <v>10</v>
      </c>
      <c r="AV136" s="73" t="s">
        <v>362</v>
      </c>
      <c r="AX136" t="s">
        <v>239</v>
      </c>
      <c r="AY136">
        <v>1</v>
      </c>
      <c r="AZ136">
        <v>240</v>
      </c>
      <c r="BA136" s="76">
        <v>100</v>
      </c>
      <c r="BB136">
        <v>55</v>
      </c>
      <c r="BC136" s="76">
        <f>ROUND((Table61011[[#This Row],[XP]]*Table61011[[#This Row],[entity_spawned (AVG)]])*(Table61011[[#This Row],[activating_chance]]/100),0)</f>
        <v>55</v>
      </c>
      <c r="BD136" s="73" t="s">
        <v>362</v>
      </c>
    </row>
    <row r="137" spans="2:56" x14ac:dyDescent="0.25">
      <c r="B137" s="74" t="s">
        <v>234</v>
      </c>
      <c r="C137">
        <v>11</v>
      </c>
      <c r="D137" s="76">
        <v>280</v>
      </c>
      <c r="E137" s="76">
        <v>100</v>
      </c>
      <c r="F137" s="76">
        <v>25</v>
      </c>
      <c r="G137" s="76">
        <f>ROUND((Table245[[#This Row],[XP]]*Table245[[#This Row],[entity_spawned (AVG)]])*(Table245[[#This Row],[activating_chance]]/100),0)</f>
        <v>275</v>
      </c>
      <c r="H137" s="73" t="s">
        <v>361</v>
      </c>
      <c r="J137" t="s">
        <v>267</v>
      </c>
      <c r="K137">
        <v>1</v>
      </c>
      <c r="L137">
        <v>150</v>
      </c>
      <c r="M137" s="76">
        <v>30</v>
      </c>
      <c r="N137">
        <v>25</v>
      </c>
      <c r="O137" s="76">
        <f>ROUND((Table3[[#This Row],[XP]]*Table3[[#This Row],[entity_spawned (AVG)]])*(Table3[[#This Row],[activating_chance]]/100),0)</f>
        <v>8</v>
      </c>
      <c r="P137" s="73" t="s">
        <v>361</v>
      </c>
      <c r="Q137" s="73"/>
      <c r="Z137" t="s">
        <v>419</v>
      </c>
      <c r="AA137">
        <v>1</v>
      </c>
      <c r="AB137">
        <v>200</v>
      </c>
      <c r="AC137" s="76">
        <v>100</v>
      </c>
      <c r="AD137">
        <v>75</v>
      </c>
      <c r="AE137" s="76">
        <f>ROUND((Table2[[#This Row],[XP]]*Table2[[#This Row],[entity_spawned (AVG)]])*(Table2[[#This Row],[activating_chance]]/100),0)</f>
        <v>75</v>
      </c>
      <c r="AF137" s="73" t="s">
        <v>361</v>
      </c>
      <c r="AH137" t="s">
        <v>431</v>
      </c>
      <c r="AI137">
        <v>6</v>
      </c>
      <c r="AJ137">
        <v>120</v>
      </c>
      <c r="AK137" s="76">
        <v>100</v>
      </c>
      <c r="AL137">
        <v>25</v>
      </c>
      <c r="AM137" s="76">
        <f>ROUND((Table6[[#This Row],[XP]]*Table6[[#This Row],[entity_spawned (AVG)]])*(Table6[[#This Row],[activating_chance]]/100),0)</f>
        <v>150</v>
      </c>
      <c r="AN137" s="73" t="s">
        <v>361</v>
      </c>
      <c r="AP137" t="s">
        <v>267</v>
      </c>
      <c r="AQ137">
        <v>1</v>
      </c>
      <c r="AR137">
        <v>150</v>
      </c>
      <c r="AS137" s="76">
        <v>40</v>
      </c>
      <c r="AT137">
        <v>25</v>
      </c>
      <c r="AU137" s="76">
        <f>ROUND((Table610[[#This Row],[XP]]*Table610[[#This Row],[entity_spawned (AVG)]])*(Table610[[#This Row],[activating_chance]]/100),0)</f>
        <v>10</v>
      </c>
      <c r="AV137" s="73" t="s">
        <v>362</v>
      </c>
      <c r="AX137" t="s">
        <v>492</v>
      </c>
      <c r="AY137">
        <v>1</v>
      </c>
      <c r="AZ137">
        <v>240</v>
      </c>
      <c r="BA137" s="76">
        <v>100</v>
      </c>
      <c r="BB137">
        <v>75</v>
      </c>
      <c r="BC137" s="76">
        <f>ROUND((Table61011[[#This Row],[XP]]*Table61011[[#This Row],[entity_spawned (AVG)]])*(Table61011[[#This Row],[activating_chance]]/100),0)</f>
        <v>75</v>
      </c>
      <c r="BD137" s="73" t="s">
        <v>361</v>
      </c>
    </row>
    <row r="138" spans="2:56" x14ac:dyDescent="0.25">
      <c r="B138" s="74" t="s">
        <v>234</v>
      </c>
      <c r="C138">
        <v>11</v>
      </c>
      <c r="D138" s="76">
        <v>280</v>
      </c>
      <c r="E138" s="76">
        <v>100</v>
      </c>
      <c r="F138" s="76">
        <v>25</v>
      </c>
      <c r="G138" s="76">
        <f>ROUND((Table245[[#This Row],[XP]]*Table245[[#This Row],[entity_spawned (AVG)]])*(Table245[[#This Row],[activating_chance]]/100),0)</f>
        <v>275</v>
      </c>
      <c r="H138" s="73" t="s">
        <v>361</v>
      </c>
      <c r="J138" t="s">
        <v>267</v>
      </c>
      <c r="K138">
        <v>1</v>
      </c>
      <c r="L138">
        <v>150</v>
      </c>
      <c r="M138" s="76">
        <v>100</v>
      </c>
      <c r="N138">
        <v>25</v>
      </c>
      <c r="O138" s="76">
        <f>ROUND((Table3[[#This Row],[XP]]*Table3[[#This Row],[entity_spawned (AVG)]])*(Table3[[#This Row],[activating_chance]]/100),0)</f>
        <v>25</v>
      </c>
      <c r="P138" s="73" t="s">
        <v>361</v>
      </c>
      <c r="Q138" s="73"/>
      <c r="Z138" t="s">
        <v>419</v>
      </c>
      <c r="AA138">
        <v>1</v>
      </c>
      <c r="AB138">
        <v>200</v>
      </c>
      <c r="AC138" s="76">
        <v>100</v>
      </c>
      <c r="AD138">
        <v>75</v>
      </c>
      <c r="AE138" s="76">
        <f>ROUND((Table2[[#This Row],[XP]]*Table2[[#This Row],[entity_spawned (AVG)]])*(Table2[[#This Row],[activating_chance]]/100),0)</f>
        <v>75</v>
      </c>
      <c r="AF138" s="73" t="s">
        <v>361</v>
      </c>
      <c r="AH138" t="s">
        <v>269</v>
      </c>
      <c r="AI138">
        <v>1</v>
      </c>
      <c r="AJ138">
        <v>120</v>
      </c>
      <c r="AK138" s="76">
        <v>100</v>
      </c>
      <c r="AL138">
        <v>50</v>
      </c>
      <c r="AM138" s="76">
        <f>ROUND((Table6[[#This Row],[XP]]*Table6[[#This Row],[entity_spawned (AVG)]])*(Table6[[#This Row],[activating_chance]]/100),0)</f>
        <v>50</v>
      </c>
      <c r="AN138" s="73" t="s">
        <v>361</v>
      </c>
      <c r="AP138" t="s">
        <v>267</v>
      </c>
      <c r="AQ138">
        <v>1</v>
      </c>
      <c r="AR138">
        <v>150</v>
      </c>
      <c r="AS138" s="76">
        <v>80</v>
      </c>
      <c r="AT138">
        <v>25</v>
      </c>
      <c r="AU138" s="76">
        <f>ROUND((Table610[[#This Row],[XP]]*Table610[[#This Row],[entity_spawned (AVG)]])*(Table610[[#This Row],[activating_chance]]/100),0)</f>
        <v>20</v>
      </c>
      <c r="AV138" s="73" t="s">
        <v>362</v>
      </c>
      <c r="AX138" t="s">
        <v>492</v>
      </c>
      <c r="AY138">
        <v>1</v>
      </c>
      <c r="AZ138">
        <v>240</v>
      </c>
      <c r="BA138" s="76">
        <v>100</v>
      </c>
      <c r="BB138">
        <v>75</v>
      </c>
      <c r="BC138" s="76">
        <f>ROUND((Table61011[[#This Row],[XP]]*Table61011[[#This Row],[entity_spawned (AVG)]])*(Table61011[[#This Row],[activating_chance]]/100),0)</f>
        <v>75</v>
      </c>
      <c r="BD138" s="73" t="s">
        <v>361</v>
      </c>
    </row>
    <row r="139" spans="2:56" x14ac:dyDescent="0.25">
      <c r="B139" s="74" t="s">
        <v>241</v>
      </c>
      <c r="C139">
        <v>1</v>
      </c>
      <c r="D139" s="76">
        <v>280</v>
      </c>
      <c r="E139" s="76">
        <v>100</v>
      </c>
      <c r="F139" s="76">
        <v>143</v>
      </c>
      <c r="G139" s="76">
        <f>ROUND((Table245[[#This Row],[XP]]*Table245[[#This Row],[entity_spawned (AVG)]])*(Table245[[#This Row],[activating_chance]]/100),0)</f>
        <v>143</v>
      </c>
      <c r="H139" s="73" t="s">
        <v>362</v>
      </c>
      <c r="J139" t="s">
        <v>267</v>
      </c>
      <c r="K139">
        <v>1</v>
      </c>
      <c r="L139">
        <v>150</v>
      </c>
      <c r="M139" s="76">
        <v>100</v>
      </c>
      <c r="N139">
        <v>25</v>
      </c>
      <c r="O139" s="76">
        <f>ROUND((Table3[[#This Row],[XP]]*Table3[[#This Row],[entity_spawned (AVG)]])*(Table3[[#This Row],[activating_chance]]/100),0)</f>
        <v>25</v>
      </c>
      <c r="P139" s="73" t="s">
        <v>361</v>
      </c>
      <c r="Q139" s="73"/>
      <c r="Z139" t="s">
        <v>419</v>
      </c>
      <c r="AA139">
        <v>1</v>
      </c>
      <c r="AB139">
        <v>200</v>
      </c>
      <c r="AC139" s="76">
        <v>100</v>
      </c>
      <c r="AD139">
        <v>75</v>
      </c>
      <c r="AE139" s="76">
        <f>ROUND((Table2[[#This Row],[XP]]*Table2[[#This Row],[entity_spawned (AVG)]])*(Table2[[#This Row],[activating_chance]]/100),0)</f>
        <v>75</v>
      </c>
      <c r="AF139" s="73" t="s">
        <v>361</v>
      </c>
      <c r="AH139" t="s">
        <v>269</v>
      </c>
      <c r="AI139">
        <v>1</v>
      </c>
      <c r="AJ139">
        <v>120</v>
      </c>
      <c r="AK139" s="76">
        <v>100</v>
      </c>
      <c r="AL139">
        <v>50</v>
      </c>
      <c r="AM139" s="76">
        <f>ROUND((Table6[[#This Row],[XP]]*Table6[[#This Row],[entity_spawned (AVG)]])*(Table6[[#This Row],[activating_chance]]/100),0)</f>
        <v>50</v>
      </c>
      <c r="AN139" s="73" t="s">
        <v>361</v>
      </c>
      <c r="AP139" t="s">
        <v>267</v>
      </c>
      <c r="AQ139">
        <v>1</v>
      </c>
      <c r="AR139">
        <v>150</v>
      </c>
      <c r="AS139" s="76">
        <v>40</v>
      </c>
      <c r="AT139">
        <v>25</v>
      </c>
      <c r="AU139" s="76">
        <f>ROUND((Table610[[#This Row],[XP]]*Table610[[#This Row],[entity_spawned (AVG)]])*(Table610[[#This Row],[activating_chance]]/100),0)</f>
        <v>10</v>
      </c>
      <c r="AV139" s="73" t="s">
        <v>362</v>
      </c>
      <c r="AX139" t="s">
        <v>430</v>
      </c>
      <c r="AY139">
        <v>6</v>
      </c>
      <c r="AZ139">
        <v>220</v>
      </c>
      <c r="BA139" s="76">
        <v>100</v>
      </c>
      <c r="BB139">
        <v>50</v>
      </c>
      <c r="BC139" s="76">
        <f>ROUND((Table61011[[#This Row],[XP]]*Table61011[[#This Row],[entity_spawned (AVG)]])*(Table61011[[#This Row],[activating_chance]]/100),0)</f>
        <v>300</v>
      </c>
      <c r="BD139" s="73" t="s">
        <v>361</v>
      </c>
    </row>
    <row r="140" spans="2:56" x14ac:dyDescent="0.25">
      <c r="B140" s="74" t="s">
        <v>241</v>
      </c>
      <c r="C140">
        <v>1</v>
      </c>
      <c r="D140" s="76">
        <v>280</v>
      </c>
      <c r="E140" s="76">
        <v>100</v>
      </c>
      <c r="F140" s="76">
        <v>143</v>
      </c>
      <c r="G140" s="76">
        <f>ROUND((Table245[[#This Row],[XP]]*Table245[[#This Row],[entity_spawned (AVG)]])*(Table245[[#This Row],[activating_chance]]/100),0)</f>
        <v>143</v>
      </c>
      <c r="H140" s="73" t="s">
        <v>362</v>
      </c>
      <c r="J140" t="s">
        <v>235</v>
      </c>
      <c r="K140">
        <v>6</v>
      </c>
      <c r="L140">
        <v>140</v>
      </c>
      <c r="M140" s="76">
        <v>100</v>
      </c>
      <c r="N140">
        <v>25</v>
      </c>
      <c r="O140" s="76">
        <f>ROUND((Table3[[#This Row],[XP]]*Table3[[#This Row],[entity_spawned (AVG)]])*(Table3[[#This Row],[activating_chance]]/100),0)</f>
        <v>150</v>
      </c>
      <c r="P140" s="73" t="s">
        <v>361</v>
      </c>
      <c r="Q140" s="73"/>
      <c r="Z140" t="s">
        <v>419</v>
      </c>
      <c r="AA140">
        <v>1</v>
      </c>
      <c r="AB140">
        <v>200</v>
      </c>
      <c r="AC140" s="76">
        <v>100</v>
      </c>
      <c r="AD140">
        <v>75</v>
      </c>
      <c r="AE140" s="76">
        <f>ROUND((Table2[[#This Row],[XP]]*Table2[[#This Row],[entity_spawned (AVG)]])*(Table2[[#This Row],[activating_chance]]/100),0)</f>
        <v>75</v>
      </c>
      <c r="AF140" s="73" t="s">
        <v>361</v>
      </c>
      <c r="AH140" t="s">
        <v>269</v>
      </c>
      <c r="AI140">
        <v>1</v>
      </c>
      <c r="AJ140">
        <v>120</v>
      </c>
      <c r="AK140" s="76">
        <v>100</v>
      </c>
      <c r="AL140">
        <v>50</v>
      </c>
      <c r="AM140" s="76">
        <f>ROUND((Table6[[#This Row],[XP]]*Table6[[#This Row],[entity_spawned (AVG)]])*(Table6[[#This Row],[activating_chance]]/100),0)</f>
        <v>50</v>
      </c>
      <c r="AN140" s="73" t="s">
        <v>361</v>
      </c>
      <c r="AP140" t="s">
        <v>267</v>
      </c>
      <c r="AQ140">
        <v>1</v>
      </c>
      <c r="AR140">
        <v>150</v>
      </c>
      <c r="AS140" s="76">
        <v>40</v>
      </c>
      <c r="AT140">
        <v>25</v>
      </c>
      <c r="AU140" s="76">
        <f>ROUND((Table610[[#This Row],[XP]]*Table610[[#This Row],[entity_spawned (AVG)]])*(Table610[[#This Row],[activating_chance]]/100),0)</f>
        <v>10</v>
      </c>
      <c r="AV140" s="73" t="s">
        <v>362</v>
      </c>
      <c r="AX140" t="s">
        <v>430</v>
      </c>
      <c r="AY140">
        <v>9</v>
      </c>
      <c r="AZ140">
        <v>220</v>
      </c>
      <c r="BA140" s="76">
        <v>100</v>
      </c>
      <c r="BB140">
        <v>50</v>
      </c>
      <c r="BC140" s="76">
        <f>ROUND((Table61011[[#This Row],[XP]]*Table61011[[#This Row],[entity_spawned (AVG)]])*(Table61011[[#This Row],[activating_chance]]/100),0)</f>
        <v>450</v>
      </c>
      <c r="BD140" s="73" t="s">
        <v>361</v>
      </c>
    </row>
    <row r="141" spans="2:56" x14ac:dyDescent="0.25">
      <c r="B141" s="74" t="s">
        <v>243</v>
      </c>
      <c r="C141">
        <v>1</v>
      </c>
      <c r="D141" s="76">
        <v>280</v>
      </c>
      <c r="E141" s="76">
        <v>100</v>
      </c>
      <c r="F141" s="76">
        <v>95</v>
      </c>
      <c r="G141" s="76">
        <f>ROUND((Table245[[#This Row],[XP]]*Table245[[#This Row],[entity_spawned (AVG)]])*(Table245[[#This Row],[activating_chance]]/100),0)</f>
        <v>95</v>
      </c>
      <c r="H141" s="73" t="s">
        <v>362</v>
      </c>
      <c r="J141" t="s">
        <v>267</v>
      </c>
      <c r="K141">
        <v>2</v>
      </c>
      <c r="L141">
        <v>140</v>
      </c>
      <c r="M141" s="76">
        <v>40</v>
      </c>
      <c r="N141">
        <v>25</v>
      </c>
      <c r="O141" s="76">
        <f>ROUND((Table3[[#This Row],[XP]]*Table3[[#This Row],[entity_spawned (AVG)]])*(Table3[[#This Row],[activating_chance]]/100),0)</f>
        <v>20</v>
      </c>
      <c r="P141" s="73" t="s">
        <v>361</v>
      </c>
      <c r="Q141" s="73"/>
      <c r="Z141" t="s">
        <v>419</v>
      </c>
      <c r="AA141">
        <v>1</v>
      </c>
      <c r="AB141">
        <v>200</v>
      </c>
      <c r="AC141" s="76">
        <v>100</v>
      </c>
      <c r="AD141">
        <v>75</v>
      </c>
      <c r="AE141" s="76">
        <f>ROUND((Table2[[#This Row],[XP]]*Table2[[#This Row],[entity_spawned (AVG)]])*(Table2[[#This Row],[activating_chance]]/100),0)</f>
        <v>75</v>
      </c>
      <c r="AF141" s="73" t="s">
        <v>361</v>
      </c>
      <c r="AH141" t="s">
        <v>269</v>
      </c>
      <c r="AI141">
        <v>1</v>
      </c>
      <c r="AJ141">
        <v>100</v>
      </c>
      <c r="AK141" s="76">
        <v>100</v>
      </c>
      <c r="AL141">
        <v>50</v>
      </c>
      <c r="AM141" s="76">
        <f>ROUND((Table6[[#This Row],[XP]]*Table6[[#This Row],[entity_spawned (AVG)]])*(Table6[[#This Row],[activating_chance]]/100),0)</f>
        <v>50</v>
      </c>
      <c r="AN141" s="73" t="s">
        <v>361</v>
      </c>
      <c r="AP141" t="s">
        <v>267</v>
      </c>
      <c r="AQ141">
        <v>1</v>
      </c>
      <c r="AR141">
        <v>150</v>
      </c>
      <c r="AS141" s="76">
        <v>40</v>
      </c>
      <c r="AT141">
        <v>25</v>
      </c>
      <c r="AU141" s="76">
        <f>ROUND((Table610[[#This Row],[XP]]*Table610[[#This Row],[entity_spawned (AVG)]])*(Table610[[#This Row],[activating_chance]]/100),0)</f>
        <v>10</v>
      </c>
      <c r="AV141" s="73" t="s">
        <v>362</v>
      </c>
      <c r="AX141" t="s">
        <v>238</v>
      </c>
      <c r="AY141">
        <v>1</v>
      </c>
      <c r="AZ141">
        <v>220</v>
      </c>
      <c r="BA141" s="76">
        <v>100</v>
      </c>
      <c r="BB141">
        <v>50</v>
      </c>
      <c r="BC141" s="76">
        <f>ROUND((Table61011[[#This Row],[XP]]*Table61011[[#This Row],[entity_spawned (AVG)]])*(Table61011[[#This Row],[activating_chance]]/100),0)</f>
        <v>50</v>
      </c>
      <c r="BD141" s="73" t="s">
        <v>362</v>
      </c>
    </row>
    <row r="142" spans="2:56" x14ac:dyDescent="0.25">
      <c r="B142" s="74" t="s">
        <v>260</v>
      </c>
      <c r="C142">
        <v>1</v>
      </c>
      <c r="D142" s="76">
        <v>280</v>
      </c>
      <c r="E142" s="76">
        <v>100</v>
      </c>
      <c r="F142" s="76">
        <v>75</v>
      </c>
      <c r="G142" s="76">
        <f>ROUND((Table245[[#This Row],[XP]]*Table245[[#This Row],[entity_spawned (AVG)]])*(Table245[[#This Row],[activating_chance]]/100),0)</f>
        <v>75</v>
      </c>
      <c r="H142" s="73" t="s">
        <v>362</v>
      </c>
      <c r="J142" t="s">
        <v>267</v>
      </c>
      <c r="K142">
        <v>2</v>
      </c>
      <c r="L142">
        <v>130</v>
      </c>
      <c r="M142" s="76">
        <v>40</v>
      </c>
      <c r="N142">
        <v>25</v>
      </c>
      <c r="O142" s="76">
        <f>ROUND((Table3[[#This Row],[XP]]*Table3[[#This Row],[entity_spawned (AVG)]])*(Table3[[#This Row],[activating_chance]]/100),0)</f>
        <v>20</v>
      </c>
      <c r="P142" s="73" t="s">
        <v>361</v>
      </c>
      <c r="Q142" s="73"/>
      <c r="Z142" t="s">
        <v>419</v>
      </c>
      <c r="AA142">
        <v>1</v>
      </c>
      <c r="AB142">
        <v>200</v>
      </c>
      <c r="AC142" s="76">
        <v>100</v>
      </c>
      <c r="AD142">
        <v>75</v>
      </c>
      <c r="AE142" s="76">
        <f>ROUND((Table2[[#This Row],[XP]]*Table2[[#This Row],[entity_spawned (AVG)]])*(Table2[[#This Row],[activating_chance]]/100),0)</f>
        <v>75</v>
      </c>
      <c r="AF142" s="73" t="s">
        <v>361</v>
      </c>
      <c r="AH142" t="s">
        <v>269</v>
      </c>
      <c r="AI142">
        <v>1</v>
      </c>
      <c r="AJ142">
        <v>100</v>
      </c>
      <c r="AK142" s="76">
        <v>100</v>
      </c>
      <c r="AL142">
        <v>50</v>
      </c>
      <c r="AM142" s="76">
        <f>ROUND((Table6[[#This Row],[XP]]*Table6[[#This Row],[entity_spawned (AVG)]])*(Table6[[#This Row],[activating_chance]]/100),0)</f>
        <v>50</v>
      </c>
      <c r="AN142" s="73" t="s">
        <v>361</v>
      </c>
      <c r="AP142" t="s">
        <v>267</v>
      </c>
      <c r="AQ142">
        <v>1</v>
      </c>
      <c r="AR142">
        <v>150</v>
      </c>
      <c r="AS142" s="76">
        <v>40</v>
      </c>
      <c r="AT142">
        <v>25</v>
      </c>
      <c r="AU142" s="76">
        <f>ROUND((Table610[[#This Row],[XP]]*Table610[[#This Row],[entity_spawned (AVG)]])*(Table610[[#This Row],[activating_chance]]/100),0)</f>
        <v>10</v>
      </c>
      <c r="AV142" s="73" t="s">
        <v>362</v>
      </c>
      <c r="AX142" t="s">
        <v>238</v>
      </c>
      <c r="AY142">
        <v>1</v>
      </c>
      <c r="AZ142">
        <v>220</v>
      </c>
      <c r="BA142" s="76">
        <v>80</v>
      </c>
      <c r="BB142">
        <v>50</v>
      </c>
      <c r="BC142" s="76">
        <f>ROUND((Table61011[[#This Row],[XP]]*Table61011[[#This Row],[entity_spawned (AVG)]])*(Table61011[[#This Row],[activating_chance]]/100),0)</f>
        <v>40</v>
      </c>
      <c r="BD142" s="73" t="s">
        <v>362</v>
      </c>
    </row>
    <row r="143" spans="2:56" x14ac:dyDescent="0.25">
      <c r="B143" s="74" t="s">
        <v>260</v>
      </c>
      <c r="C143">
        <v>1</v>
      </c>
      <c r="D143" s="76">
        <v>280</v>
      </c>
      <c r="E143" s="76">
        <v>80</v>
      </c>
      <c r="F143" s="76">
        <v>75</v>
      </c>
      <c r="G143" s="76">
        <f>ROUND((Table245[[#This Row],[XP]]*Table245[[#This Row],[entity_spawned (AVG)]])*(Table245[[#This Row],[activating_chance]]/100),0)</f>
        <v>60</v>
      </c>
      <c r="H143" s="73" t="s">
        <v>362</v>
      </c>
      <c r="J143" t="s">
        <v>267</v>
      </c>
      <c r="K143">
        <v>1</v>
      </c>
      <c r="L143">
        <v>130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361</v>
      </c>
      <c r="Q143" s="73"/>
      <c r="Z143" t="s">
        <v>419</v>
      </c>
      <c r="AA143">
        <v>1</v>
      </c>
      <c r="AB143">
        <v>200</v>
      </c>
      <c r="AC143" s="76">
        <v>100</v>
      </c>
      <c r="AD143">
        <v>75</v>
      </c>
      <c r="AE143" s="76">
        <f>ROUND((Table2[[#This Row],[XP]]*Table2[[#This Row],[entity_spawned (AVG)]])*(Table2[[#This Row],[activating_chance]]/100),0)</f>
        <v>75</v>
      </c>
      <c r="AF143" s="73" t="s">
        <v>361</v>
      </c>
      <c r="AH143" t="s">
        <v>269</v>
      </c>
      <c r="AI143">
        <v>1</v>
      </c>
      <c r="AJ143">
        <v>100</v>
      </c>
      <c r="AK143" s="76">
        <v>100</v>
      </c>
      <c r="AL143">
        <v>50</v>
      </c>
      <c r="AM143" s="76">
        <f>ROUND((Table6[[#This Row],[XP]]*Table6[[#This Row],[entity_spawned (AVG)]])*(Table6[[#This Row],[activating_chance]]/100),0)</f>
        <v>50</v>
      </c>
      <c r="AN143" s="73" t="s">
        <v>361</v>
      </c>
      <c r="AP143" t="s">
        <v>267</v>
      </c>
      <c r="AQ143">
        <v>1</v>
      </c>
      <c r="AR143">
        <v>150</v>
      </c>
      <c r="AS143" s="76">
        <v>40</v>
      </c>
      <c r="AT143">
        <v>25</v>
      </c>
      <c r="AU143" s="76">
        <f>ROUND((Table610[[#This Row],[XP]]*Table610[[#This Row],[entity_spawned (AVG)]])*(Table610[[#This Row],[activating_chance]]/100),0)</f>
        <v>10</v>
      </c>
      <c r="AV143" s="73" t="s">
        <v>362</v>
      </c>
      <c r="AX143" t="s">
        <v>238</v>
      </c>
      <c r="AY143">
        <v>1</v>
      </c>
      <c r="AZ143">
        <v>220</v>
      </c>
      <c r="BA143" s="76">
        <v>100</v>
      </c>
      <c r="BB143">
        <v>50</v>
      </c>
      <c r="BC143" s="76">
        <f>ROUND((Table61011[[#This Row],[XP]]*Table61011[[#This Row],[entity_spawned (AVG)]])*(Table61011[[#This Row],[activating_chance]]/100),0)</f>
        <v>50</v>
      </c>
      <c r="BD143" s="73" t="s">
        <v>362</v>
      </c>
    </row>
    <row r="144" spans="2:56" x14ac:dyDescent="0.25">
      <c r="B144" s="74" t="s">
        <v>260</v>
      </c>
      <c r="C144">
        <v>1</v>
      </c>
      <c r="D144" s="76">
        <v>280</v>
      </c>
      <c r="E144" s="76">
        <v>100</v>
      </c>
      <c r="F144" s="76">
        <v>75</v>
      </c>
      <c r="G144" s="76">
        <f>ROUND((Table245[[#This Row],[XP]]*Table245[[#This Row],[entity_spawned (AVG)]])*(Table245[[#This Row],[activating_chance]]/100),0)</f>
        <v>75</v>
      </c>
      <c r="H144" s="73" t="s">
        <v>362</v>
      </c>
      <c r="J144" t="s">
        <v>236</v>
      </c>
      <c r="K144">
        <v>6</v>
      </c>
      <c r="L144">
        <v>120</v>
      </c>
      <c r="M144" s="76">
        <v>100</v>
      </c>
      <c r="N144">
        <v>25</v>
      </c>
      <c r="O144" s="76">
        <f>ROUND((Table3[[#This Row],[XP]]*Table3[[#This Row],[entity_spawned (AVG)]])*(Table3[[#This Row],[activating_chance]]/100),0)</f>
        <v>150</v>
      </c>
      <c r="P144" s="73" t="s">
        <v>361</v>
      </c>
      <c r="Q144" s="73"/>
      <c r="Z144" t="s">
        <v>419</v>
      </c>
      <c r="AA144">
        <v>1</v>
      </c>
      <c r="AB144">
        <v>200</v>
      </c>
      <c r="AC144" s="76">
        <v>100</v>
      </c>
      <c r="AD144">
        <v>75</v>
      </c>
      <c r="AE144" s="76">
        <f>ROUND((Table2[[#This Row],[XP]]*Table2[[#This Row],[entity_spawned (AVG)]])*(Table2[[#This Row],[activating_chance]]/100),0)</f>
        <v>75</v>
      </c>
      <c r="AF144" s="73" t="s">
        <v>361</v>
      </c>
      <c r="AH144" t="s">
        <v>235</v>
      </c>
      <c r="AI144">
        <v>1</v>
      </c>
      <c r="AJ144">
        <v>90</v>
      </c>
      <c r="AK144" s="76">
        <v>100</v>
      </c>
      <c r="AL144">
        <v>25</v>
      </c>
      <c r="AM144" s="76">
        <f>ROUND((Table6[[#This Row],[XP]]*Table6[[#This Row],[entity_spawned (AVG)]])*(Table6[[#This Row],[activating_chance]]/100),0)</f>
        <v>25</v>
      </c>
      <c r="AN144" s="73" t="s">
        <v>361</v>
      </c>
      <c r="AP144" t="s">
        <v>267</v>
      </c>
      <c r="AQ144">
        <v>1</v>
      </c>
      <c r="AR144">
        <v>150</v>
      </c>
      <c r="AS144" s="76">
        <v>40</v>
      </c>
      <c r="AT144">
        <v>25</v>
      </c>
      <c r="AU144" s="76">
        <f>ROUND((Table610[[#This Row],[XP]]*Table610[[#This Row],[entity_spawned (AVG)]])*(Table610[[#This Row],[activating_chance]]/100),0)</f>
        <v>10</v>
      </c>
      <c r="AV144" s="73" t="s">
        <v>362</v>
      </c>
      <c r="AX144" t="s">
        <v>238</v>
      </c>
      <c r="AY144">
        <v>1</v>
      </c>
      <c r="AZ144">
        <v>220</v>
      </c>
      <c r="BA144" s="76">
        <v>100</v>
      </c>
      <c r="BB144">
        <v>50</v>
      </c>
      <c r="BC144" s="76">
        <f>ROUND((Table61011[[#This Row],[XP]]*Table61011[[#This Row],[entity_spawned (AVG)]])*(Table61011[[#This Row],[activating_chance]]/100),0)</f>
        <v>50</v>
      </c>
      <c r="BD144" s="73" t="s">
        <v>362</v>
      </c>
    </row>
    <row r="145" spans="2:56" x14ac:dyDescent="0.25">
      <c r="B145" s="74" t="s">
        <v>491</v>
      </c>
      <c r="C145">
        <v>1</v>
      </c>
      <c r="D145" s="76">
        <v>280</v>
      </c>
      <c r="E145" s="76">
        <v>50</v>
      </c>
      <c r="F145" s="76">
        <v>55</v>
      </c>
      <c r="G145" s="76">
        <f>ROUND((Table245[[#This Row],[XP]]*Table245[[#This Row],[entity_spawned (AVG)]])*(Table245[[#This Row],[activating_chance]]/100),0)</f>
        <v>28</v>
      </c>
      <c r="H145" s="73" t="s">
        <v>362</v>
      </c>
      <c r="J145" t="s">
        <v>236</v>
      </c>
      <c r="K145">
        <v>6</v>
      </c>
      <c r="L145">
        <v>120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150</v>
      </c>
      <c r="P145" s="73" t="s">
        <v>361</v>
      </c>
      <c r="Q145" s="73"/>
      <c r="Z145" t="s">
        <v>419</v>
      </c>
      <c r="AA145">
        <v>1</v>
      </c>
      <c r="AB145">
        <v>200</v>
      </c>
      <c r="AC145" s="76">
        <v>100</v>
      </c>
      <c r="AD145">
        <v>75</v>
      </c>
      <c r="AE145" s="76">
        <f>ROUND((Table2[[#This Row],[XP]]*Table2[[#This Row],[entity_spawned (AVG)]])*(Table2[[#This Row],[activating_chance]]/100),0)</f>
        <v>75</v>
      </c>
      <c r="AF145" s="73" t="s">
        <v>361</v>
      </c>
      <c r="AH145" t="s">
        <v>235</v>
      </c>
      <c r="AI145">
        <v>1</v>
      </c>
      <c r="AJ145">
        <v>90</v>
      </c>
      <c r="AK145" s="76">
        <v>30</v>
      </c>
      <c r="AL145">
        <v>25</v>
      </c>
      <c r="AM145" s="76">
        <f>ROUND((Table6[[#This Row],[XP]]*Table6[[#This Row],[entity_spawned (AVG)]])*(Table6[[#This Row],[activating_chance]]/100),0)</f>
        <v>8</v>
      </c>
      <c r="AN145" s="73" t="s">
        <v>361</v>
      </c>
      <c r="AP145" t="s">
        <v>267</v>
      </c>
      <c r="AQ145">
        <v>1</v>
      </c>
      <c r="AR145">
        <v>150</v>
      </c>
      <c r="AS145" s="76">
        <v>40</v>
      </c>
      <c r="AT145">
        <v>25</v>
      </c>
      <c r="AU145" s="76">
        <f>ROUND((Table610[[#This Row],[XP]]*Table610[[#This Row],[entity_spawned (AVG)]])*(Table610[[#This Row],[activating_chance]]/100),0)</f>
        <v>10</v>
      </c>
      <c r="AV145" s="73" t="s">
        <v>362</v>
      </c>
      <c r="AX145" t="s">
        <v>238</v>
      </c>
      <c r="AY145">
        <v>1</v>
      </c>
      <c r="AZ145">
        <v>220</v>
      </c>
      <c r="BA145" s="76">
        <v>100</v>
      </c>
      <c r="BB145">
        <v>50</v>
      </c>
      <c r="BC145" s="76">
        <f>ROUND((Table61011[[#This Row],[XP]]*Table61011[[#This Row],[entity_spawned (AVG)]])*(Table61011[[#This Row],[activating_chance]]/100),0)</f>
        <v>50</v>
      </c>
      <c r="BD145" s="73" t="s">
        <v>362</v>
      </c>
    </row>
    <row r="146" spans="2:56" x14ac:dyDescent="0.25">
      <c r="B146" s="74" t="s">
        <v>491</v>
      </c>
      <c r="C146">
        <v>1</v>
      </c>
      <c r="D146" s="76">
        <v>280</v>
      </c>
      <c r="E146" s="76">
        <v>50</v>
      </c>
      <c r="F146" s="76">
        <v>55</v>
      </c>
      <c r="G146" s="76">
        <f>ROUND((Table245[[#This Row],[XP]]*Table245[[#This Row],[entity_spawned (AVG)]])*(Table245[[#This Row],[activating_chance]]/100),0)</f>
        <v>28</v>
      </c>
      <c r="H146" s="73" t="s">
        <v>362</v>
      </c>
      <c r="J146" t="s">
        <v>236</v>
      </c>
      <c r="K146">
        <v>6</v>
      </c>
      <c r="L146">
        <v>120</v>
      </c>
      <c r="M146" s="76">
        <v>100</v>
      </c>
      <c r="N146">
        <v>25</v>
      </c>
      <c r="O146" s="76">
        <f>ROUND((Table3[[#This Row],[XP]]*Table3[[#This Row],[entity_spawned (AVG)]])*(Table3[[#This Row],[activating_chance]]/100),0)</f>
        <v>150</v>
      </c>
      <c r="P146" s="73" t="s">
        <v>361</v>
      </c>
      <c r="Q146" s="73"/>
      <c r="Z146" t="s">
        <v>419</v>
      </c>
      <c r="AA146">
        <v>1</v>
      </c>
      <c r="AB146">
        <v>200</v>
      </c>
      <c r="AC146" s="76">
        <v>100</v>
      </c>
      <c r="AD146">
        <v>75</v>
      </c>
      <c r="AE146" s="76">
        <f>ROUND((Table2[[#This Row],[XP]]*Table2[[#This Row],[entity_spawned (AVG)]])*(Table2[[#This Row],[activating_chance]]/100),0)</f>
        <v>75</v>
      </c>
      <c r="AF146" s="73" t="s">
        <v>361</v>
      </c>
      <c r="AH146" t="s">
        <v>235</v>
      </c>
      <c r="AI146">
        <v>1</v>
      </c>
      <c r="AJ146">
        <v>90</v>
      </c>
      <c r="AK146" s="76">
        <v>100</v>
      </c>
      <c r="AL146">
        <v>25</v>
      </c>
      <c r="AM146" s="76">
        <f>ROUND((Table6[[#This Row],[XP]]*Table6[[#This Row],[entity_spawned (AVG)]])*(Table6[[#This Row],[activating_chance]]/100),0)</f>
        <v>25</v>
      </c>
      <c r="AN146" s="73" t="s">
        <v>361</v>
      </c>
      <c r="AP146" t="s">
        <v>267</v>
      </c>
      <c r="AQ146">
        <v>1</v>
      </c>
      <c r="AR146">
        <v>150</v>
      </c>
      <c r="AS146" s="76">
        <v>40</v>
      </c>
      <c r="AT146">
        <v>25</v>
      </c>
      <c r="AU146" s="76">
        <f>ROUND((Table610[[#This Row],[XP]]*Table610[[#This Row],[entity_spawned (AVG)]])*(Table610[[#This Row],[activating_chance]]/100),0)</f>
        <v>10</v>
      </c>
      <c r="AV146" s="73" t="s">
        <v>362</v>
      </c>
      <c r="AX146" t="s">
        <v>490</v>
      </c>
      <c r="AY146">
        <v>1</v>
      </c>
      <c r="AZ146">
        <v>220</v>
      </c>
      <c r="BA146" s="76">
        <v>100</v>
      </c>
      <c r="BB146">
        <v>0</v>
      </c>
      <c r="BC146" s="76">
        <f>ROUND((Table61011[[#This Row],[XP]]*Table61011[[#This Row],[entity_spawned (AVG)]])*(Table61011[[#This Row],[activating_chance]]/100),0)</f>
        <v>0</v>
      </c>
      <c r="BD146" s="73" t="s">
        <v>362</v>
      </c>
    </row>
    <row r="147" spans="2:56" x14ac:dyDescent="0.25">
      <c r="B147" s="74" t="s">
        <v>243</v>
      </c>
      <c r="C147">
        <v>1</v>
      </c>
      <c r="D147" s="76">
        <v>270</v>
      </c>
      <c r="E147" s="76">
        <v>100</v>
      </c>
      <c r="F147" s="76">
        <v>95</v>
      </c>
      <c r="G147" s="76">
        <f>ROUND((Table245[[#This Row],[XP]]*Table245[[#This Row],[entity_spawned (AVG)]])*(Table245[[#This Row],[activating_chance]]/100),0)</f>
        <v>95</v>
      </c>
      <c r="H147" s="73" t="s">
        <v>362</v>
      </c>
      <c r="J147" t="s">
        <v>267</v>
      </c>
      <c r="K147">
        <v>1</v>
      </c>
      <c r="L147">
        <v>120</v>
      </c>
      <c r="M147" s="76">
        <v>100</v>
      </c>
      <c r="N147">
        <v>25</v>
      </c>
      <c r="O147" s="76">
        <f>ROUND((Table3[[#This Row],[XP]]*Table3[[#This Row],[entity_spawned (AVG)]])*(Table3[[#This Row],[activating_chance]]/100),0)</f>
        <v>25</v>
      </c>
      <c r="P147" s="73" t="s">
        <v>361</v>
      </c>
      <c r="Q147" s="73"/>
      <c r="Z147" t="s">
        <v>419</v>
      </c>
      <c r="AA147">
        <v>1</v>
      </c>
      <c r="AB147">
        <v>200</v>
      </c>
      <c r="AC147" s="76">
        <v>100</v>
      </c>
      <c r="AD147">
        <v>75</v>
      </c>
      <c r="AE147" s="76">
        <f>ROUND((Table2[[#This Row],[XP]]*Table2[[#This Row],[entity_spawned (AVG)]])*(Table2[[#This Row],[activating_chance]]/100),0)</f>
        <v>75</v>
      </c>
      <c r="AF147" s="73" t="s">
        <v>361</v>
      </c>
      <c r="AH147" t="s">
        <v>235</v>
      </c>
      <c r="AI147">
        <v>3</v>
      </c>
      <c r="AJ147">
        <v>90</v>
      </c>
      <c r="AK147" s="76">
        <v>100</v>
      </c>
      <c r="AL147">
        <v>25</v>
      </c>
      <c r="AM147" s="76">
        <f>ROUND((Table6[[#This Row],[XP]]*Table6[[#This Row],[entity_spawned (AVG)]])*(Table6[[#This Row],[activating_chance]]/100),0)</f>
        <v>75</v>
      </c>
      <c r="AN147" s="73" t="s">
        <v>361</v>
      </c>
      <c r="AP147" t="s">
        <v>267</v>
      </c>
      <c r="AQ147">
        <v>1</v>
      </c>
      <c r="AR147">
        <v>150</v>
      </c>
      <c r="AS147" s="76">
        <v>40</v>
      </c>
      <c r="AT147">
        <v>25</v>
      </c>
      <c r="AU147" s="76">
        <f>ROUND((Table610[[#This Row],[XP]]*Table610[[#This Row],[entity_spawned (AVG)]])*(Table610[[#This Row],[activating_chance]]/100),0)</f>
        <v>10</v>
      </c>
      <c r="AV147" s="73" t="s">
        <v>362</v>
      </c>
      <c r="AX147" t="s">
        <v>490</v>
      </c>
      <c r="AY147">
        <v>1</v>
      </c>
      <c r="AZ147">
        <v>220</v>
      </c>
      <c r="BA147" s="76">
        <v>80</v>
      </c>
      <c r="BB147">
        <v>0</v>
      </c>
      <c r="BC147" s="76">
        <f>ROUND((Table61011[[#This Row],[XP]]*Table61011[[#This Row],[entity_spawned (AVG)]])*(Table61011[[#This Row],[activating_chance]]/100),0)</f>
        <v>0</v>
      </c>
      <c r="BD147" s="73" t="s">
        <v>362</v>
      </c>
    </row>
    <row r="148" spans="2:56" x14ac:dyDescent="0.25">
      <c r="B148" s="74" t="s">
        <v>243</v>
      </c>
      <c r="C148">
        <v>1</v>
      </c>
      <c r="D148" s="76">
        <v>270</v>
      </c>
      <c r="E148" s="76">
        <v>100</v>
      </c>
      <c r="F148" s="76">
        <v>95</v>
      </c>
      <c r="G148" s="76">
        <f>ROUND((Table245[[#This Row],[XP]]*Table245[[#This Row],[entity_spawned (AVG)]])*(Table245[[#This Row],[activating_chance]]/100),0)</f>
        <v>95</v>
      </c>
      <c r="H148" s="73" t="s">
        <v>362</v>
      </c>
      <c r="J148" t="s">
        <v>267</v>
      </c>
      <c r="K148">
        <v>1</v>
      </c>
      <c r="L148">
        <v>120</v>
      </c>
      <c r="M148" s="76">
        <v>100</v>
      </c>
      <c r="N148">
        <v>25</v>
      </c>
      <c r="O148" s="76">
        <f>ROUND((Table3[[#This Row],[XP]]*Table3[[#This Row],[entity_spawned (AVG)]])*(Table3[[#This Row],[activating_chance]]/100),0)</f>
        <v>25</v>
      </c>
      <c r="P148" s="73" t="s">
        <v>361</v>
      </c>
      <c r="Q148" s="73"/>
      <c r="Z148" t="s">
        <v>419</v>
      </c>
      <c r="AA148">
        <v>1</v>
      </c>
      <c r="AB148">
        <v>200</v>
      </c>
      <c r="AC148" s="76">
        <v>100</v>
      </c>
      <c r="AD148">
        <v>75</v>
      </c>
      <c r="AE148" s="76">
        <f>ROUND((Table2[[#This Row],[XP]]*Table2[[#This Row],[entity_spawned (AVG)]])*(Table2[[#This Row],[activating_chance]]/100),0)</f>
        <v>75</v>
      </c>
      <c r="AF148" s="73" t="s">
        <v>361</v>
      </c>
      <c r="AH148" t="s">
        <v>235</v>
      </c>
      <c r="AI148">
        <v>1</v>
      </c>
      <c r="AJ148">
        <v>90</v>
      </c>
      <c r="AK148" s="76">
        <v>100</v>
      </c>
      <c r="AL148">
        <v>25</v>
      </c>
      <c r="AM148" s="76">
        <f>ROUND((Table6[[#This Row],[XP]]*Table6[[#This Row],[entity_spawned (AVG)]])*(Table6[[#This Row],[activating_chance]]/100),0)</f>
        <v>25</v>
      </c>
      <c r="AN148" s="73" t="s">
        <v>361</v>
      </c>
      <c r="AP148" t="s">
        <v>267</v>
      </c>
      <c r="AQ148">
        <v>1</v>
      </c>
      <c r="AR148">
        <v>150</v>
      </c>
      <c r="AS148" s="76">
        <v>40</v>
      </c>
      <c r="AT148">
        <v>25</v>
      </c>
      <c r="AU148" s="76">
        <f>ROUND((Table610[[#This Row],[XP]]*Table610[[#This Row],[entity_spawned (AVG)]])*(Table610[[#This Row],[activating_chance]]/100),0)</f>
        <v>10</v>
      </c>
      <c r="AV148" s="73" t="s">
        <v>362</v>
      </c>
      <c r="AX148" t="s">
        <v>490</v>
      </c>
      <c r="AY148">
        <v>1</v>
      </c>
      <c r="AZ148">
        <v>220</v>
      </c>
      <c r="BA148" s="76">
        <v>100</v>
      </c>
      <c r="BB148">
        <v>0</v>
      </c>
      <c r="BC148" s="76">
        <f>ROUND((Table61011[[#This Row],[XP]]*Table61011[[#This Row],[entity_spawned (AVG)]])*(Table61011[[#This Row],[activating_chance]]/100),0)</f>
        <v>0</v>
      </c>
      <c r="BD148" s="73" t="s">
        <v>362</v>
      </c>
    </row>
    <row r="149" spans="2:56" x14ac:dyDescent="0.25">
      <c r="B149" s="74" t="s">
        <v>240</v>
      </c>
      <c r="C149">
        <v>1</v>
      </c>
      <c r="D149" s="76">
        <v>260</v>
      </c>
      <c r="E149" s="76">
        <v>100</v>
      </c>
      <c r="F149" s="76">
        <v>105</v>
      </c>
      <c r="G149" s="76">
        <f>ROUND((Table245[[#This Row],[XP]]*Table245[[#This Row],[entity_spawned (AVG)]])*(Table245[[#This Row],[activating_chance]]/100),0)</f>
        <v>105</v>
      </c>
      <c r="H149" s="73" t="s">
        <v>362</v>
      </c>
      <c r="J149" t="s">
        <v>267</v>
      </c>
      <c r="K149">
        <v>1</v>
      </c>
      <c r="L149">
        <v>120</v>
      </c>
      <c r="M149" s="76">
        <v>80</v>
      </c>
      <c r="N149">
        <v>25</v>
      </c>
      <c r="O149" s="76">
        <f>ROUND((Table3[[#This Row],[XP]]*Table3[[#This Row],[entity_spawned (AVG)]])*(Table3[[#This Row],[activating_chance]]/100),0)</f>
        <v>20</v>
      </c>
      <c r="P149" s="73" t="s">
        <v>361</v>
      </c>
      <c r="Q149" s="73"/>
      <c r="Z149" t="s">
        <v>419</v>
      </c>
      <c r="AA149">
        <v>1</v>
      </c>
      <c r="AB149">
        <v>200</v>
      </c>
      <c r="AC149" s="76">
        <v>100</v>
      </c>
      <c r="AD149">
        <v>75</v>
      </c>
      <c r="AE149" s="76">
        <f>ROUND((Table2[[#This Row],[XP]]*Table2[[#This Row],[entity_spawned (AVG)]])*(Table2[[#This Row],[activating_chance]]/100),0)</f>
        <v>75</v>
      </c>
      <c r="AF149" s="73" t="s">
        <v>361</v>
      </c>
      <c r="AH149" t="s">
        <v>235</v>
      </c>
      <c r="AI149">
        <v>1</v>
      </c>
      <c r="AJ149">
        <v>90</v>
      </c>
      <c r="AK149" s="76">
        <v>100</v>
      </c>
      <c r="AL149">
        <v>25</v>
      </c>
      <c r="AM149" s="76">
        <f>ROUND((Table6[[#This Row],[XP]]*Table6[[#This Row],[entity_spawned (AVG)]])*(Table6[[#This Row],[activating_chance]]/100),0)</f>
        <v>25</v>
      </c>
      <c r="AN149" s="73" t="s">
        <v>361</v>
      </c>
      <c r="AP149" t="s">
        <v>267</v>
      </c>
      <c r="AQ149">
        <v>1</v>
      </c>
      <c r="AR149">
        <v>150</v>
      </c>
      <c r="AS149" s="76">
        <v>40</v>
      </c>
      <c r="AT149">
        <v>25</v>
      </c>
      <c r="AU149" s="76">
        <f>ROUND((Table610[[#This Row],[XP]]*Table610[[#This Row],[entity_spawned (AVG)]])*(Table610[[#This Row],[activating_chance]]/100),0)</f>
        <v>10</v>
      </c>
      <c r="AV149" s="73" t="s">
        <v>362</v>
      </c>
      <c r="AX149" t="s">
        <v>490</v>
      </c>
      <c r="AY149">
        <v>1</v>
      </c>
      <c r="AZ149">
        <v>220</v>
      </c>
      <c r="BA149" s="76">
        <v>100</v>
      </c>
      <c r="BB149">
        <v>0</v>
      </c>
      <c r="BC149" s="76">
        <f>ROUND((Table61011[[#This Row],[XP]]*Table61011[[#This Row],[entity_spawned (AVG)]])*(Table61011[[#This Row],[activating_chance]]/100),0)</f>
        <v>0</v>
      </c>
      <c r="BD149" s="73" t="s">
        <v>362</v>
      </c>
    </row>
    <row r="150" spans="2:56" x14ac:dyDescent="0.25">
      <c r="B150" s="74" t="s">
        <v>240</v>
      </c>
      <c r="C150">
        <v>1</v>
      </c>
      <c r="D150" s="76">
        <v>260</v>
      </c>
      <c r="E150" s="76">
        <v>100</v>
      </c>
      <c r="F150" s="76">
        <v>105</v>
      </c>
      <c r="G150" s="76">
        <f>ROUND((Table245[[#This Row],[XP]]*Table245[[#This Row],[entity_spawned (AVG)]])*(Table245[[#This Row],[activating_chance]]/100),0)</f>
        <v>105</v>
      </c>
      <c r="H150" s="73" t="s">
        <v>362</v>
      </c>
      <c r="J150" t="s">
        <v>235</v>
      </c>
      <c r="K150">
        <v>2</v>
      </c>
      <c r="L150">
        <v>110</v>
      </c>
      <c r="M150" s="76">
        <v>100</v>
      </c>
      <c r="N150">
        <v>25</v>
      </c>
      <c r="O150" s="76">
        <f>ROUND((Table3[[#This Row],[XP]]*Table3[[#This Row],[entity_spawned (AVG)]])*(Table3[[#This Row],[activating_chance]]/100),0)</f>
        <v>50</v>
      </c>
      <c r="P150" s="73" t="s">
        <v>361</v>
      </c>
      <c r="Q150" s="73"/>
      <c r="Z150" t="s">
        <v>419</v>
      </c>
      <c r="AA150">
        <v>1</v>
      </c>
      <c r="AB150">
        <v>200</v>
      </c>
      <c r="AC150" s="76">
        <v>100</v>
      </c>
      <c r="AD150">
        <v>75</v>
      </c>
      <c r="AE150" s="76">
        <f>ROUND((Table2[[#This Row],[XP]]*Table2[[#This Row],[entity_spawned (AVG)]])*(Table2[[#This Row],[activating_chance]]/100),0)</f>
        <v>75</v>
      </c>
      <c r="AF150" s="73" t="s">
        <v>361</v>
      </c>
      <c r="AH150" t="s">
        <v>235</v>
      </c>
      <c r="AI150">
        <v>1</v>
      </c>
      <c r="AJ150">
        <v>90</v>
      </c>
      <c r="AK150" s="76">
        <v>30</v>
      </c>
      <c r="AL150">
        <v>25</v>
      </c>
      <c r="AM150" s="76">
        <f>ROUND((Table6[[#This Row],[XP]]*Table6[[#This Row],[entity_spawned (AVG)]])*(Table6[[#This Row],[activating_chance]]/100),0)</f>
        <v>8</v>
      </c>
      <c r="AN150" s="73" t="s">
        <v>361</v>
      </c>
      <c r="AP150" t="s">
        <v>267</v>
      </c>
      <c r="AQ150">
        <v>1</v>
      </c>
      <c r="AR150">
        <v>150</v>
      </c>
      <c r="AS150" s="76">
        <v>40</v>
      </c>
      <c r="AT150">
        <v>25</v>
      </c>
      <c r="AU150" s="76">
        <f>ROUND((Table610[[#This Row],[XP]]*Table610[[#This Row],[entity_spawned (AVG)]])*(Table610[[#This Row],[activating_chance]]/100),0)</f>
        <v>10</v>
      </c>
      <c r="AV150" s="73" t="s">
        <v>362</v>
      </c>
      <c r="AX150" t="s">
        <v>490</v>
      </c>
      <c r="AY150">
        <v>1</v>
      </c>
      <c r="AZ150">
        <v>220</v>
      </c>
      <c r="BA150" s="76">
        <v>100</v>
      </c>
      <c r="BB150">
        <v>0</v>
      </c>
      <c r="BC150" s="76">
        <f>ROUND((Table61011[[#This Row],[XP]]*Table61011[[#This Row],[entity_spawned (AVG)]])*(Table61011[[#This Row],[activating_chance]]/100),0)</f>
        <v>0</v>
      </c>
      <c r="BD150" s="73" t="s">
        <v>362</v>
      </c>
    </row>
    <row r="151" spans="2:56" x14ac:dyDescent="0.25">
      <c r="B151" s="74" t="s">
        <v>240</v>
      </c>
      <c r="C151">
        <v>1</v>
      </c>
      <c r="D151" s="76">
        <v>260</v>
      </c>
      <c r="E151" s="76">
        <v>100</v>
      </c>
      <c r="F151" s="76">
        <v>105</v>
      </c>
      <c r="G151" s="76">
        <f>ROUND((Table245[[#This Row],[XP]]*Table245[[#This Row],[entity_spawned (AVG)]])*(Table245[[#This Row],[activating_chance]]/100),0)</f>
        <v>105</v>
      </c>
      <c r="H151" s="73" t="s">
        <v>362</v>
      </c>
      <c r="J151" t="s">
        <v>235</v>
      </c>
      <c r="K151">
        <v>2</v>
      </c>
      <c r="L151">
        <v>110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50</v>
      </c>
      <c r="P151" s="73" t="s">
        <v>361</v>
      </c>
      <c r="Q151" s="73"/>
      <c r="Z151" t="s">
        <v>419</v>
      </c>
      <c r="AA151">
        <v>1</v>
      </c>
      <c r="AB151">
        <v>200</v>
      </c>
      <c r="AC151" s="76">
        <v>80</v>
      </c>
      <c r="AD151">
        <v>75</v>
      </c>
      <c r="AE151" s="76">
        <f>ROUND((Table2[[#This Row],[XP]]*Table2[[#This Row],[entity_spawned (AVG)]])*(Table2[[#This Row],[activating_chance]]/100),0)</f>
        <v>60</v>
      </c>
      <c r="AF151" s="73" t="s">
        <v>361</v>
      </c>
      <c r="AH151" t="s">
        <v>235</v>
      </c>
      <c r="AI151">
        <v>1</v>
      </c>
      <c r="AJ151">
        <v>90</v>
      </c>
      <c r="AK151" s="76">
        <v>100</v>
      </c>
      <c r="AL151">
        <v>25</v>
      </c>
      <c r="AM151" s="76">
        <f>ROUND((Table6[[#This Row],[XP]]*Table6[[#This Row],[entity_spawned (AVG)]])*(Table6[[#This Row],[activating_chance]]/100),0)</f>
        <v>25</v>
      </c>
      <c r="AN151" s="73" t="s">
        <v>361</v>
      </c>
      <c r="AP151" t="s">
        <v>267</v>
      </c>
      <c r="AQ151">
        <v>1</v>
      </c>
      <c r="AR151">
        <v>150</v>
      </c>
      <c r="AS151" s="76">
        <v>40</v>
      </c>
      <c r="AT151">
        <v>25</v>
      </c>
      <c r="AU151" s="76">
        <f>ROUND((Table610[[#This Row],[XP]]*Table610[[#This Row],[entity_spawned (AVG)]])*(Table610[[#This Row],[activating_chance]]/100),0)</f>
        <v>10</v>
      </c>
      <c r="AV151" s="73" t="s">
        <v>362</v>
      </c>
      <c r="AX151" t="s">
        <v>490</v>
      </c>
      <c r="AY151">
        <v>1</v>
      </c>
      <c r="AZ151">
        <v>220</v>
      </c>
      <c r="BA151" s="76">
        <v>100</v>
      </c>
      <c r="BB151">
        <v>0</v>
      </c>
      <c r="BC151" s="76">
        <f>ROUND((Table61011[[#This Row],[XP]]*Table61011[[#This Row],[entity_spawned (AVG)]])*(Table61011[[#This Row],[activating_chance]]/100),0)</f>
        <v>0</v>
      </c>
      <c r="BD151" s="73" t="s">
        <v>362</v>
      </c>
    </row>
    <row r="152" spans="2:56" x14ac:dyDescent="0.25">
      <c r="B152" s="74" t="s">
        <v>240</v>
      </c>
      <c r="C152">
        <v>1</v>
      </c>
      <c r="D152" s="76">
        <v>260</v>
      </c>
      <c r="E152" s="76">
        <v>100</v>
      </c>
      <c r="F152" s="76">
        <v>105</v>
      </c>
      <c r="G152" s="76">
        <f>ROUND((Table245[[#This Row],[XP]]*Table245[[#This Row],[entity_spawned (AVG)]])*(Table245[[#This Row],[activating_chance]]/100),0)</f>
        <v>105</v>
      </c>
      <c r="H152" s="73" t="s">
        <v>362</v>
      </c>
      <c r="J152" t="s">
        <v>235</v>
      </c>
      <c r="K152">
        <v>2</v>
      </c>
      <c r="L152">
        <v>110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50</v>
      </c>
      <c r="P152" s="73" t="s">
        <v>361</v>
      </c>
      <c r="Q152" s="73"/>
      <c r="Z152" t="s">
        <v>419</v>
      </c>
      <c r="AA152">
        <v>1</v>
      </c>
      <c r="AB152">
        <v>200</v>
      </c>
      <c r="AC152" s="76">
        <v>80</v>
      </c>
      <c r="AD152">
        <v>75</v>
      </c>
      <c r="AE152" s="76">
        <f>ROUND((Table2[[#This Row],[XP]]*Table2[[#This Row],[entity_spawned (AVG)]])*(Table2[[#This Row],[activating_chance]]/100),0)</f>
        <v>60</v>
      </c>
      <c r="AF152" s="73" t="s">
        <v>361</v>
      </c>
      <c r="AH152" t="s">
        <v>235</v>
      </c>
      <c r="AI152">
        <v>3</v>
      </c>
      <c r="AJ152">
        <v>90</v>
      </c>
      <c r="AK152" s="76">
        <v>100</v>
      </c>
      <c r="AL152">
        <v>25</v>
      </c>
      <c r="AM152" s="76">
        <f>ROUND((Table6[[#This Row],[XP]]*Table6[[#This Row],[entity_spawned (AVG)]])*(Table6[[#This Row],[activating_chance]]/100),0)</f>
        <v>75</v>
      </c>
      <c r="AN152" s="73" t="s">
        <v>361</v>
      </c>
      <c r="AP152" t="s">
        <v>267</v>
      </c>
      <c r="AQ152">
        <v>1</v>
      </c>
      <c r="AR152">
        <v>150</v>
      </c>
      <c r="AS152" s="76">
        <v>100</v>
      </c>
      <c r="AT152">
        <v>25</v>
      </c>
      <c r="AU152" s="76">
        <f>ROUND((Table610[[#This Row],[XP]]*Table610[[#This Row],[entity_spawned (AVG)]])*(Table610[[#This Row],[activating_chance]]/100),0)</f>
        <v>25</v>
      </c>
      <c r="AV152" s="73" t="s">
        <v>362</v>
      </c>
      <c r="AX152" t="s">
        <v>490</v>
      </c>
      <c r="AY152">
        <v>1</v>
      </c>
      <c r="AZ152">
        <v>220</v>
      </c>
      <c r="BA152" s="76">
        <v>100</v>
      </c>
      <c r="BB152">
        <v>0</v>
      </c>
      <c r="BC152" s="76">
        <f>ROUND((Table61011[[#This Row],[XP]]*Table61011[[#This Row],[entity_spawned (AVG)]])*(Table61011[[#This Row],[activating_chance]]/100),0)</f>
        <v>0</v>
      </c>
      <c r="BD152" s="73" t="s">
        <v>362</v>
      </c>
    </row>
    <row r="153" spans="2:56" x14ac:dyDescent="0.25">
      <c r="B153" s="74" t="s">
        <v>240</v>
      </c>
      <c r="C153">
        <v>1</v>
      </c>
      <c r="D153" s="76">
        <v>260</v>
      </c>
      <c r="E153" s="76">
        <v>100</v>
      </c>
      <c r="F153" s="76">
        <v>105</v>
      </c>
      <c r="G153" s="76">
        <f>ROUND((Table245[[#This Row],[XP]]*Table245[[#This Row],[entity_spawned (AVG)]])*(Table245[[#This Row],[activating_chance]]/100),0)</f>
        <v>105</v>
      </c>
      <c r="H153" s="73" t="s">
        <v>362</v>
      </c>
      <c r="J153" t="s">
        <v>235</v>
      </c>
      <c r="K153">
        <v>2</v>
      </c>
      <c r="L153">
        <v>110</v>
      </c>
      <c r="M153" s="76">
        <v>100</v>
      </c>
      <c r="N153">
        <v>25</v>
      </c>
      <c r="O153" s="76">
        <f>ROUND((Table3[[#This Row],[XP]]*Table3[[#This Row],[entity_spawned (AVG)]])*(Table3[[#This Row],[activating_chance]]/100),0)</f>
        <v>50</v>
      </c>
      <c r="P153" s="73" t="s">
        <v>361</v>
      </c>
      <c r="Q153" s="73"/>
      <c r="Z153" t="s">
        <v>419</v>
      </c>
      <c r="AA153">
        <v>1</v>
      </c>
      <c r="AB153">
        <v>200</v>
      </c>
      <c r="AC153" s="76">
        <v>100</v>
      </c>
      <c r="AD153">
        <v>75</v>
      </c>
      <c r="AE153" s="76">
        <f>ROUND((Table2[[#This Row],[XP]]*Table2[[#This Row],[entity_spawned (AVG)]])*(Table2[[#This Row],[activating_chance]]/100),0)</f>
        <v>75</v>
      </c>
      <c r="AF153" s="73" t="s">
        <v>361</v>
      </c>
      <c r="AH153" t="s">
        <v>235</v>
      </c>
      <c r="AI153">
        <v>1</v>
      </c>
      <c r="AJ153">
        <v>90</v>
      </c>
      <c r="AK153" s="76">
        <v>100</v>
      </c>
      <c r="AL153">
        <v>25</v>
      </c>
      <c r="AM153" s="76">
        <f>ROUND((Table6[[#This Row],[XP]]*Table6[[#This Row],[entity_spawned (AVG)]])*(Table6[[#This Row],[activating_chance]]/100),0)</f>
        <v>25</v>
      </c>
      <c r="AN153" s="73" t="s">
        <v>361</v>
      </c>
      <c r="AP153" t="s">
        <v>267</v>
      </c>
      <c r="AQ153">
        <v>1</v>
      </c>
      <c r="AR153">
        <v>150</v>
      </c>
      <c r="AS153" s="76">
        <v>40</v>
      </c>
      <c r="AT153">
        <v>25</v>
      </c>
      <c r="AU153" s="76">
        <f>ROUND((Table610[[#This Row],[XP]]*Table610[[#This Row],[entity_spawned (AVG)]])*(Table610[[#This Row],[activating_chance]]/100),0)</f>
        <v>10</v>
      </c>
      <c r="AV153" s="73" t="s">
        <v>362</v>
      </c>
      <c r="AX153" t="s">
        <v>437</v>
      </c>
      <c r="AY153">
        <v>1</v>
      </c>
      <c r="AZ153">
        <v>220</v>
      </c>
      <c r="BA153" s="76">
        <v>100</v>
      </c>
      <c r="BB153">
        <v>75</v>
      </c>
      <c r="BC153" s="76">
        <f>ROUND((Table61011[[#This Row],[XP]]*Table61011[[#This Row],[entity_spawned (AVG)]])*(Table61011[[#This Row],[activating_chance]]/100),0)</f>
        <v>75</v>
      </c>
      <c r="BD153" s="73" t="s">
        <v>362</v>
      </c>
    </row>
    <row r="154" spans="2:56" x14ac:dyDescent="0.25">
      <c r="B154" s="74" t="s">
        <v>240</v>
      </c>
      <c r="C154">
        <v>1</v>
      </c>
      <c r="D154" s="76">
        <v>260</v>
      </c>
      <c r="E154" s="76">
        <v>100</v>
      </c>
      <c r="F154" s="76">
        <v>105</v>
      </c>
      <c r="G154" s="76">
        <f>ROUND((Table245[[#This Row],[XP]]*Table245[[#This Row],[entity_spawned (AVG)]])*(Table245[[#This Row],[activating_chance]]/100),0)</f>
        <v>105</v>
      </c>
      <c r="H154" s="73" t="s">
        <v>362</v>
      </c>
      <c r="J154" t="s">
        <v>235</v>
      </c>
      <c r="K154">
        <v>2</v>
      </c>
      <c r="L154">
        <v>110</v>
      </c>
      <c r="M154" s="76">
        <v>40</v>
      </c>
      <c r="N154">
        <v>25</v>
      </c>
      <c r="O154" s="76">
        <f>ROUND((Table3[[#This Row],[XP]]*Table3[[#This Row],[entity_spawned (AVG)]])*(Table3[[#This Row],[activating_chance]]/100),0)</f>
        <v>20</v>
      </c>
      <c r="P154" s="73" t="s">
        <v>361</v>
      </c>
      <c r="Q154" s="73"/>
      <c r="Z154" t="s">
        <v>419</v>
      </c>
      <c r="AA154">
        <v>1</v>
      </c>
      <c r="AB154">
        <v>200</v>
      </c>
      <c r="AC154" s="76">
        <v>100</v>
      </c>
      <c r="AD154">
        <v>75</v>
      </c>
      <c r="AE154" s="76">
        <f>ROUND((Table2[[#This Row],[XP]]*Table2[[#This Row],[entity_spawned (AVG)]])*(Table2[[#This Row],[activating_chance]]/100),0)</f>
        <v>75</v>
      </c>
      <c r="AF154" s="73" t="s">
        <v>361</v>
      </c>
      <c r="AH154" t="s">
        <v>235</v>
      </c>
      <c r="AI154">
        <v>2</v>
      </c>
      <c r="AJ154">
        <v>90</v>
      </c>
      <c r="AK154" s="76">
        <v>100</v>
      </c>
      <c r="AL154">
        <v>25</v>
      </c>
      <c r="AM154" s="76">
        <f>ROUND((Table6[[#This Row],[XP]]*Table6[[#This Row],[entity_spawned (AVG)]])*(Table6[[#This Row],[activating_chance]]/100),0)</f>
        <v>50</v>
      </c>
      <c r="AN154" s="73" t="s">
        <v>361</v>
      </c>
      <c r="AP154" t="s">
        <v>267</v>
      </c>
      <c r="AQ154">
        <v>1</v>
      </c>
      <c r="AR154">
        <v>150</v>
      </c>
      <c r="AS154" s="76">
        <v>40</v>
      </c>
      <c r="AT154">
        <v>25</v>
      </c>
      <c r="AU154" s="76">
        <f>ROUND((Table610[[#This Row],[XP]]*Table610[[#This Row],[entity_spawned (AVG)]])*(Table610[[#This Row],[activating_chance]]/100),0)</f>
        <v>10</v>
      </c>
      <c r="AV154" s="73" t="s">
        <v>362</v>
      </c>
      <c r="AX154" t="s">
        <v>437</v>
      </c>
      <c r="AY154">
        <v>1</v>
      </c>
      <c r="AZ154">
        <v>220</v>
      </c>
      <c r="BA154" s="76">
        <v>100</v>
      </c>
      <c r="BB154">
        <v>75</v>
      </c>
      <c r="BC154" s="76">
        <f>ROUND((Table61011[[#This Row],[XP]]*Table61011[[#This Row],[entity_spawned (AVG)]])*(Table61011[[#This Row],[activating_chance]]/100),0)</f>
        <v>75</v>
      </c>
      <c r="BD154" s="73" t="s">
        <v>362</v>
      </c>
    </row>
    <row r="155" spans="2:56" x14ac:dyDescent="0.25">
      <c r="B155" s="74" t="s">
        <v>263</v>
      </c>
      <c r="C155">
        <v>1</v>
      </c>
      <c r="D155" s="76">
        <v>260</v>
      </c>
      <c r="E155" s="76">
        <v>20</v>
      </c>
      <c r="F155" s="76">
        <v>83</v>
      </c>
      <c r="G155" s="76">
        <f>ROUND((Table245[[#This Row],[XP]]*Table245[[#This Row],[entity_spawned (AVG)]])*(Table245[[#This Row],[activating_chance]]/100),0)</f>
        <v>17</v>
      </c>
      <c r="H155" s="73" t="s">
        <v>361</v>
      </c>
      <c r="J155" t="s">
        <v>246</v>
      </c>
      <c r="K155">
        <v>1</v>
      </c>
      <c r="L155">
        <v>100</v>
      </c>
      <c r="M155" s="76">
        <v>100</v>
      </c>
      <c r="N155">
        <v>25</v>
      </c>
      <c r="O155" s="76">
        <f>ROUND((Table3[[#This Row],[XP]]*Table3[[#This Row],[entity_spawned (AVG)]])*(Table3[[#This Row],[activating_chance]]/100),0)</f>
        <v>25</v>
      </c>
      <c r="P155" s="73" t="s">
        <v>362</v>
      </c>
      <c r="Q155" s="73"/>
      <c r="Z155" t="s">
        <v>419</v>
      </c>
      <c r="AA155">
        <v>1</v>
      </c>
      <c r="AB155">
        <v>200</v>
      </c>
      <c r="AC155" s="76">
        <v>100</v>
      </c>
      <c r="AD155">
        <v>75</v>
      </c>
      <c r="AE155" s="76">
        <f>ROUND((Table2[[#This Row],[XP]]*Table2[[#This Row],[entity_spawned (AVG)]])*(Table2[[#This Row],[activating_chance]]/100),0)</f>
        <v>75</v>
      </c>
      <c r="AF155" s="73" t="s">
        <v>361</v>
      </c>
      <c r="AH155" t="s">
        <v>235</v>
      </c>
      <c r="AI155">
        <v>1</v>
      </c>
      <c r="AJ155">
        <v>90</v>
      </c>
      <c r="AK155" s="76">
        <v>30</v>
      </c>
      <c r="AL155">
        <v>25</v>
      </c>
      <c r="AM155" s="76">
        <f>ROUND((Table6[[#This Row],[XP]]*Table6[[#This Row],[entity_spawned (AVG)]])*(Table6[[#This Row],[activating_chance]]/100),0)</f>
        <v>8</v>
      </c>
      <c r="AN155" s="73" t="s">
        <v>361</v>
      </c>
      <c r="AP155" t="s">
        <v>267</v>
      </c>
      <c r="AQ155">
        <v>1</v>
      </c>
      <c r="AR155">
        <v>150</v>
      </c>
      <c r="AS155" s="76">
        <v>40</v>
      </c>
      <c r="AT155">
        <v>25</v>
      </c>
      <c r="AU155" s="76">
        <f>ROUND((Table610[[#This Row],[XP]]*Table610[[#This Row],[entity_spawned (AVG)]])*(Table610[[#This Row],[activating_chance]]/100),0)</f>
        <v>10</v>
      </c>
      <c r="AV155" s="73" t="s">
        <v>362</v>
      </c>
      <c r="AX155" t="s">
        <v>500</v>
      </c>
      <c r="AY155">
        <v>1</v>
      </c>
      <c r="AZ155">
        <v>220</v>
      </c>
      <c r="BA155" s="76">
        <v>100</v>
      </c>
      <c r="BB155">
        <v>75</v>
      </c>
      <c r="BC155" s="76">
        <f>ROUND((Table61011[[#This Row],[XP]]*Table61011[[#This Row],[entity_spawned (AVG)]])*(Table61011[[#This Row],[activating_chance]]/100),0)</f>
        <v>75</v>
      </c>
      <c r="BD155" s="73" t="s">
        <v>362</v>
      </c>
    </row>
    <row r="156" spans="2:56" x14ac:dyDescent="0.25">
      <c r="B156" s="74" t="s">
        <v>234</v>
      </c>
      <c r="C156">
        <v>10</v>
      </c>
      <c r="D156" s="76">
        <v>250</v>
      </c>
      <c r="E156" s="76">
        <v>100</v>
      </c>
      <c r="F156" s="76">
        <v>25</v>
      </c>
      <c r="G156" s="76">
        <f>ROUND((Table245[[#This Row],[XP]]*Table245[[#This Row],[entity_spawned (AVG)]])*(Table245[[#This Row],[activating_chance]]/100),0)</f>
        <v>250</v>
      </c>
      <c r="H156" s="73" t="s">
        <v>361</v>
      </c>
      <c r="J156" t="s">
        <v>267</v>
      </c>
      <c r="K156">
        <v>1</v>
      </c>
      <c r="L156">
        <v>100</v>
      </c>
      <c r="M156" s="76">
        <v>100</v>
      </c>
      <c r="N156">
        <v>25</v>
      </c>
      <c r="O156" s="76">
        <f>ROUND((Table3[[#This Row],[XP]]*Table3[[#This Row],[entity_spawned (AVG)]])*(Table3[[#This Row],[activating_chance]]/100),0)</f>
        <v>25</v>
      </c>
      <c r="P156" s="73" t="s">
        <v>361</v>
      </c>
      <c r="Q156" s="73"/>
      <c r="Z156" t="s">
        <v>419</v>
      </c>
      <c r="AA156">
        <v>1</v>
      </c>
      <c r="AB156">
        <v>200</v>
      </c>
      <c r="AC156" s="76">
        <v>100</v>
      </c>
      <c r="AD156">
        <v>75</v>
      </c>
      <c r="AE156" s="76">
        <f>ROUND((Table2[[#This Row],[XP]]*Table2[[#This Row],[entity_spawned (AVG)]])*(Table2[[#This Row],[activating_chance]]/100),0)</f>
        <v>75</v>
      </c>
      <c r="AF156" s="73" t="s">
        <v>361</v>
      </c>
      <c r="AH156" t="s">
        <v>235</v>
      </c>
      <c r="AI156">
        <v>1</v>
      </c>
      <c r="AJ156">
        <v>90</v>
      </c>
      <c r="AK156" s="76">
        <v>100</v>
      </c>
      <c r="AL156">
        <v>25</v>
      </c>
      <c r="AM156" s="76">
        <f>ROUND((Table6[[#This Row],[XP]]*Table6[[#This Row],[entity_spawned (AVG)]])*(Table6[[#This Row],[activating_chance]]/100),0)</f>
        <v>25</v>
      </c>
      <c r="AN156" s="73" t="s">
        <v>361</v>
      </c>
      <c r="AP156" t="s">
        <v>267</v>
      </c>
      <c r="AQ156">
        <v>1</v>
      </c>
      <c r="AR156">
        <v>150</v>
      </c>
      <c r="AS156" s="76">
        <v>100</v>
      </c>
      <c r="AT156">
        <v>25</v>
      </c>
      <c r="AU156" s="76">
        <f>ROUND((Table610[[#This Row],[XP]]*Table610[[#This Row],[entity_spawned (AVG)]])*(Table610[[#This Row],[activating_chance]]/100),0)</f>
        <v>25</v>
      </c>
      <c r="AV156" s="73" t="s">
        <v>362</v>
      </c>
      <c r="AX156" t="s">
        <v>500</v>
      </c>
      <c r="AY156">
        <v>1</v>
      </c>
      <c r="AZ156">
        <v>220</v>
      </c>
      <c r="BA156" s="76">
        <v>100</v>
      </c>
      <c r="BB156">
        <v>75</v>
      </c>
      <c r="BC156" s="76">
        <f>ROUND((Table61011[[#This Row],[XP]]*Table61011[[#This Row],[entity_spawned (AVG)]])*(Table61011[[#This Row],[activating_chance]]/100),0)</f>
        <v>75</v>
      </c>
      <c r="BD156" s="73" t="s">
        <v>362</v>
      </c>
    </row>
    <row r="157" spans="2:56" x14ac:dyDescent="0.25">
      <c r="B157" s="74" t="s">
        <v>243</v>
      </c>
      <c r="C157">
        <v>1</v>
      </c>
      <c r="D157" s="76">
        <v>250</v>
      </c>
      <c r="E157" s="76">
        <v>80</v>
      </c>
      <c r="F157" s="76">
        <v>95</v>
      </c>
      <c r="G157" s="76">
        <f>ROUND((Table245[[#This Row],[XP]]*Table245[[#This Row],[entity_spawned (AVG)]])*(Table245[[#This Row],[activating_chance]]/100),0)</f>
        <v>76</v>
      </c>
      <c r="H157" s="73" t="s">
        <v>362</v>
      </c>
      <c r="J157" t="s">
        <v>417</v>
      </c>
      <c r="K157">
        <v>2</v>
      </c>
      <c r="L157">
        <v>100</v>
      </c>
      <c r="M157" s="76">
        <v>100</v>
      </c>
      <c r="N157">
        <v>25</v>
      </c>
      <c r="O157" s="76">
        <f>ROUND((Table3[[#This Row],[XP]]*Table3[[#This Row],[entity_spawned (AVG)]])*(Table3[[#This Row],[activating_chance]]/100),0)</f>
        <v>50</v>
      </c>
      <c r="P157" s="73" t="s">
        <v>361</v>
      </c>
      <c r="Q157" s="73"/>
      <c r="Z157" t="s">
        <v>419</v>
      </c>
      <c r="AA157">
        <v>1</v>
      </c>
      <c r="AB157">
        <v>200</v>
      </c>
      <c r="AC157" s="76">
        <v>30</v>
      </c>
      <c r="AD157">
        <v>75</v>
      </c>
      <c r="AE157" s="76">
        <f>ROUND((Table2[[#This Row],[XP]]*Table2[[#This Row],[entity_spawned (AVG)]])*(Table2[[#This Row],[activating_chance]]/100),0)</f>
        <v>23</v>
      </c>
      <c r="AF157" s="73" t="s">
        <v>361</v>
      </c>
      <c r="AH157" t="s">
        <v>235</v>
      </c>
      <c r="AI157">
        <v>1</v>
      </c>
      <c r="AJ157">
        <v>90</v>
      </c>
      <c r="AK157" s="76">
        <v>100</v>
      </c>
      <c r="AL157">
        <v>25</v>
      </c>
      <c r="AM157" s="76">
        <f>ROUND((Table6[[#This Row],[XP]]*Table6[[#This Row],[entity_spawned (AVG)]])*(Table6[[#This Row],[activating_chance]]/100),0)</f>
        <v>25</v>
      </c>
      <c r="AN157" s="73" t="s">
        <v>361</v>
      </c>
      <c r="AP157" t="s">
        <v>268</v>
      </c>
      <c r="AQ157">
        <v>1</v>
      </c>
      <c r="AR157">
        <v>150</v>
      </c>
      <c r="AS157" s="76">
        <v>100</v>
      </c>
      <c r="AT157">
        <v>25</v>
      </c>
      <c r="AU157" s="76">
        <f>ROUND((Table610[[#This Row],[XP]]*Table610[[#This Row],[entity_spawned (AVG)]])*(Table610[[#This Row],[activating_chance]]/100),0)</f>
        <v>25</v>
      </c>
      <c r="AV157" s="73" t="s">
        <v>362</v>
      </c>
      <c r="AX157" t="s">
        <v>427</v>
      </c>
      <c r="AY157">
        <v>1</v>
      </c>
      <c r="AZ157">
        <v>220</v>
      </c>
      <c r="BA157" s="76">
        <v>80</v>
      </c>
      <c r="BB157">
        <v>83</v>
      </c>
      <c r="BC157" s="76">
        <f>ROUND((Table61011[[#This Row],[XP]]*Table61011[[#This Row],[entity_spawned (AVG)]])*(Table61011[[#This Row],[activating_chance]]/100),0)</f>
        <v>66</v>
      </c>
      <c r="BD157" s="73" t="s">
        <v>361</v>
      </c>
    </row>
    <row r="158" spans="2:56" x14ac:dyDescent="0.25">
      <c r="B158" s="74" t="s">
        <v>243</v>
      </c>
      <c r="C158">
        <v>1</v>
      </c>
      <c r="D158" s="76">
        <v>250</v>
      </c>
      <c r="E158" s="76">
        <v>90</v>
      </c>
      <c r="F158" s="76">
        <v>95</v>
      </c>
      <c r="G158" s="76">
        <f>ROUND((Table245[[#This Row],[XP]]*Table245[[#This Row],[entity_spawned (AVG)]])*(Table245[[#This Row],[activating_chance]]/100),0)</f>
        <v>86</v>
      </c>
      <c r="H158" s="73" t="s">
        <v>362</v>
      </c>
      <c r="J158" t="s">
        <v>417</v>
      </c>
      <c r="K158">
        <v>2</v>
      </c>
      <c r="L158">
        <v>100</v>
      </c>
      <c r="M158" s="76">
        <v>100</v>
      </c>
      <c r="N158">
        <v>25</v>
      </c>
      <c r="O158" s="76">
        <f>ROUND((Table3[[#This Row],[XP]]*Table3[[#This Row],[entity_spawned (AVG)]])*(Table3[[#This Row],[activating_chance]]/100),0)</f>
        <v>50</v>
      </c>
      <c r="P158" s="73" t="s">
        <v>361</v>
      </c>
      <c r="Q158" s="73"/>
      <c r="Z158" t="s">
        <v>419</v>
      </c>
      <c r="AA158">
        <v>1</v>
      </c>
      <c r="AB158">
        <v>200</v>
      </c>
      <c r="AC158" s="76">
        <v>30</v>
      </c>
      <c r="AD158">
        <v>75</v>
      </c>
      <c r="AE158" s="76">
        <f>ROUND((Table2[[#This Row],[XP]]*Table2[[#This Row],[entity_spawned (AVG)]])*(Table2[[#This Row],[activating_chance]]/100),0)</f>
        <v>23</v>
      </c>
      <c r="AF158" s="73" t="s">
        <v>361</v>
      </c>
      <c r="AH158" t="s">
        <v>235</v>
      </c>
      <c r="AI158">
        <v>1</v>
      </c>
      <c r="AJ158">
        <v>90</v>
      </c>
      <c r="AK158" s="76">
        <v>100</v>
      </c>
      <c r="AL158">
        <v>25</v>
      </c>
      <c r="AM158" s="76">
        <f>ROUND((Table6[[#This Row],[XP]]*Table6[[#This Row],[entity_spawned (AVG)]])*(Table6[[#This Row],[activating_chance]]/100),0)</f>
        <v>25</v>
      </c>
      <c r="AN158" s="73" t="s">
        <v>361</v>
      </c>
      <c r="AP158" t="s">
        <v>431</v>
      </c>
      <c r="AQ158">
        <v>1</v>
      </c>
      <c r="AR158">
        <v>120</v>
      </c>
      <c r="AS158" s="76">
        <v>100</v>
      </c>
      <c r="AT158">
        <v>25</v>
      </c>
      <c r="AU158" s="76">
        <f>ROUND((Table610[[#This Row],[XP]]*Table610[[#This Row],[entity_spawned (AVG)]])*(Table610[[#This Row],[activating_chance]]/100),0)</f>
        <v>25</v>
      </c>
      <c r="AV158" s="73" t="s">
        <v>361</v>
      </c>
      <c r="AX158" t="s">
        <v>427</v>
      </c>
      <c r="AY158">
        <v>1</v>
      </c>
      <c r="AZ158">
        <v>220</v>
      </c>
      <c r="BA158" s="76">
        <v>60</v>
      </c>
      <c r="BB158">
        <v>83</v>
      </c>
      <c r="BC158" s="76">
        <f>ROUND((Table61011[[#This Row],[XP]]*Table61011[[#This Row],[entity_spawned (AVG)]])*(Table61011[[#This Row],[activating_chance]]/100),0)</f>
        <v>50</v>
      </c>
      <c r="BD158" s="73" t="s">
        <v>361</v>
      </c>
    </row>
    <row r="159" spans="2:56" x14ac:dyDescent="0.25">
      <c r="B159" s="74" t="s">
        <v>243</v>
      </c>
      <c r="C159">
        <v>1</v>
      </c>
      <c r="D159" s="76">
        <v>250</v>
      </c>
      <c r="E159" s="76">
        <v>100</v>
      </c>
      <c r="F159" s="76">
        <v>95</v>
      </c>
      <c r="G159" s="76">
        <f>ROUND((Table245[[#This Row],[XP]]*Table245[[#This Row],[entity_spawned (AVG)]])*(Table245[[#This Row],[activating_chance]]/100),0)</f>
        <v>95</v>
      </c>
      <c r="H159" s="73" t="s">
        <v>362</v>
      </c>
      <c r="J159" t="s">
        <v>235</v>
      </c>
      <c r="K159">
        <v>10</v>
      </c>
      <c r="L159">
        <v>140</v>
      </c>
      <c r="M159" s="76">
        <v>100</v>
      </c>
      <c r="N159">
        <v>25</v>
      </c>
      <c r="O159" s="76">
        <f>ROUND((Table3[[#This Row],[XP]]*Table3[[#This Row],[entity_spawned (AVG)]])*(Table3[[#This Row],[activating_chance]]/100),0)</f>
        <v>250</v>
      </c>
      <c r="P159" s="73" t="s">
        <v>361</v>
      </c>
      <c r="Q159" s="73"/>
      <c r="Z159" t="s">
        <v>419</v>
      </c>
      <c r="AA159">
        <v>1</v>
      </c>
      <c r="AB159">
        <v>200</v>
      </c>
      <c r="AC159" s="76">
        <v>80</v>
      </c>
      <c r="AD159">
        <v>75</v>
      </c>
      <c r="AE159" s="76">
        <f>ROUND((Table2[[#This Row],[XP]]*Table2[[#This Row],[entity_spawned (AVG)]])*(Table2[[#This Row],[activating_chance]]/100),0)</f>
        <v>60</v>
      </c>
      <c r="AF159" s="73" t="s">
        <v>361</v>
      </c>
      <c r="AH159" t="s">
        <v>235</v>
      </c>
      <c r="AI159">
        <v>1</v>
      </c>
      <c r="AJ159">
        <v>90</v>
      </c>
      <c r="AK159" s="76">
        <v>100</v>
      </c>
      <c r="AL159">
        <v>25</v>
      </c>
      <c r="AM159" s="76">
        <f>ROUND((Table6[[#This Row],[XP]]*Table6[[#This Row],[entity_spawned (AVG)]])*(Table6[[#This Row],[activating_chance]]/100),0)</f>
        <v>25</v>
      </c>
      <c r="AN159" s="73" t="s">
        <v>361</v>
      </c>
      <c r="AP159" t="s">
        <v>431</v>
      </c>
      <c r="AQ159">
        <v>1</v>
      </c>
      <c r="AR159">
        <v>120</v>
      </c>
      <c r="AS159" s="76">
        <v>100</v>
      </c>
      <c r="AT159">
        <v>25</v>
      </c>
      <c r="AU159" s="76">
        <f>ROUND((Table610[[#This Row],[XP]]*Table610[[#This Row],[entity_spawned (AVG)]])*(Table610[[#This Row],[activating_chance]]/100),0)</f>
        <v>25</v>
      </c>
      <c r="AV159" s="73" t="s">
        <v>361</v>
      </c>
      <c r="AX159" t="s">
        <v>427</v>
      </c>
      <c r="AY159">
        <v>1</v>
      </c>
      <c r="AZ159">
        <v>220</v>
      </c>
      <c r="BA159" s="76">
        <v>100</v>
      </c>
      <c r="BB159">
        <v>83</v>
      </c>
      <c r="BC159" s="76">
        <f>ROUND((Table61011[[#This Row],[XP]]*Table61011[[#This Row],[entity_spawned (AVG)]])*(Table61011[[#This Row],[activating_chance]]/100),0)</f>
        <v>83</v>
      </c>
      <c r="BD159" s="73" t="s">
        <v>361</v>
      </c>
    </row>
    <row r="160" spans="2:56" x14ac:dyDescent="0.25">
      <c r="B160" s="74" t="s">
        <v>243</v>
      </c>
      <c r="C160">
        <v>1</v>
      </c>
      <c r="D160" s="76">
        <v>250</v>
      </c>
      <c r="E160" s="76">
        <v>90</v>
      </c>
      <c r="F160" s="76">
        <v>95</v>
      </c>
      <c r="G160" s="76">
        <f>ROUND((Table245[[#This Row],[XP]]*Table245[[#This Row],[entity_spawned (AVG)]])*(Table245[[#This Row],[activating_chance]]/100),0)</f>
        <v>86</v>
      </c>
      <c r="H160" s="73" t="s">
        <v>362</v>
      </c>
      <c r="J160" t="s">
        <v>235</v>
      </c>
      <c r="K160">
        <v>13</v>
      </c>
      <c r="L160">
        <v>190</v>
      </c>
      <c r="M160" s="76">
        <v>30</v>
      </c>
      <c r="N160">
        <v>25</v>
      </c>
      <c r="O160" s="76">
        <f>ROUND((Table3[[#This Row],[XP]]*Table3[[#This Row],[entity_spawned (AVG)]])*(Table3[[#This Row],[activating_chance]]/100),0)</f>
        <v>98</v>
      </c>
      <c r="P160" s="73" t="s">
        <v>361</v>
      </c>
      <c r="Q160" s="73"/>
      <c r="Z160" t="s">
        <v>419</v>
      </c>
      <c r="AA160">
        <v>1</v>
      </c>
      <c r="AB160">
        <v>200</v>
      </c>
      <c r="AC160" s="76">
        <v>100</v>
      </c>
      <c r="AD160">
        <v>75</v>
      </c>
      <c r="AE160" s="76">
        <f>ROUND((Table2[[#This Row],[XP]]*Table2[[#This Row],[entity_spawned (AVG)]])*(Table2[[#This Row],[activating_chance]]/100),0)</f>
        <v>75</v>
      </c>
      <c r="AF160" s="73" t="s">
        <v>361</v>
      </c>
      <c r="AH160" t="s">
        <v>235</v>
      </c>
      <c r="AI160">
        <v>1</v>
      </c>
      <c r="AJ160">
        <v>90</v>
      </c>
      <c r="AK160" s="76">
        <v>80</v>
      </c>
      <c r="AL160">
        <v>25</v>
      </c>
      <c r="AM160" s="76">
        <f>ROUND((Table6[[#This Row],[XP]]*Table6[[#This Row],[entity_spawned (AVG)]])*(Table6[[#This Row],[activating_chance]]/100),0)</f>
        <v>20</v>
      </c>
      <c r="AN160" s="73" t="s">
        <v>361</v>
      </c>
      <c r="AP160" t="s">
        <v>431</v>
      </c>
      <c r="AQ160">
        <v>1</v>
      </c>
      <c r="AR160">
        <v>120</v>
      </c>
      <c r="AS160" s="76">
        <v>50</v>
      </c>
      <c r="AT160">
        <v>25</v>
      </c>
      <c r="AU160" s="76">
        <f>ROUND((Table610[[#This Row],[XP]]*Table610[[#This Row],[entity_spawned (AVG)]])*(Table610[[#This Row],[activating_chance]]/100),0)</f>
        <v>13</v>
      </c>
      <c r="AV160" s="73" t="s">
        <v>361</v>
      </c>
      <c r="AX160" t="s">
        <v>269</v>
      </c>
      <c r="AY160">
        <v>1</v>
      </c>
      <c r="AZ160">
        <v>220</v>
      </c>
      <c r="BA160" s="76">
        <v>100</v>
      </c>
      <c r="BB160">
        <v>50</v>
      </c>
      <c r="BC160" s="76">
        <f>ROUND((Table61011[[#This Row],[XP]]*Table61011[[#This Row],[entity_spawned (AVG)]])*(Table61011[[#This Row],[activating_chance]]/100),0)</f>
        <v>50</v>
      </c>
      <c r="BD160" s="73" t="s">
        <v>361</v>
      </c>
    </row>
    <row r="161" spans="2:56" x14ac:dyDescent="0.25">
      <c r="B161" s="74" t="s">
        <v>243</v>
      </c>
      <c r="C161">
        <v>1</v>
      </c>
      <c r="D161" s="76">
        <v>250</v>
      </c>
      <c r="E161" s="76">
        <v>90</v>
      </c>
      <c r="F161" s="76">
        <v>95</v>
      </c>
      <c r="G161" s="76">
        <f>ROUND((Table245[[#This Row],[XP]]*Table245[[#This Row],[entity_spawned (AVG)]])*(Table245[[#This Row],[activating_chance]]/100),0)</f>
        <v>86</v>
      </c>
      <c r="H161" s="73" t="s">
        <v>362</v>
      </c>
      <c r="J161" t="s">
        <v>235</v>
      </c>
      <c r="K161">
        <v>2</v>
      </c>
      <c r="L161">
        <v>90</v>
      </c>
      <c r="M161" s="76">
        <v>100</v>
      </c>
      <c r="N161">
        <v>25</v>
      </c>
      <c r="O161" s="76">
        <f>ROUND((Table3[[#This Row],[XP]]*Table3[[#This Row],[entity_spawned (AVG)]])*(Table3[[#This Row],[activating_chance]]/100),0)</f>
        <v>50</v>
      </c>
      <c r="P161" s="73" t="s">
        <v>361</v>
      </c>
      <c r="Q161" s="73"/>
      <c r="Z161" t="s">
        <v>419</v>
      </c>
      <c r="AA161">
        <v>1</v>
      </c>
      <c r="AB161">
        <v>200</v>
      </c>
      <c r="AC161" s="76">
        <v>100</v>
      </c>
      <c r="AD161">
        <v>75</v>
      </c>
      <c r="AE161" s="76">
        <f>ROUND((Table2[[#This Row],[XP]]*Table2[[#This Row],[entity_spawned (AVG)]])*(Table2[[#This Row],[activating_chance]]/100),0)</f>
        <v>75</v>
      </c>
      <c r="AF161" s="73" t="s">
        <v>361</v>
      </c>
      <c r="AH161" t="s">
        <v>235</v>
      </c>
      <c r="AI161">
        <v>3</v>
      </c>
      <c r="AJ161">
        <v>80</v>
      </c>
      <c r="AK161" s="76">
        <v>100</v>
      </c>
      <c r="AL161">
        <v>25</v>
      </c>
      <c r="AM161" s="76">
        <f>ROUND((Table6[[#This Row],[XP]]*Table6[[#This Row],[entity_spawned (AVG)]])*(Table6[[#This Row],[activating_chance]]/100),0)</f>
        <v>75</v>
      </c>
      <c r="AN161" s="73" t="s">
        <v>361</v>
      </c>
      <c r="AP161" t="s">
        <v>431</v>
      </c>
      <c r="AQ161">
        <v>1</v>
      </c>
      <c r="AR161">
        <v>120</v>
      </c>
      <c r="AS161" s="76">
        <v>100</v>
      </c>
      <c r="AT161">
        <v>25</v>
      </c>
      <c r="AU161" s="76">
        <f>ROUND((Table610[[#This Row],[XP]]*Table610[[#This Row],[entity_spawned (AVG)]])*(Table610[[#This Row],[activating_chance]]/100),0)</f>
        <v>25</v>
      </c>
      <c r="AV161" s="73" t="s">
        <v>361</v>
      </c>
      <c r="AX161" t="s">
        <v>269</v>
      </c>
      <c r="AY161">
        <v>1</v>
      </c>
      <c r="AZ161">
        <v>220</v>
      </c>
      <c r="BA161" s="76">
        <v>100</v>
      </c>
      <c r="BB161">
        <v>50</v>
      </c>
      <c r="BC161" s="76">
        <f>ROUND((Table61011[[#This Row],[XP]]*Table61011[[#This Row],[entity_spawned (AVG)]])*(Table61011[[#This Row],[activating_chance]]/100),0)</f>
        <v>50</v>
      </c>
      <c r="BD161" s="73" t="s">
        <v>361</v>
      </c>
    </row>
    <row r="162" spans="2:56" x14ac:dyDescent="0.25">
      <c r="B162" s="74" t="s">
        <v>243</v>
      </c>
      <c r="C162">
        <v>1</v>
      </c>
      <c r="D162" s="76">
        <v>250</v>
      </c>
      <c r="E162" s="76">
        <v>100</v>
      </c>
      <c r="F162" s="76">
        <v>95</v>
      </c>
      <c r="G162" s="76">
        <f>ROUND((Table245[[#This Row],[XP]]*Table245[[#This Row],[entity_spawned (AVG)]])*(Table245[[#This Row],[activating_chance]]/100),0)</f>
        <v>95</v>
      </c>
      <c r="H162" s="73" t="s">
        <v>362</v>
      </c>
      <c r="J162" t="s">
        <v>235</v>
      </c>
      <c r="K162">
        <v>2</v>
      </c>
      <c r="L162">
        <v>90</v>
      </c>
      <c r="M162" s="76">
        <v>100</v>
      </c>
      <c r="N162">
        <v>25</v>
      </c>
      <c r="O162" s="76">
        <f>ROUND((Table3[[#This Row],[XP]]*Table3[[#This Row],[entity_spawned (AVG)]])*(Table3[[#This Row],[activating_chance]]/100),0)</f>
        <v>50</v>
      </c>
      <c r="P162" s="73" t="s">
        <v>361</v>
      </c>
      <c r="Q162" s="73"/>
      <c r="Z162" t="s">
        <v>419</v>
      </c>
      <c r="AA162">
        <v>1</v>
      </c>
      <c r="AB162">
        <v>200</v>
      </c>
      <c r="AC162" s="76">
        <v>100</v>
      </c>
      <c r="AD162">
        <v>75</v>
      </c>
      <c r="AE162" s="76">
        <f>ROUND((Table2[[#This Row],[XP]]*Table2[[#This Row],[entity_spawned (AVG)]])*(Table2[[#This Row],[activating_chance]]/100),0)</f>
        <v>75</v>
      </c>
      <c r="AF162" s="73" t="s">
        <v>361</v>
      </c>
      <c r="AH162" t="s">
        <v>235</v>
      </c>
      <c r="AI162">
        <v>1</v>
      </c>
      <c r="AJ162">
        <v>60</v>
      </c>
      <c r="AK162" s="76">
        <v>100</v>
      </c>
      <c r="AL162">
        <v>25</v>
      </c>
      <c r="AM162" s="76">
        <f>ROUND((Table6[[#This Row],[XP]]*Table6[[#This Row],[entity_spawned (AVG)]])*(Table6[[#This Row],[activating_chance]]/100),0)</f>
        <v>25</v>
      </c>
      <c r="AN162" s="73" t="s">
        <v>361</v>
      </c>
      <c r="AP162" t="s">
        <v>431</v>
      </c>
      <c r="AQ162">
        <v>1</v>
      </c>
      <c r="AR162">
        <v>120</v>
      </c>
      <c r="AS162" s="76">
        <v>100</v>
      </c>
      <c r="AT162">
        <v>25</v>
      </c>
      <c r="AU162" s="76">
        <f>ROUND((Table610[[#This Row],[XP]]*Table610[[#This Row],[entity_spawned (AVG)]])*(Table610[[#This Row],[activating_chance]]/100),0)</f>
        <v>25</v>
      </c>
      <c r="AV162" s="73" t="s">
        <v>361</v>
      </c>
      <c r="AX162" t="s">
        <v>269</v>
      </c>
      <c r="AY162">
        <v>1</v>
      </c>
      <c r="AZ162">
        <v>220</v>
      </c>
      <c r="BA162" s="76">
        <v>100</v>
      </c>
      <c r="BB162">
        <v>50</v>
      </c>
      <c r="BC162" s="76">
        <f>ROUND((Table61011[[#This Row],[XP]]*Table61011[[#This Row],[entity_spawned (AVG)]])*(Table61011[[#This Row],[activating_chance]]/100),0)</f>
        <v>50</v>
      </c>
      <c r="BD162" s="73" t="s">
        <v>361</v>
      </c>
    </row>
    <row r="163" spans="2:56" x14ac:dyDescent="0.25">
      <c r="B163" s="74" t="s">
        <v>243</v>
      </c>
      <c r="C163">
        <v>1</v>
      </c>
      <c r="D163" s="76">
        <v>250</v>
      </c>
      <c r="E163" s="76">
        <v>100</v>
      </c>
      <c r="F163" s="76">
        <v>95</v>
      </c>
      <c r="G163" s="76">
        <f>ROUND((Table245[[#This Row],[XP]]*Table245[[#This Row],[entity_spawned (AVG)]])*(Table245[[#This Row],[activating_chance]]/100),0)</f>
        <v>95</v>
      </c>
      <c r="H163" s="73" t="s">
        <v>362</v>
      </c>
      <c r="J163" t="s">
        <v>235</v>
      </c>
      <c r="K163">
        <v>2</v>
      </c>
      <c r="L163">
        <v>90</v>
      </c>
      <c r="M163" s="76">
        <v>100</v>
      </c>
      <c r="N163">
        <v>25</v>
      </c>
      <c r="O163" s="76">
        <f>ROUND((Table3[[#This Row],[XP]]*Table3[[#This Row],[entity_spawned (AVG)]])*(Table3[[#This Row],[activating_chance]]/100),0)</f>
        <v>50</v>
      </c>
      <c r="P163" s="73" t="s">
        <v>361</v>
      </c>
      <c r="Q163" s="73"/>
      <c r="Z163" t="s">
        <v>419</v>
      </c>
      <c r="AA163">
        <v>1</v>
      </c>
      <c r="AB163">
        <v>200</v>
      </c>
      <c r="AC163" s="76">
        <v>100</v>
      </c>
      <c r="AD163">
        <v>75</v>
      </c>
      <c r="AE163" s="76">
        <f>ROUND((Table2[[#This Row],[XP]]*Table2[[#This Row],[entity_spawned (AVG)]])*(Table2[[#This Row],[activating_chance]]/100),0)</f>
        <v>75</v>
      </c>
      <c r="AF163" s="73" t="s">
        <v>361</v>
      </c>
      <c r="AH163" t="s">
        <v>235</v>
      </c>
      <c r="AI163">
        <v>1</v>
      </c>
      <c r="AJ163">
        <v>60</v>
      </c>
      <c r="AK163" s="76">
        <v>100</v>
      </c>
      <c r="AL163">
        <v>25</v>
      </c>
      <c r="AM163" s="76">
        <f>ROUND((Table6[[#This Row],[XP]]*Table6[[#This Row],[entity_spawned (AVG)]])*(Table6[[#This Row],[activating_chance]]/100),0)</f>
        <v>25</v>
      </c>
      <c r="AN163" s="73" t="s">
        <v>361</v>
      </c>
      <c r="AP163" t="s">
        <v>431</v>
      </c>
      <c r="AQ163">
        <v>6</v>
      </c>
      <c r="AR163">
        <v>120</v>
      </c>
      <c r="AS163" s="76">
        <v>100</v>
      </c>
      <c r="AT163">
        <v>25</v>
      </c>
      <c r="AU163" s="76">
        <f>ROUND((Table610[[#This Row],[XP]]*Table610[[#This Row],[entity_spawned (AVG)]])*(Table610[[#This Row],[activating_chance]]/100),0)</f>
        <v>150</v>
      </c>
      <c r="AV163" s="73" t="s">
        <v>361</v>
      </c>
      <c r="AX163" t="s">
        <v>269</v>
      </c>
      <c r="AY163">
        <v>1</v>
      </c>
      <c r="AZ163">
        <v>220</v>
      </c>
      <c r="BA163" s="76">
        <v>100</v>
      </c>
      <c r="BB163">
        <v>50</v>
      </c>
      <c r="BC163" s="76">
        <f>ROUND((Table61011[[#This Row],[XP]]*Table61011[[#This Row],[entity_spawned (AVG)]])*(Table61011[[#This Row],[activating_chance]]/100),0)</f>
        <v>50</v>
      </c>
      <c r="BD163" s="73" t="s">
        <v>361</v>
      </c>
    </row>
    <row r="164" spans="2:56" x14ac:dyDescent="0.25">
      <c r="B164" s="74" t="s">
        <v>243</v>
      </c>
      <c r="C164">
        <v>1</v>
      </c>
      <c r="D164" s="76">
        <v>250</v>
      </c>
      <c r="E164" s="76">
        <v>80</v>
      </c>
      <c r="F164" s="76">
        <v>95</v>
      </c>
      <c r="G164" s="76">
        <f>ROUND((Table245[[#This Row],[XP]]*Table245[[#This Row],[entity_spawned (AVG)]])*(Table245[[#This Row],[activating_chance]]/100),0)</f>
        <v>76</v>
      </c>
      <c r="H164" s="73" t="s">
        <v>362</v>
      </c>
      <c r="J164" t="s">
        <v>235</v>
      </c>
      <c r="K164">
        <v>1</v>
      </c>
      <c r="L164">
        <v>70</v>
      </c>
      <c r="M164" s="76">
        <v>100</v>
      </c>
      <c r="N164">
        <v>25</v>
      </c>
      <c r="O164" s="76">
        <f>ROUND((Table3[[#This Row],[XP]]*Table3[[#This Row],[entity_spawned (AVG)]])*(Table3[[#This Row],[activating_chance]]/100),0)</f>
        <v>25</v>
      </c>
      <c r="P164" s="73" t="s">
        <v>361</v>
      </c>
      <c r="Q164" s="73"/>
      <c r="Z164" t="s">
        <v>419</v>
      </c>
      <c r="AA164">
        <v>1</v>
      </c>
      <c r="AB164">
        <v>200</v>
      </c>
      <c r="AC164" s="76">
        <v>100</v>
      </c>
      <c r="AD164">
        <v>75</v>
      </c>
      <c r="AE164" s="76">
        <f>ROUND((Table2[[#This Row],[XP]]*Table2[[#This Row],[entity_spawned (AVG)]])*(Table2[[#This Row],[activating_chance]]/100),0)</f>
        <v>75</v>
      </c>
      <c r="AF164" s="73" t="s">
        <v>361</v>
      </c>
      <c r="AH164" t="s">
        <v>235</v>
      </c>
      <c r="AI164">
        <v>1</v>
      </c>
      <c r="AJ164">
        <v>60</v>
      </c>
      <c r="AK164" s="76">
        <v>100</v>
      </c>
      <c r="AL164">
        <v>25</v>
      </c>
      <c r="AM164" s="76">
        <f>ROUND((Table6[[#This Row],[XP]]*Table6[[#This Row],[entity_spawned (AVG)]])*(Table6[[#This Row],[activating_chance]]/100),0)</f>
        <v>25</v>
      </c>
      <c r="AN164" s="73" t="s">
        <v>361</v>
      </c>
      <c r="AP164" t="s">
        <v>431</v>
      </c>
      <c r="AQ164">
        <v>1</v>
      </c>
      <c r="AR164">
        <v>120</v>
      </c>
      <c r="AS164" s="76">
        <v>100</v>
      </c>
      <c r="AT164">
        <v>25</v>
      </c>
      <c r="AU164" s="76">
        <f>ROUND((Table610[[#This Row],[XP]]*Table610[[#This Row],[entity_spawned (AVG)]])*(Table610[[#This Row],[activating_chance]]/100),0)</f>
        <v>25</v>
      </c>
      <c r="AV164" s="73" t="s">
        <v>361</v>
      </c>
      <c r="AX164" t="s">
        <v>269</v>
      </c>
      <c r="AY164">
        <v>1</v>
      </c>
      <c r="AZ164">
        <v>220</v>
      </c>
      <c r="BA164" s="76">
        <v>100</v>
      </c>
      <c r="BB164">
        <v>50</v>
      </c>
      <c r="BC164" s="76">
        <f>ROUND((Table61011[[#This Row],[XP]]*Table61011[[#This Row],[entity_spawned (AVG)]])*(Table61011[[#This Row],[activating_chance]]/100),0)</f>
        <v>50</v>
      </c>
      <c r="BD164" s="73" t="s">
        <v>361</v>
      </c>
    </row>
    <row r="165" spans="2:56" x14ac:dyDescent="0.25">
      <c r="B165" s="74" t="s">
        <v>243</v>
      </c>
      <c r="C165">
        <v>1</v>
      </c>
      <c r="D165" s="76">
        <v>250</v>
      </c>
      <c r="E165" s="76">
        <v>100</v>
      </c>
      <c r="F165" s="76">
        <v>95</v>
      </c>
      <c r="G165" s="76">
        <f>ROUND((Table245[[#This Row],[XP]]*Table245[[#This Row],[entity_spawned (AVG)]])*(Table245[[#This Row],[activating_chance]]/100),0)</f>
        <v>95</v>
      </c>
      <c r="H165" s="73" t="s">
        <v>362</v>
      </c>
      <c r="J165" t="s">
        <v>235</v>
      </c>
      <c r="K165">
        <v>6</v>
      </c>
      <c r="L165">
        <v>60</v>
      </c>
      <c r="M165" s="76">
        <v>100</v>
      </c>
      <c r="N165">
        <v>25</v>
      </c>
      <c r="O165" s="76">
        <f>ROUND((Table3[[#This Row],[XP]]*Table3[[#This Row],[entity_spawned (AVG)]])*(Table3[[#This Row],[activating_chance]]/100),0)</f>
        <v>150</v>
      </c>
      <c r="P165" s="73" t="s">
        <v>361</v>
      </c>
      <c r="Q165" s="73"/>
      <c r="Z165" t="s">
        <v>235</v>
      </c>
      <c r="AA165">
        <v>9</v>
      </c>
      <c r="AB165">
        <v>180</v>
      </c>
      <c r="AC165" s="76">
        <v>40</v>
      </c>
      <c r="AD165">
        <v>25</v>
      </c>
      <c r="AE165" s="76">
        <f>ROUND((Table2[[#This Row],[XP]]*Table2[[#This Row],[entity_spawned (AVG)]])*(Table2[[#This Row],[activating_chance]]/100),0)</f>
        <v>90</v>
      </c>
      <c r="AF165" s="73" t="s">
        <v>361</v>
      </c>
      <c r="AH165" t="s">
        <v>235</v>
      </c>
      <c r="AI165">
        <v>1</v>
      </c>
      <c r="AJ165">
        <v>60</v>
      </c>
      <c r="AK165" s="76">
        <v>80</v>
      </c>
      <c r="AL165">
        <v>25</v>
      </c>
      <c r="AM165" s="76">
        <f>ROUND((Table6[[#This Row],[XP]]*Table6[[#This Row],[entity_spawned (AVG)]])*(Table6[[#This Row],[activating_chance]]/100),0)</f>
        <v>20</v>
      </c>
      <c r="AN165" s="73" t="s">
        <v>361</v>
      </c>
      <c r="AP165" t="s">
        <v>431</v>
      </c>
      <c r="AQ165">
        <v>1</v>
      </c>
      <c r="AR165">
        <v>120</v>
      </c>
      <c r="AS165" s="76">
        <v>100</v>
      </c>
      <c r="AT165">
        <v>25</v>
      </c>
      <c r="AU165" s="76">
        <f>ROUND((Table610[[#This Row],[XP]]*Table610[[#This Row],[entity_spawned (AVG)]])*(Table610[[#This Row],[activating_chance]]/100),0)</f>
        <v>25</v>
      </c>
      <c r="AV165" s="73" t="s">
        <v>361</v>
      </c>
      <c r="AX165" t="s">
        <v>269</v>
      </c>
      <c r="AY165">
        <v>1</v>
      </c>
      <c r="AZ165">
        <v>220</v>
      </c>
      <c r="BA165" s="76">
        <v>100</v>
      </c>
      <c r="BB165">
        <v>50</v>
      </c>
      <c r="BC165" s="76">
        <f>ROUND((Table61011[[#This Row],[XP]]*Table61011[[#This Row],[entity_spawned (AVG)]])*(Table61011[[#This Row],[activating_chance]]/100),0)</f>
        <v>50</v>
      </c>
      <c r="BD165" s="73" t="s">
        <v>361</v>
      </c>
    </row>
    <row r="166" spans="2:56" x14ac:dyDescent="0.25">
      <c r="B166" s="74" t="s">
        <v>243</v>
      </c>
      <c r="C166">
        <v>1</v>
      </c>
      <c r="D166" s="76">
        <v>250</v>
      </c>
      <c r="E166" s="76">
        <v>100</v>
      </c>
      <c r="F166" s="76">
        <v>95</v>
      </c>
      <c r="G166" s="76">
        <f>ROUND((Table245[[#This Row],[XP]]*Table245[[#This Row],[entity_spawned (AVG)]])*(Table245[[#This Row],[activating_chance]]/100),0)</f>
        <v>95</v>
      </c>
      <c r="H166" s="73" t="s">
        <v>362</v>
      </c>
      <c r="J166" t="s">
        <v>235</v>
      </c>
      <c r="K166">
        <v>1</v>
      </c>
      <c r="L166">
        <v>60</v>
      </c>
      <c r="M166" s="76">
        <v>30</v>
      </c>
      <c r="N166">
        <v>25</v>
      </c>
      <c r="O166" s="76">
        <f>ROUND((Table3[[#This Row],[XP]]*Table3[[#This Row],[entity_spawned (AVG)]])*(Table3[[#This Row],[activating_chance]]/100),0)</f>
        <v>8</v>
      </c>
      <c r="P166" s="73" t="s">
        <v>361</v>
      </c>
      <c r="Q166" s="73"/>
      <c r="Z166" t="s">
        <v>235</v>
      </c>
      <c r="AA166">
        <v>7</v>
      </c>
      <c r="AB166">
        <v>180</v>
      </c>
      <c r="AC166" s="76">
        <v>100</v>
      </c>
      <c r="AD166">
        <v>25</v>
      </c>
      <c r="AE166" s="76">
        <f>ROUND((Table2[[#This Row],[XP]]*Table2[[#This Row],[entity_spawned (AVG)]])*(Table2[[#This Row],[activating_chance]]/100),0)</f>
        <v>175</v>
      </c>
      <c r="AF166" s="73" t="s">
        <v>361</v>
      </c>
      <c r="AH166" t="s">
        <v>235</v>
      </c>
      <c r="AI166">
        <v>1</v>
      </c>
      <c r="AJ166">
        <v>60</v>
      </c>
      <c r="AK166" s="76">
        <v>30</v>
      </c>
      <c r="AL166">
        <v>25</v>
      </c>
      <c r="AM166" s="76">
        <f>ROUND((Table6[[#This Row],[XP]]*Table6[[#This Row],[entity_spawned (AVG)]])*(Table6[[#This Row],[activating_chance]]/100),0)</f>
        <v>8</v>
      </c>
      <c r="AN166" s="73" t="s">
        <v>361</v>
      </c>
      <c r="AP166" t="s">
        <v>431</v>
      </c>
      <c r="AQ166">
        <v>1</v>
      </c>
      <c r="AR166">
        <v>120</v>
      </c>
      <c r="AS166" s="76">
        <v>50</v>
      </c>
      <c r="AT166">
        <v>25</v>
      </c>
      <c r="AU166" s="76">
        <f>ROUND((Table610[[#This Row],[XP]]*Table610[[#This Row],[entity_spawned (AVG)]])*(Table610[[#This Row],[activating_chance]]/100),0)</f>
        <v>13</v>
      </c>
      <c r="AV166" s="73" t="s">
        <v>361</v>
      </c>
      <c r="AX166" t="s">
        <v>269</v>
      </c>
      <c r="AY166">
        <v>1</v>
      </c>
      <c r="AZ166">
        <v>220</v>
      </c>
      <c r="BA166" s="76">
        <v>100</v>
      </c>
      <c r="BB166">
        <v>50</v>
      </c>
      <c r="BC166" s="76">
        <f>ROUND((Table61011[[#This Row],[XP]]*Table61011[[#This Row],[entity_spawned (AVG)]])*(Table61011[[#This Row],[activating_chance]]/100),0)</f>
        <v>50</v>
      </c>
      <c r="BD166" s="73" t="s">
        <v>361</v>
      </c>
    </row>
    <row r="167" spans="2:56" x14ac:dyDescent="0.25">
      <c r="B167" s="74" t="s">
        <v>243</v>
      </c>
      <c r="C167">
        <v>1</v>
      </c>
      <c r="D167" s="76">
        <v>250</v>
      </c>
      <c r="E167" s="76">
        <v>100</v>
      </c>
      <c r="F167" s="76">
        <v>95</v>
      </c>
      <c r="G167" s="76">
        <f>ROUND((Table245[[#This Row],[XP]]*Table245[[#This Row],[entity_spawned (AVG)]])*(Table245[[#This Row],[activating_chance]]/100),0)</f>
        <v>95</v>
      </c>
      <c r="H167" s="73" t="s">
        <v>362</v>
      </c>
      <c r="J167" t="s">
        <v>235</v>
      </c>
      <c r="K167">
        <v>1</v>
      </c>
      <c r="L167">
        <v>60</v>
      </c>
      <c r="M167" s="76">
        <v>80</v>
      </c>
      <c r="N167">
        <v>25</v>
      </c>
      <c r="O167" s="76">
        <f>ROUND((Table3[[#This Row],[XP]]*Table3[[#This Row],[entity_spawned (AVG)]])*(Table3[[#This Row],[activating_chance]]/100),0)</f>
        <v>20</v>
      </c>
      <c r="P167" s="73" t="s">
        <v>361</v>
      </c>
      <c r="Q167" s="73"/>
      <c r="Z167" t="s">
        <v>246</v>
      </c>
      <c r="AA167">
        <v>1</v>
      </c>
      <c r="AB167">
        <v>180</v>
      </c>
      <c r="AC167" s="76">
        <v>100</v>
      </c>
      <c r="AD167">
        <v>25</v>
      </c>
      <c r="AE167" s="76">
        <f>ROUND((Table2[[#This Row],[XP]]*Table2[[#This Row],[entity_spawned (AVG)]])*(Table2[[#This Row],[activating_chance]]/100),0)</f>
        <v>25</v>
      </c>
      <c r="AF167" s="73" t="s">
        <v>362</v>
      </c>
      <c r="AH167" t="s">
        <v>235</v>
      </c>
      <c r="AI167">
        <v>1</v>
      </c>
      <c r="AJ167">
        <v>60</v>
      </c>
      <c r="AK167" s="76">
        <v>100</v>
      </c>
      <c r="AL167">
        <v>25</v>
      </c>
      <c r="AM167" s="76">
        <f>ROUND((Table6[[#This Row],[XP]]*Table6[[#This Row],[entity_spawned (AVG)]])*(Table6[[#This Row],[activating_chance]]/100),0)</f>
        <v>25</v>
      </c>
      <c r="AN167" s="73" t="s">
        <v>361</v>
      </c>
      <c r="AP167" t="s">
        <v>431</v>
      </c>
      <c r="AQ167">
        <v>1</v>
      </c>
      <c r="AR167">
        <v>120</v>
      </c>
      <c r="AS167" s="76">
        <v>100</v>
      </c>
      <c r="AT167">
        <v>25</v>
      </c>
      <c r="AU167" s="76">
        <f>ROUND((Table610[[#This Row],[XP]]*Table610[[#This Row],[entity_spawned (AVG)]])*(Table610[[#This Row],[activating_chance]]/100),0)</f>
        <v>25</v>
      </c>
      <c r="AV167" s="73" t="s">
        <v>361</v>
      </c>
      <c r="AX167" t="s">
        <v>269</v>
      </c>
      <c r="AY167">
        <v>1</v>
      </c>
      <c r="AZ167">
        <v>220</v>
      </c>
      <c r="BA167" s="76">
        <v>100</v>
      </c>
      <c r="BB167">
        <v>50</v>
      </c>
      <c r="BC167" s="76">
        <f>ROUND((Table61011[[#This Row],[XP]]*Table61011[[#This Row],[entity_spawned (AVG)]])*(Table61011[[#This Row],[activating_chance]]/100),0)</f>
        <v>50</v>
      </c>
      <c r="BD167" s="73" t="s">
        <v>361</v>
      </c>
    </row>
    <row r="168" spans="2:56" x14ac:dyDescent="0.25">
      <c r="B168" s="74" t="s">
        <v>353</v>
      </c>
      <c r="C168">
        <v>1</v>
      </c>
      <c r="D168" s="76">
        <v>250</v>
      </c>
      <c r="E168" s="76">
        <v>100</v>
      </c>
      <c r="F168" s="76">
        <v>95</v>
      </c>
      <c r="G168" s="76">
        <f>ROUND((Table245[[#This Row],[XP]]*Table245[[#This Row],[entity_spawned (AVG)]])*(Table245[[#This Row],[activating_chance]]/100),0)</f>
        <v>95</v>
      </c>
      <c r="H168" s="73" t="s">
        <v>362</v>
      </c>
      <c r="J168" t="s">
        <v>235</v>
      </c>
      <c r="K168">
        <v>1</v>
      </c>
      <c r="L168">
        <v>60</v>
      </c>
      <c r="M168" s="76">
        <v>30</v>
      </c>
      <c r="N168">
        <v>25</v>
      </c>
      <c r="O168" s="76">
        <f>ROUND((Table3[[#This Row],[XP]]*Table3[[#This Row],[entity_spawned (AVG)]])*(Table3[[#This Row],[activating_chance]]/100),0)</f>
        <v>8</v>
      </c>
      <c r="P168" s="73" t="s">
        <v>361</v>
      </c>
      <c r="Q168" s="73"/>
      <c r="Z168" t="s">
        <v>246</v>
      </c>
      <c r="AA168">
        <v>1</v>
      </c>
      <c r="AB168">
        <v>180</v>
      </c>
      <c r="AC168" s="76">
        <v>100</v>
      </c>
      <c r="AD168">
        <v>25</v>
      </c>
      <c r="AE168" s="76">
        <f>ROUND((Table2[[#This Row],[XP]]*Table2[[#This Row],[entity_spawned (AVG)]])*(Table2[[#This Row],[activating_chance]]/100),0)</f>
        <v>25</v>
      </c>
      <c r="AF168" s="73" t="s">
        <v>362</v>
      </c>
      <c r="AH168" t="s">
        <v>235</v>
      </c>
      <c r="AI168">
        <v>1</v>
      </c>
      <c r="AJ168">
        <v>60</v>
      </c>
      <c r="AK168" s="76">
        <v>100</v>
      </c>
      <c r="AL168">
        <v>25</v>
      </c>
      <c r="AM168" s="76">
        <f>ROUND((Table6[[#This Row],[XP]]*Table6[[#This Row],[entity_spawned (AVG)]])*(Table6[[#This Row],[activating_chance]]/100),0)</f>
        <v>25</v>
      </c>
      <c r="AN168" s="73" t="s">
        <v>361</v>
      </c>
      <c r="AP168" t="s">
        <v>431</v>
      </c>
      <c r="AQ168">
        <v>2</v>
      </c>
      <c r="AR168">
        <v>120</v>
      </c>
      <c r="AS168" s="76">
        <v>100</v>
      </c>
      <c r="AT168">
        <v>25</v>
      </c>
      <c r="AU168" s="76">
        <f>ROUND((Table610[[#This Row],[XP]]*Table610[[#This Row],[entity_spawned (AVG)]])*(Table610[[#This Row],[activating_chance]]/100),0)</f>
        <v>50</v>
      </c>
      <c r="AV168" s="73" t="s">
        <v>361</v>
      </c>
      <c r="AX168" t="s">
        <v>269</v>
      </c>
      <c r="AY168">
        <v>1</v>
      </c>
      <c r="AZ168">
        <v>220</v>
      </c>
      <c r="BA168" s="76">
        <v>100</v>
      </c>
      <c r="BB168">
        <v>50</v>
      </c>
      <c r="BC168" s="76">
        <f>ROUND((Table61011[[#This Row],[XP]]*Table61011[[#This Row],[entity_spawned (AVG)]])*(Table61011[[#This Row],[activating_chance]]/100),0)</f>
        <v>50</v>
      </c>
      <c r="BD168" s="73" t="s">
        <v>361</v>
      </c>
    </row>
    <row r="169" spans="2:56" x14ac:dyDescent="0.25">
      <c r="B169" s="74" t="s">
        <v>353</v>
      </c>
      <c r="C169">
        <v>1</v>
      </c>
      <c r="D169" s="76">
        <v>250</v>
      </c>
      <c r="E169" s="76">
        <v>100</v>
      </c>
      <c r="F169" s="76">
        <v>95</v>
      </c>
      <c r="G169" s="76">
        <f>ROUND((Table245[[#This Row],[XP]]*Table245[[#This Row],[entity_spawned (AVG)]])*(Table245[[#This Row],[activating_chance]]/100),0)</f>
        <v>95</v>
      </c>
      <c r="H169" s="73" t="s">
        <v>362</v>
      </c>
      <c r="J169" t="s">
        <v>235</v>
      </c>
      <c r="K169">
        <v>1</v>
      </c>
      <c r="L169">
        <v>60</v>
      </c>
      <c r="M169" s="76">
        <v>80</v>
      </c>
      <c r="N169">
        <v>25</v>
      </c>
      <c r="O169" s="76">
        <f>ROUND((Table3[[#This Row],[XP]]*Table3[[#This Row],[entity_spawned (AVG)]])*(Table3[[#This Row],[activating_chance]]/100),0)</f>
        <v>20</v>
      </c>
      <c r="P169" s="73" t="s">
        <v>361</v>
      </c>
      <c r="Q169" s="73"/>
      <c r="Z169" t="s">
        <v>420</v>
      </c>
      <c r="AA169">
        <v>1</v>
      </c>
      <c r="AB169">
        <v>180</v>
      </c>
      <c r="AC169" s="76">
        <v>100</v>
      </c>
      <c r="AD169">
        <v>75</v>
      </c>
      <c r="AE169" s="76">
        <f>ROUND((Table2[[#This Row],[XP]]*Table2[[#This Row],[entity_spawned (AVG)]])*(Table2[[#This Row],[activating_chance]]/100),0)</f>
        <v>75</v>
      </c>
      <c r="AF169" s="73" t="s">
        <v>362</v>
      </c>
      <c r="AP169" t="s">
        <v>431</v>
      </c>
      <c r="AQ169">
        <v>1</v>
      </c>
      <c r="AR169">
        <v>120</v>
      </c>
      <c r="AS169" s="76">
        <v>100</v>
      </c>
      <c r="AT169">
        <v>25</v>
      </c>
      <c r="AU169" s="76">
        <f>ROUND((Table610[[#This Row],[XP]]*Table610[[#This Row],[entity_spawned (AVG)]])*(Table610[[#This Row],[activating_chance]]/100),0)</f>
        <v>25</v>
      </c>
      <c r="AV169" s="73" t="s">
        <v>361</v>
      </c>
      <c r="AX169" t="s">
        <v>269</v>
      </c>
      <c r="AY169">
        <v>1</v>
      </c>
      <c r="AZ169">
        <v>220</v>
      </c>
      <c r="BA169" s="76">
        <v>100</v>
      </c>
      <c r="BB169">
        <v>50</v>
      </c>
      <c r="BC169" s="76">
        <f>ROUND((Table61011[[#This Row],[XP]]*Table61011[[#This Row],[entity_spawned (AVG)]])*(Table61011[[#This Row],[activating_chance]]/100),0)</f>
        <v>50</v>
      </c>
      <c r="BD169" s="73" t="s">
        <v>361</v>
      </c>
    </row>
    <row r="170" spans="2:56" x14ac:dyDescent="0.25">
      <c r="B170" s="74" t="s">
        <v>437</v>
      </c>
      <c r="C170">
        <v>1</v>
      </c>
      <c r="D170" s="76">
        <v>250</v>
      </c>
      <c r="E170" s="76">
        <v>100</v>
      </c>
      <c r="F170" s="76">
        <v>75</v>
      </c>
      <c r="G170" s="76">
        <f>ROUND((Table245[[#This Row],[XP]]*Table245[[#This Row],[entity_spawned (AVG)]])*(Table245[[#This Row],[activating_chance]]/100),0)</f>
        <v>75</v>
      </c>
      <c r="H170" s="73" t="s">
        <v>362</v>
      </c>
      <c r="J170" t="s">
        <v>235</v>
      </c>
      <c r="K170">
        <v>2</v>
      </c>
      <c r="L170">
        <v>60</v>
      </c>
      <c r="M170" s="76">
        <v>100</v>
      </c>
      <c r="N170">
        <v>25</v>
      </c>
      <c r="O170" s="76">
        <f>ROUND((Table3[[#This Row],[XP]]*Table3[[#This Row],[entity_spawned (AVG)]])*(Table3[[#This Row],[activating_chance]]/100),0)</f>
        <v>50</v>
      </c>
      <c r="P170" s="73" t="s">
        <v>361</v>
      </c>
      <c r="Q170" s="73"/>
      <c r="Z170" t="s">
        <v>420</v>
      </c>
      <c r="AA170">
        <v>1</v>
      </c>
      <c r="AB170">
        <v>180</v>
      </c>
      <c r="AC170" s="76">
        <v>100</v>
      </c>
      <c r="AD170">
        <v>75</v>
      </c>
      <c r="AE170" s="76">
        <f>ROUND((Table2[[#This Row],[XP]]*Table2[[#This Row],[entity_spawned (AVG)]])*(Table2[[#This Row],[activating_chance]]/100),0)</f>
        <v>75</v>
      </c>
      <c r="AF170" s="73" t="s">
        <v>362</v>
      </c>
      <c r="AP170" t="s">
        <v>431</v>
      </c>
      <c r="AQ170">
        <v>2</v>
      </c>
      <c r="AR170">
        <v>120</v>
      </c>
      <c r="AS170" s="76">
        <v>100</v>
      </c>
      <c r="AT170">
        <v>25</v>
      </c>
      <c r="AU170" s="76">
        <f>ROUND((Table610[[#This Row],[XP]]*Table610[[#This Row],[entity_spawned (AVG)]])*(Table610[[#This Row],[activating_chance]]/100),0)</f>
        <v>50</v>
      </c>
      <c r="AV170" s="73" t="s">
        <v>361</v>
      </c>
      <c r="AX170" t="s">
        <v>269</v>
      </c>
      <c r="AY170">
        <v>1</v>
      </c>
      <c r="AZ170">
        <v>220</v>
      </c>
      <c r="BA170" s="76">
        <v>30</v>
      </c>
      <c r="BB170">
        <v>50</v>
      </c>
      <c r="BC170" s="76">
        <f>ROUND((Table61011[[#This Row],[XP]]*Table61011[[#This Row],[entity_spawned (AVG)]])*(Table61011[[#This Row],[activating_chance]]/100),0)</f>
        <v>15</v>
      </c>
      <c r="BD170" s="73" t="s">
        <v>361</v>
      </c>
    </row>
    <row r="171" spans="2:56" x14ac:dyDescent="0.25">
      <c r="B171" s="74" t="s">
        <v>437</v>
      </c>
      <c r="C171">
        <v>1</v>
      </c>
      <c r="D171" s="76">
        <v>250</v>
      </c>
      <c r="E171" s="76">
        <v>100</v>
      </c>
      <c r="F171" s="76">
        <v>75</v>
      </c>
      <c r="G171" s="76">
        <f>ROUND((Table245[[#This Row],[XP]]*Table245[[#This Row],[entity_spawned (AVG)]])*(Table245[[#This Row],[activating_chance]]/100),0)</f>
        <v>75</v>
      </c>
      <c r="H171" s="73" t="s">
        <v>362</v>
      </c>
      <c r="J171" t="s">
        <v>235</v>
      </c>
      <c r="K171">
        <v>1</v>
      </c>
      <c r="L171">
        <v>40</v>
      </c>
      <c r="M171" s="76">
        <v>100</v>
      </c>
      <c r="N171">
        <v>25</v>
      </c>
      <c r="O171" s="76">
        <f>ROUND((Table3[[#This Row],[XP]]*Table3[[#This Row],[entity_spawned (AVG)]])*(Table3[[#This Row],[activating_chance]]/100),0)</f>
        <v>25</v>
      </c>
      <c r="P171" s="73" t="s">
        <v>361</v>
      </c>
      <c r="Q171" s="73"/>
      <c r="Z171" t="s">
        <v>420</v>
      </c>
      <c r="AA171">
        <v>1</v>
      </c>
      <c r="AB171">
        <v>180</v>
      </c>
      <c r="AC171" s="76">
        <v>100</v>
      </c>
      <c r="AD171">
        <v>75</v>
      </c>
      <c r="AE171" s="76">
        <f>ROUND((Table2[[#This Row],[XP]]*Table2[[#This Row],[entity_spawned (AVG)]])*(Table2[[#This Row],[activating_chance]]/100),0)</f>
        <v>75</v>
      </c>
      <c r="AF171" s="73" t="s">
        <v>362</v>
      </c>
      <c r="AP171" t="s">
        <v>431</v>
      </c>
      <c r="AQ171">
        <v>1</v>
      </c>
      <c r="AR171">
        <v>120</v>
      </c>
      <c r="AS171" s="76">
        <v>100</v>
      </c>
      <c r="AT171">
        <v>25</v>
      </c>
      <c r="AU171" s="76">
        <f>ROUND((Table610[[#This Row],[XP]]*Table610[[#This Row],[entity_spawned (AVG)]])*(Table610[[#This Row],[activating_chance]]/100),0)</f>
        <v>25</v>
      </c>
      <c r="AV171" s="73" t="s">
        <v>361</v>
      </c>
      <c r="AX171" t="s">
        <v>269</v>
      </c>
      <c r="AY171">
        <v>1</v>
      </c>
      <c r="AZ171">
        <v>220</v>
      </c>
      <c r="BA171" s="76">
        <v>100</v>
      </c>
      <c r="BB171">
        <v>50</v>
      </c>
      <c r="BC171" s="76">
        <f>ROUND((Table61011[[#This Row],[XP]]*Table61011[[#This Row],[entity_spawned (AVG)]])*(Table61011[[#This Row],[activating_chance]]/100),0)</f>
        <v>50</v>
      </c>
      <c r="BD171" s="73" t="s">
        <v>361</v>
      </c>
    </row>
    <row r="172" spans="2:56" x14ac:dyDescent="0.25">
      <c r="B172" s="74" t="s">
        <v>437</v>
      </c>
      <c r="C172">
        <v>1</v>
      </c>
      <c r="D172" s="76">
        <v>250</v>
      </c>
      <c r="E172" s="76">
        <v>100</v>
      </c>
      <c r="F172" s="76">
        <v>75</v>
      </c>
      <c r="G172" s="76">
        <f>ROUND((Table245[[#This Row],[XP]]*Table245[[#This Row],[entity_spawned (AVG)]])*(Table245[[#This Row],[activating_chance]]/100),0)</f>
        <v>75</v>
      </c>
      <c r="H172" s="73" t="s">
        <v>362</v>
      </c>
      <c r="Q172" s="73"/>
      <c r="Z172" t="s">
        <v>420</v>
      </c>
      <c r="AA172">
        <v>1</v>
      </c>
      <c r="AB172">
        <v>180</v>
      </c>
      <c r="AC172" s="76">
        <v>100</v>
      </c>
      <c r="AD172">
        <v>75</v>
      </c>
      <c r="AE172" s="76">
        <f>ROUND((Table2[[#This Row],[XP]]*Table2[[#This Row],[entity_spawned (AVG)]])*(Table2[[#This Row],[activating_chance]]/100),0)</f>
        <v>75</v>
      </c>
      <c r="AF172" s="73" t="s">
        <v>362</v>
      </c>
      <c r="AP172" t="s">
        <v>431</v>
      </c>
      <c r="AQ172">
        <v>1</v>
      </c>
      <c r="AR172">
        <v>120</v>
      </c>
      <c r="AS172" s="76">
        <v>100</v>
      </c>
      <c r="AT172">
        <v>25</v>
      </c>
      <c r="AU172" s="76">
        <f>ROUND((Table610[[#This Row],[XP]]*Table610[[#This Row],[entity_spawned (AVG)]])*(Table610[[#This Row],[activating_chance]]/100),0)</f>
        <v>25</v>
      </c>
      <c r="AV172" s="73" t="s">
        <v>361</v>
      </c>
      <c r="AX172" t="s">
        <v>269</v>
      </c>
      <c r="AY172">
        <v>1</v>
      </c>
      <c r="AZ172">
        <v>220</v>
      </c>
      <c r="BA172" s="76">
        <v>100</v>
      </c>
      <c r="BB172">
        <v>50</v>
      </c>
      <c r="BC172" s="76">
        <f>ROUND((Table61011[[#This Row],[XP]]*Table61011[[#This Row],[entity_spawned (AVG)]])*(Table61011[[#This Row],[activating_chance]]/100),0)</f>
        <v>50</v>
      </c>
      <c r="BD172" s="73" t="s">
        <v>361</v>
      </c>
    </row>
    <row r="173" spans="2:56" x14ac:dyDescent="0.25">
      <c r="B173" s="74" t="s">
        <v>437</v>
      </c>
      <c r="C173">
        <v>1</v>
      </c>
      <c r="D173" s="76">
        <v>250</v>
      </c>
      <c r="E173" s="76">
        <v>100</v>
      </c>
      <c r="F173" s="76">
        <v>75</v>
      </c>
      <c r="G173" s="76">
        <f>ROUND((Table245[[#This Row],[XP]]*Table245[[#This Row],[entity_spawned (AVG)]])*(Table245[[#This Row],[activating_chance]]/100),0)</f>
        <v>75</v>
      </c>
      <c r="H173" s="73" t="s">
        <v>362</v>
      </c>
      <c r="Z173" t="s">
        <v>420</v>
      </c>
      <c r="AA173">
        <v>1</v>
      </c>
      <c r="AB173">
        <v>180</v>
      </c>
      <c r="AC173" s="76">
        <v>100</v>
      </c>
      <c r="AD173">
        <v>75</v>
      </c>
      <c r="AE173" s="76">
        <f>ROUND((Table2[[#This Row],[XP]]*Table2[[#This Row],[entity_spawned (AVG)]])*(Table2[[#This Row],[activating_chance]]/100),0)</f>
        <v>75</v>
      </c>
      <c r="AF173" s="73" t="s">
        <v>362</v>
      </c>
      <c r="AP173" t="s">
        <v>431</v>
      </c>
      <c r="AQ173">
        <v>1</v>
      </c>
      <c r="AR173">
        <v>120</v>
      </c>
      <c r="AS173" s="76">
        <v>100</v>
      </c>
      <c r="AT173">
        <v>25</v>
      </c>
      <c r="AU173" s="76">
        <f>ROUND((Table610[[#This Row],[XP]]*Table610[[#This Row],[entity_spawned (AVG)]])*(Table610[[#This Row],[activating_chance]]/100),0)</f>
        <v>25</v>
      </c>
      <c r="AV173" s="73" t="s">
        <v>361</v>
      </c>
      <c r="AX173" t="s">
        <v>269</v>
      </c>
      <c r="AY173">
        <v>1</v>
      </c>
      <c r="AZ173">
        <v>220</v>
      </c>
      <c r="BA173" s="76">
        <v>100</v>
      </c>
      <c r="BB173">
        <v>50</v>
      </c>
      <c r="BC173" s="76">
        <f>ROUND((Table61011[[#This Row],[XP]]*Table61011[[#This Row],[entity_spawned (AVG)]])*(Table61011[[#This Row],[activating_chance]]/100),0)</f>
        <v>50</v>
      </c>
      <c r="BD173" s="73" t="s">
        <v>361</v>
      </c>
    </row>
    <row r="174" spans="2:56" x14ac:dyDescent="0.25">
      <c r="B174" s="74" t="s">
        <v>262</v>
      </c>
      <c r="C174">
        <v>1</v>
      </c>
      <c r="D174" s="76">
        <v>250</v>
      </c>
      <c r="E174" s="76">
        <v>20</v>
      </c>
      <c r="F174" s="76">
        <v>55</v>
      </c>
      <c r="G174" s="76">
        <f>ROUND((Table245[[#This Row],[XP]]*Table245[[#This Row],[entity_spawned (AVG)]])*(Table245[[#This Row],[activating_chance]]/100),0)</f>
        <v>11</v>
      </c>
      <c r="H174" s="73" t="s">
        <v>361</v>
      </c>
      <c r="Z174" t="s">
        <v>420</v>
      </c>
      <c r="AA174">
        <v>1</v>
      </c>
      <c r="AB174">
        <v>180</v>
      </c>
      <c r="AC174" s="76">
        <v>100</v>
      </c>
      <c r="AD174">
        <v>75</v>
      </c>
      <c r="AE174" s="76">
        <f>ROUND((Table2[[#This Row],[XP]]*Table2[[#This Row],[entity_spawned (AVG)]])*(Table2[[#This Row],[activating_chance]]/100),0)</f>
        <v>75</v>
      </c>
      <c r="AF174" s="73" t="s">
        <v>362</v>
      </c>
      <c r="AP174" t="s">
        <v>431</v>
      </c>
      <c r="AQ174">
        <v>1</v>
      </c>
      <c r="AR174">
        <v>120</v>
      </c>
      <c r="AS174" s="76">
        <v>100</v>
      </c>
      <c r="AT174">
        <v>25</v>
      </c>
      <c r="AU174" s="76">
        <f>ROUND((Table610[[#This Row],[XP]]*Table610[[#This Row],[entity_spawned (AVG)]])*(Table610[[#This Row],[activating_chance]]/100),0)</f>
        <v>25</v>
      </c>
      <c r="AV174" s="73" t="s">
        <v>361</v>
      </c>
      <c r="AX174" t="s">
        <v>269</v>
      </c>
      <c r="AY174">
        <v>1</v>
      </c>
      <c r="AZ174">
        <v>220</v>
      </c>
      <c r="BA174" s="76">
        <v>100</v>
      </c>
      <c r="BB174">
        <v>50</v>
      </c>
      <c r="BC174" s="76">
        <f>ROUND((Table61011[[#This Row],[XP]]*Table61011[[#This Row],[entity_spawned (AVG)]])*(Table61011[[#This Row],[activating_chance]]/100),0)</f>
        <v>50</v>
      </c>
      <c r="BD174" s="73" t="s">
        <v>361</v>
      </c>
    </row>
    <row r="175" spans="2:56" x14ac:dyDescent="0.25">
      <c r="B175" s="74" t="s">
        <v>262</v>
      </c>
      <c r="C175">
        <v>1</v>
      </c>
      <c r="D175" s="76">
        <v>250</v>
      </c>
      <c r="E175" s="76">
        <v>100</v>
      </c>
      <c r="F175" s="76">
        <v>55</v>
      </c>
      <c r="G175" s="76">
        <f>ROUND((Table245[[#This Row],[XP]]*Table245[[#This Row],[entity_spawned (AVG)]])*(Table245[[#This Row],[activating_chance]]/100),0)</f>
        <v>55</v>
      </c>
      <c r="H175" s="73" t="s">
        <v>361</v>
      </c>
      <c r="Z175" t="s">
        <v>420</v>
      </c>
      <c r="AA175">
        <v>1</v>
      </c>
      <c r="AB175">
        <v>180</v>
      </c>
      <c r="AC175" s="76">
        <v>100</v>
      </c>
      <c r="AD175">
        <v>75</v>
      </c>
      <c r="AE175" s="76">
        <f>ROUND((Table2[[#This Row],[XP]]*Table2[[#This Row],[entity_spawned (AVG)]])*(Table2[[#This Row],[activating_chance]]/100),0)</f>
        <v>75</v>
      </c>
      <c r="AF175" s="73" t="s">
        <v>362</v>
      </c>
      <c r="AP175" t="s">
        <v>431</v>
      </c>
      <c r="AQ175">
        <v>1</v>
      </c>
      <c r="AR175">
        <v>120</v>
      </c>
      <c r="AS175" s="76">
        <v>100</v>
      </c>
      <c r="AT175">
        <v>25</v>
      </c>
      <c r="AU175" s="76">
        <f>ROUND((Table610[[#This Row],[XP]]*Table610[[#This Row],[entity_spawned (AVG)]])*(Table610[[#This Row],[activating_chance]]/100),0)</f>
        <v>25</v>
      </c>
      <c r="AV175" s="73" t="s">
        <v>361</v>
      </c>
      <c r="AX175" t="s">
        <v>269</v>
      </c>
      <c r="AY175">
        <v>1</v>
      </c>
      <c r="AZ175">
        <v>220</v>
      </c>
      <c r="BA175" s="76">
        <v>100</v>
      </c>
      <c r="BB175">
        <v>50</v>
      </c>
      <c r="BC175" s="76">
        <f>ROUND((Table61011[[#This Row],[XP]]*Table61011[[#This Row],[entity_spawned (AVG)]])*(Table61011[[#This Row],[activating_chance]]/100),0)</f>
        <v>50</v>
      </c>
      <c r="BD175" s="73" t="s">
        <v>361</v>
      </c>
    </row>
    <row r="176" spans="2:56" x14ac:dyDescent="0.25">
      <c r="B176" s="74" t="s">
        <v>263</v>
      </c>
      <c r="C176">
        <v>1</v>
      </c>
      <c r="D176" s="76">
        <v>250</v>
      </c>
      <c r="E176" s="76">
        <v>40</v>
      </c>
      <c r="F176" s="76">
        <v>83</v>
      </c>
      <c r="G176" s="76">
        <f>ROUND((Table245[[#This Row],[XP]]*Table245[[#This Row],[entity_spawned (AVG)]])*(Table245[[#This Row],[activating_chance]]/100),0)</f>
        <v>33</v>
      </c>
      <c r="H176" s="73" t="s">
        <v>361</v>
      </c>
      <c r="Z176" t="s">
        <v>420</v>
      </c>
      <c r="AA176">
        <v>1</v>
      </c>
      <c r="AB176">
        <v>180</v>
      </c>
      <c r="AC176" s="76">
        <v>100</v>
      </c>
      <c r="AD176">
        <v>75</v>
      </c>
      <c r="AE176" s="76">
        <f>ROUND((Table2[[#This Row],[XP]]*Table2[[#This Row],[entity_spawned (AVG)]])*(Table2[[#This Row],[activating_chance]]/100),0)</f>
        <v>75</v>
      </c>
      <c r="AF176" s="73" t="s">
        <v>362</v>
      </c>
      <c r="AP176" t="s">
        <v>495</v>
      </c>
      <c r="AQ176">
        <v>1</v>
      </c>
      <c r="AR176">
        <v>120</v>
      </c>
      <c r="AS176" s="76">
        <v>100</v>
      </c>
      <c r="AT176">
        <v>25</v>
      </c>
      <c r="AU176" s="76">
        <f>ROUND((Table610[[#This Row],[XP]]*Table610[[#This Row],[entity_spawned (AVG)]])*(Table610[[#This Row],[activating_chance]]/100),0)</f>
        <v>25</v>
      </c>
      <c r="AV176" s="73" t="s">
        <v>361</v>
      </c>
      <c r="AX176" t="s">
        <v>429</v>
      </c>
      <c r="AY176">
        <v>1</v>
      </c>
      <c r="AZ176">
        <v>220</v>
      </c>
      <c r="BA176" s="76">
        <v>100</v>
      </c>
      <c r="BB176">
        <v>50</v>
      </c>
      <c r="BC176" s="76">
        <f>ROUND((Table61011[[#This Row],[XP]]*Table61011[[#This Row],[entity_spawned (AVG)]])*(Table61011[[#This Row],[activating_chance]]/100),0)</f>
        <v>50</v>
      </c>
      <c r="BD176" s="73" t="s">
        <v>361</v>
      </c>
    </row>
    <row r="177" spans="2:56" x14ac:dyDescent="0.25">
      <c r="B177" s="74" t="s">
        <v>269</v>
      </c>
      <c r="C177">
        <v>1</v>
      </c>
      <c r="D177" s="76">
        <v>250</v>
      </c>
      <c r="E177" s="76">
        <v>90</v>
      </c>
      <c r="F177" s="76">
        <v>50</v>
      </c>
      <c r="G177" s="76">
        <f>ROUND((Table245[[#This Row],[XP]]*Table245[[#This Row],[entity_spawned (AVG)]])*(Table245[[#This Row],[activating_chance]]/100),0)</f>
        <v>45</v>
      </c>
      <c r="H177" s="73" t="s">
        <v>361</v>
      </c>
      <c r="Z177" t="s">
        <v>420</v>
      </c>
      <c r="AA177">
        <v>1</v>
      </c>
      <c r="AB177">
        <v>180</v>
      </c>
      <c r="AC177" s="76">
        <v>100</v>
      </c>
      <c r="AD177">
        <v>75</v>
      </c>
      <c r="AE177" s="76">
        <f>ROUND((Table2[[#This Row],[XP]]*Table2[[#This Row],[entity_spawned (AVG)]])*(Table2[[#This Row],[activating_chance]]/100),0)</f>
        <v>75</v>
      </c>
      <c r="AF177" s="73" t="s">
        <v>362</v>
      </c>
      <c r="AP177" t="s">
        <v>495</v>
      </c>
      <c r="AQ177">
        <v>1</v>
      </c>
      <c r="AR177">
        <v>120</v>
      </c>
      <c r="AS177" s="76">
        <v>100</v>
      </c>
      <c r="AT177">
        <v>25</v>
      </c>
      <c r="AU177" s="76">
        <f>ROUND((Table610[[#This Row],[XP]]*Table610[[#This Row],[entity_spawned (AVG)]])*(Table610[[#This Row],[activating_chance]]/100),0)</f>
        <v>25</v>
      </c>
      <c r="AV177" s="73" t="s">
        <v>361</v>
      </c>
      <c r="AX177" t="s">
        <v>429</v>
      </c>
      <c r="AY177">
        <v>1</v>
      </c>
      <c r="AZ177">
        <v>220</v>
      </c>
      <c r="BA177" s="76">
        <v>100</v>
      </c>
      <c r="BB177">
        <v>50</v>
      </c>
      <c r="BC177" s="76">
        <f>ROUND((Table61011[[#This Row],[XP]]*Table61011[[#This Row],[entity_spawned (AVG)]])*(Table61011[[#This Row],[activating_chance]]/100),0)</f>
        <v>50</v>
      </c>
      <c r="BD177" s="73" t="s">
        <v>361</v>
      </c>
    </row>
    <row r="178" spans="2:56" x14ac:dyDescent="0.25">
      <c r="B178" s="74" t="s">
        <v>239</v>
      </c>
      <c r="C178">
        <v>1</v>
      </c>
      <c r="D178" s="76">
        <v>240</v>
      </c>
      <c r="E178" s="76">
        <v>100</v>
      </c>
      <c r="F178" s="76">
        <v>55</v>
      </c>
      <c r="G178" s="76">
        <f>ROUND((Table245[[#This Row],[XP]]*Table245[[#This Row],[entity_spawned (AVG)]])*(Table245[[#This Row],[activating_chance]]/100),0)</f>
        <v>55</v>
      </c>
      <c r="H178" s="73" t="s">
        <v>362</v>
      </c>
      <c r="Z178" t="s">
        <v>420</v>
      </c>
      <c r="AA178">
        <v>1</v>
      </c>
      <c r="AB178">
        <v>180</v>
      </c>
      <c r="AC178" s="76">
        <v>100</v>
      </c>
      <c r="AD178">
        <v>75</v>
      </c>
      <c r="AE178" s="76">
        <f>ROUND((Table2[[#This Row],[XP]]*Table2[[#This Row],[entity_spawned (AVG)]])*(Table2[[#This Row],[activating_chance]]/100),0)</f>
        <v>75</v>
      </c>
      <c r="AF178" s="73" t="s">
        <v>362</v>
      </c>
      <c r="AP178" t="s">
        <v>255</v>
      </c>
      <c r="AQ178">
        <v>1</v>
      </c>
      <c r="AR178">
        <v>100</v>
      </c>
      <c r="AS178" s="76">
        <v>100</v>
      </c>
      <c r="AT178">
        <v>25</v>
      </c>
      <c r="AU178" s="76">
        <f>ROUND((Table610[[#This Row],[XP]]*Table610[[#This Row],[entity_spawned (AVG)]])*(Table610[[#This Row],[activating_chance]]/100),0)</f>
        <v>25</v>
      </c>
      <c r="AV178" s="73" t="s">
        <v>361</v>
      </c>
      <c r="AX178" t="s">
        <v>429</v>
      </c>
      <c r="AY178">
        <v>1</v>
      </c>
      <c r="AZ178">
        <v>220</v>
      </c>
      <c r="BA178" s="76">
        <v>100</v>
      </c>
      <c r="BB178">
        <v>50</v>
      </c>
      <c r="BC178" s="76">
        <f>ROUND((Table61011[[#This Row],[XP]]*Table61011[[#This Row],[entity_spawned (AVG)]])*(Table61011[[#This Row],[activating_chance]]/100),0)</f>
        <v>50</v>
      </c>
      <c r="BD178" s="73" t="s">
        <v>361</v>
      </c>
    </row>
    <row r="179" spans="2:56" x14ac:dyDescent="0.25">
      <c r="B179" s="74" t="s">
        <v>239</v>
      </c>
      <c r="C179">
        <v>1</v>
      </c>
      <c r="D179" s="76">
        <v>240</v>
      </c>
      <c r="E179" s="76">
        <v>100</v>
      </c>
      <c r="F179" s="76">
        <v>55</v>
      </c>
      <c r="G179" s="76">
        <f>ROUND((Table245[[#This Row],[XP]]*Table245[[#This Row],[entity_spawned (AVG)]])*(Table245[[#This Row],[activating_chance]]/100),0)</f>
        <v>55</v>
      </c>
      <c r="H179" s="73" t="s">
        <v>362</v>
      </c>
      <c r="Z179" t="s">
        <v>420</v>
      </c>
      <c r="AA179">
        <v>1</v>
      </c>
      <c r="AB179">
        <v>180</v>
      </c>
      <c r="AC179" s="76">
        <v>100</v>
      </c>
      <c r="AD179">
        <v>75</v>
      </c>
      <c r="AE179" s="76">
        <f>ROUND((Table2[[#This Row],[XP]]*Table2[[#This Row],[entity_spawned (AVG)]])*(Table2[[#This Row],[activating_chance]]/100),0)</f>
        <v>75</v>
      </c>
      <c r="AF179" s="73" t="s">
        <v>362</v>
      </c>
      <c r="AP179" t="s">
        <v>234</v>
      </c>
      <c r="AQ179">
        <v>3</v>
      </c>
      <c r="AR179">
        <v>90</v>
      </c>
      <c r="AS179" s="76">
        <v>100</v>
      </c>
      <c r="AT179">
        <v>25</v>
      </c>
      <c r="AU179" s="76">
        <f>ROUND((Table610[[#This Row],[XP]]*Table610[[#This Row],[entity_spawned (AVG)]])*(Table610[[#This Row],[activating_chance]]/100),0)</f>
        <v>75</v>
      </c>
      <c r="AV179" s="73" t="s">
        <v>361</v>
      </c>
      <c r="AX179" t="s">
        <v>355</v>
      </c>
      <c r="AY179">
        <v>1</v>
      </c>
      <c r="AZ179">
        <v>220</v>
      </c>
      <c r="BA179" s="76">
        <v>100</v>
      </c>
      <c r="BB179">
        <v>50</v>
      </c>
      <c r="BC179" s="76">
        <f>ROUND((Table61011[[#This Row],[XP]]*Table61011[[#This Row],[entity_spawned (AVG)]])*(Table61011[[#This Row],[activating_chance]]/100),0)</f>
        <v>50</v>
      </c>
      <c r="BD179" s="73" t="s">
        <v>361</v>
      </c>
    </row>
    <row r="180" spans="2:56" x14ac:dyDescent="0.25">
      <c r="B180" s="74" t="s">
        <v>239</v>
      </c>
      <c r="C180">
        <v>1</v>
      </c>
      <c r="D180" s="76">
        <v>240</v>
      </c>
      <c r="E180" s="76">
        <v>100</v>
      </c>
      <c r="F180" s="76">
        <v>55</v>
      </c>
      <c r="G180" s="76">
        <f>ROUND((Table245[[#This Row],[XP]]*Table245[[#This Row],[entity_spawned (AVG)]])*(Table245[[#This Row],[activating_chance]]/100),0)</f>
        <v>55</v>
      </c>
      <c r="H180" s="73" t="s">
        <v>362</v>
      </c>
      <c r="Z180" t="s">
        <v>419</v>
      </c>
      <c r="AA180">
        <v>1</v>
      </c>
      <c r="AB180">
        <v>180</v>
      </c>
      <c r="AC180" s="76">
        <v>100</v>
      </c>
      <c r="AD180">
        <v>75</v>
      </c>
      <c r="AE180" s="76">
        <f>ROUND((Table2[[#This Row],[XP]]*Table2[[#This Row],[entity_spawned (AVG)]])*(Table2[[#This Row],[activating_chance]]/100),0)</f>
        <v>75</v>
      </c>
      <c r="AF180" s="73" t="s">
        <v>361</v>
      </c>
      <c r="AP180" t="s">
        <v>234</v>
      </c>
      <c r="AQ180">
        <v>3</v>
      </c>
      <c r="AR180">
        <v>90</v>
      </c>
      <c r="AS180" s="76">
        <v>100</v>
      </c>
      <c r="AT180">
        <v>25</v>
      </c>
      <c r="AU180" s="76">
        <f>ROUND((Table610[[#This Row],[XP]]*Table610[[#This Row],[entity_spawned (AVG)]])*(Table610[[#This Row],[activating_chance]]/100),0)</f>
        <v>75</v>
      </c>
      <c r="AV180" s="73" t="s">
        <v>361</v>
      </c>
      <c r="AX180" t="s">
        <v>355</v>
      </c>
      <c r="AY180">
        <v>1</v>
      </c>
      <c r="AZ180">
        <v>220</v>
      </c>
      <c r="BA180" s="76">
        <v>20</v>
      </c>
      <c r="BB180">
        <v>50</v>
      </c>
      <c r="BC180" s="76">
        <f>ROUND((Table61011[[#This Row],[XP]]*Table61011[[#This Row],[entity_spawned (AVG)]])*(Table61011[[#This Row],[activating_chance]]/100),0)</f>
        <v>10</v>
      </c>
      <c r="BD180" s="73" t="s">
        <v>361</v>
      </c>
    </row>
    <row r="181" spans="2:56" x14ac:dyDescent="0.25">
      <c r="B181" s="74" t="s">
        <v>239</v>
      </c>
      <c r="C181">
        <v>1</v>
      </c>
      <c r="D181" s="76">
        <v>240</v>
      </c>
      <c r="E181" s="76">
        <v>100</v>
      </c>
      <c r="F181" s="76">
        <v>55</v>
      </c>
      <c r="G181" s="76">
        <f>ROUND((Table245[[#This Row],[XP]]*Table245[[#This Row],[entity_spawned (AVG)]])*(Table245[[#This Row],[activating_chance]]/100),0)</f>
        <v>55</v>
      </c>
      <c r="H181" s="73" t="s">
        <v>362</v>
      </c>
      <c r="Z181" t="s">
        <v>235</v>
      </c>
      <c r="AA181">
        <v>6</v>
      </c>
      <c r="AB181">
        <v>170</v>
      </c>
      <c r="AC181" s="76">
        <v>100</v>
      </c>
      <c r="AD181">
        <v>25</v>
      </c>
      <c r="AE181" s="76">
        <f>ROUND((Table2[[#This Row],[XP]]*Table2[[#This Row],[entity_spawned (AVG)]])*(Table2[[#This Row],[activating_chance]]/100),0)</f>
        <v>150</v>
      </c>
      <c r="AF181" s="73" t="s">
        <v>361</v>
      </c>
      <c r="AP181" t="s">
        <v>255</v>
      </c>
      <c r="AQ181">
        <v>1</v>
      </c>
      <c r="AR181">
        <v>90</v>
      </c>
      <c r="AS181" s="76">
        <v>100</v>
      </c>
      <c r="AT181">
        <v>25</v>
      </c>
      <c r="AU181" s="76">
        <f>ROUND((Table610[[#This Row],[XP]]*Table610[[#This Row],[entity_spawned (AVG)]])*(Table610[[#This Row],[activating_chance]]/100),0)</f>
        <v>25</v>
      </c>
      <c r="AV181" s="73" t="s">
        <v>361</v>
      </c>
      <c r="AX181" t="s">
        <v>355</v>
      </c>
      <c r="AY181">
        <v>1</v>
      </c>
      <c r="AZ181">
        <v>220</v>
      </c>
      <c r="BA181" s="76">
        <v>100</v>
      </c>
      <c r="BB181">
        <v>50</v>
      </c>
      <c r="BC181" s="76">
        <f>ROUND((Table61011[[#This Row],[XP]]*Table61011[[#This Row],[entity_spawned (AVG)]])*(Table61011[[#This Row],[activating_chance]]/100),0)</f>
        <v>50</v>
      </c>
      <c r="BD181" s="73" t="s">
        <v>361</v>
      </c>
    </row>
    <row r="182" spans="2:56" x14ac:dyDescent="0.25">
      <c r="B182" s="74" t="s">
        <v>243</v>
      </c>
      <c r="C182">
        <v>1</v>
      </c>
      <c r="D182" s="76">
        <v>240</v>
      </c>
      <c r="E182" s="76">
        <v>100</v>
      </c>
      <c r="F182" s="76">
        <v>95</v>
      </c>
      <c r="G182" s="76">
        <f>ROUND((Table245[[#This Row],[XP]]*Table245[[#This Row],[entity_spawned (AVG)]])*(Table245[[#This Row],[activating_chance]]/100),0)</f>
        <v>95</v>
      </c>
      <c r="H182" s="73" t="s">
        <v>362</v>
      </c>
      <c r="Z182" t="s">
        <v>266</v>
      </c>
      <c r="AA182">
        <v>1</v>
      </c>
      <c r="AB182">
        <v>170</v>
      </c>
      <c r="AC182" s="76">
        <v>100</v>
      </c>
      <c r="AD182">
        <v>55</v>
      </c>
      <c r="AE182" s="76">
        <f>ROUND((Table2[[#This Row],[XP]]*Table2[[#This Row],[entity_spawned (AVG)]])*(Table2[[#This Row],[activating_chance]]/100),0)</f>
        <v>55</v>
      </c>
      <c r="AF182" s="73" t="s">
        <v>362</v>
      </c>
      <c r="AP182" t="s">
        <v>234</v>
      </c>
      <c r="AQ182">
        <v>6</v>
      </c>
      <c r="AR182">
        <v>85</v>
      </c>
      <c r="AS182" s="76">
        <v>100</v>
      </c>
      <c r="AT182">
        <v>25</v>
      </c>
      <c r="AU182" s="76">
        <f>ROUND((Table610[[#This Row],[XP]]*Table610[[#This Row],[entity_spawned (AVG)]])*(Table610[[#This Row],[activating_chance]]/100),0)</f>
        <v>150</v>
      </c>
      <c r="AV182" s="73" t="s">
        <v>361</v>
      </c>
      <c r="AX182" t="s">
        <v>501</v>
      </c>
      <c r="AY182">
        <v>1</v>
      </c>
      <c r="AZ182">
        <v>220</v>
      </c>
      <c r="BA182" s="76">
        <v>100</v>
      </c>
      <c r="BB182">
        <v>50</v>
      </c>
      <c r="BC182" s="76">
        <f>ROUND((Table61011[[#This Row],[XP]]*Table61011[[#This Row],[entity_spawned (AVG)]])*(Table61011[[#This Row],[activating_chance]]/100),0)</f>
        <v>50</v>
      </c>
      <c r="BD182" s="73" t="s">
        <v>361</v>
      </c>
    </row>
    <row r="183" spans="2:56" x14ac:dyDescent="0.25">
      <c r="B183" s="74" t="s">
        <v>260</v>
      </c>
      <c r="C183">
        <v>1</v>
      </c>
      <c r="D183" s="76">
        <v>240</v>
      </c>
      <c r="E183" s="76">
        <v>100</v>
      </c>
      <c r="F183" s="76">
        <v>75</v>
      </c>
      <c r="G183" s="76">
        <f>ROUND((Table245[[#This Row],[XP]]*Table245[[#This Row],[entity_spawned (AVG)]])*(Table245[[#This Row],[activating_chance]]/100),0)</f>
        <v>75</v>
      </c>
      <c r="H183" s="73" t="s">
        <v>362</v>
      </c>
      <c r="Z183" t="s">
        <v>266</v>
      </c>
      <c r="AA183">
        <v>1</v>
      </c>
      <c r="AB183">
        <v>170</v>
      </c>
      <c r="AC183" s="76">
        <v>100</v>
      </c>
      <c r="AD183">
        <v>55</v>
      </c>
      <c r="AE183" s="76">
        <f>ROUND((Table2[[#This Row],[XP]]*Table2[[#This Row],[entity_spawned (AVG)]])*(Table2[[#This Row],[activating_chance]]/100),0)</f>
        <v>55</v>
      </c>
      <c r="AF183" s="73" t="s">
        <v>362</v>
      </c>
      <c r="AP183" t="s">
        <v>234</v>
      </c>
      <c r="AQ183">
        <v>6</v>
      </c>
      <c r="AR183">
        <v>85</v>
      </c>
      <c r="AS183" s="76">
        <v>100</v>
      </c>
      <c r="AT183">
        <v>25</v>
      </c>
      <c r="AU183" s="76">
        <f>ROUND((Table610[[#This Row],[XP]]*Table610[[#This Row],[entity_spawned (AVG)]])*(Table610[[#This Row],[activating_chance]]/100),0)</f>
        <v>150</v>
      </c>
      <c r="AV183" s="73" t="s">
        <v>361</v>
      </c>
      <c r="AX183" t="s">
        <v>501</v>
      </c>
      <c r="AY183">
        <v>1</v>
      </c>
      <c r="AZ183">
        <v>220</v>
      </c>
      <c r="BA183" s="76">
        <v>80</v>
      </c>
      <c r="BB183">
        <v>50</v>
      </c>
      <c r="BC183" s="76">
        <f>ROUND((Table61011[[#This Row],[XP]]*Table61011[[#This Row],[entity_spawned (AVG)]])*(Table61011[[#This Row],[activating_chance]]/100),0)</f>
        <v>40</v>
      </c>
      <c r="BD183" s="73" t="s">
        <v>361</v>
      </c>
    </row>
    <row r="184" spans="2:56" x14ac:dyDescent="0.25">
      <c r="B184" s="74" t="s">
        <v>492</v>
      </c>
      <c r="C184">
        <v>1</v>
      </c>
      <c r="D184" s="76">
        <v>240</v>
      </c>
      <c r="E184" s="76">
        <v>100</v>
      </c>
      <c r="F184" s="76">
        <v>75</v>
      </c>
      <c r="G184" s="76">
        <f>ROUND((Table245[[#This Row],[XP]]*Table245[[#This Row],[entity_spawned (AVG)]])*(Table245[[#This Row],[activating_chance]]/100),0)</f>
        <v>75</v>
      </c>
      <c r="H184" s="73" t="s">
        <v>361</v>
      </c>
      <c r="Z184" t="s">
        <v>266</v>
      </c>
      <c r="AA184">
        <v>1</v>
      </c>
      <c r="AB184">
        <v>170</v>
      </c>
      <c r="AC184" s="76">
        <v>100</v>
      </c>
      <c r="AD184">
        <v>55</v>
      </c>
      <c r="AE184" s="76">
        <f>ROUND((Table2[[#This Row],[XP]]*Table2[[#This Row],[entity_spawned (AVG)]])*(Table2[[#This Row],[activating_chance]]/100),0)</f>
        <v>55</v>
      </c>
      <c r="AF184" s="73" t="s">
        <v>362</v>
      </c>
      <c r="AP184" t="s">
        <v>234</v>
      </c>
      <c r="AQ184">
        <v>6</v>
      </c>
      <c r="AR184">
        <v>85</v>
      </c>
      <c r="AS184" s="76">
        <v>100</v>
      </c>
      <c r="AT184">
        <v>25</v>
      </c>
      <c r="AU184" s="76">
        <f>ROUND((Table610[[#This Row],[XP]]*Table610[[#This Row],[entity_spawned (AVG)]])*(Table610[[#This Row],[activating_chance]]/100),0)</f>
        <v>150</v>
      </c>
      <c r="AV184" s="73" t="s">
        <v>361</v>
      </c>
      <c r="AX184" t="s">
        <v>501</v>
      </c>
      <c r="AY184">
        <v>1</v>
      </c>
      <c r="AZ184">
        <v>220</v>
      </c>
      <c r="BA184" s="76">
        <v>100</v>
      </c>
      <c r="BB184">
        <v>50</v>
      </c>
      <c r="BC184" s="76">
        <f>ROUND((Table61011[[#This Row],[XP]]*Table61011[[#This Row],[entity_spawned (AVG)]])*(Table61011[[#This Row],[activating_chance]]/100),0)</f>
        <v>50</v>
      </c>
      <c r="BD184" s="73" t="s">
        <v>361</v>
      </c>
    </row>
    <row r="185" spans="2:56" x14ac:dyDescent="0.25">
      <c r="B185" s="74" t="s">
        <v>492</v>
      </c>
      <c r="C185">
        <v>1</v>
      </c>
      <c r="D185" s="76">
        <v>240</v>
      </c>
      <c r="E185" s="76">
        <v>100</v>
      </c>
      <c r="F185" s="76">
        <v>75</v>
      </c>
      <c r="G185" s="76">
        <f>ROUND((Table245[[#This Row],[XP]]*Table245[[#This Row],[entity_spawned (AVG)]])*(Table245[[#This Row],[activating_chance]]/100),0)</f>
        <v>75</v>
      </c>
      <c r="H185" s="73" t="s">
        <v>361</v>
      </c>
      <c r="Z185" t="s">
        <v>266</v>
      </c>
      <c r="AA185">
        <v>1</v>
      </c>
      <c r="AB185">
        <v>170</v>
      </c>
      <c r="AC185" s="76">
        <v>40</v>
      </c>
      <c r="AD185">
        <v>55</v>
      </c>
      <c r="AE185" s="76">
        <f>ROUND((Table2[[#This Row],[XP]]*Table2[[#This Row],[entity_spawned (AVG)]])*(Table2[[#This Row],[activating_chance]]/100),0)</f>
        <v>22</v>
      </c>
      <c r="AF185" s="73" t="s">
        <v>362</v>
      </c>
      <c r="AP185" t="s">
        <v>234</v>
      </c>
      <c r="AQ185">
        <v>6</v>
      </c>
      <c r="AR185">
        <v>85</v>
      </c>
      <c r="AS185" s="76">
        <v>100</v>
      </c>
      <c r="AT185">
        <v>25</v>
      </c>
      <c r="AU185" s="76">
        <f>ROUND((Table610[[#This Row],[XP]]*Table610[[#This Row],[entity_spawned (AVG)]])*(Table610[[#This Row],[activating_chance]]/100),0)</f>
        <v>150</v>
      </c>
      <c r="AV185" s="73" t="s">
        <v>361</v>
      </c>
      <c r="AX185" t="s">
        <v>501</v>
      </c>
      <c r="AY185">
        <v>1</v>
      </c>
      <c r="AZ185">
        <v>220</v>
      </c>
      <c r="BA185" s="76">
        <v>100</v>
      </c>
      <c r="BB185">
        <v>50</v>
      </c>
      <c r="BC185" s="76">
        <f>ROUND((Table61011[[#This Row],[XP]]*Table61011[[#This Row],[entity_spawned (AVG)]])*(Table61011[[#This Row],[activating_chance]]/100),0)</f>
        <v>50</v>
      </c>
      <c r="BD185" s="73" t="s">
        <v>361</v>
      </c>
    </row>
    <row r="186" spans="2:56" x14ac:dyDescent="0.25">
      <c r="B186" s="74" t="s">
        <v>269</v>
      </c>
      <c r="C186">
        <v>1</v>
      </c>
      <c r="D186" s="76">
        <v>240</v>
      </c>
      <c r="E186" s="76">
        <v>80</v>
      </c>
      <c r="F186" s="76">
        <v>50</v>
      </c>
      <c r="G186" s="76">
        <f>ROUND((Table245[[#This Row],[XP]]*Table245[[#This Row],[entity_spawned (AVG)]])*(Table245[[#This Row],[activating_chance]]/100),0)</f>
        <v>40</v>
      </c>
      <c r="H186" s="73" t="s">
        <v>361</v>
      </c>
      <c r="Z186" t="s">
        <v>266</v>
      </c>
      <c r="AA186">
        <v>1</v>
      </c>
      <c r="AB186">
        <v>170</v>
      </c>
      <c r="AC186" s="76">
        <v>100</v>
      </c>
      <c r="AD186">
        <v>55</v>
      </c>
      <c r="AE186" s="76">
        <f>ROUND((Table2[[#This Row],[XP]]*Table2[[#This Row],[entity_spawned (AVG)]])*(Table2[[#This Row],[activating_chance]]/100),0)</f>
        <v>55</v>
      </c>
      <c r="AF186" s="73" t="s">
        <v>362</v>
      </c>
      <c r="AP186" t="s">
        <v>234</v>
      </c>
      <c r="AQ186">
        <v>3</v>
      </c>
      <c r="AR186">
        <v>85</v>
      </c>
      <c r="AS186" s="76">
        <v>100</v>
      </c>
      <c r="AT186">
        <v>25</v>
      </c>
      <c r="AU186" s="76">
        <f>ROUND((Table610[[#This Row],[XP]]*Table610[[#This Row],[entity_spawned (AVG)]])*(Table610[[#This Row],[activating_chance]]/100),0)</f>
        <v>75</v>
      </c>
      <c r="AV186" s="73" t="s">
        <v>361</v>
      </c>
      <c r="AX186" t="s">
        <v>502</v>
      </c>
      <c r="AY186">
        <v>1</v>
      </c>
      <c r="AZ186">
        <v>220</v>
      </c>
      <c r="BA186" s="76">
        <v>100</v>
      </c>
      <c r="BB186">
        <v>50</v>
      </c>
      <c r="BC186" s="76">
        <f>ROUND((Table61011[[#This Row],[XP]]*Table61011[[#This Row],[entity_spawned (AVG)]])*(Table61011[[#This Row],[activating_chance]]/100),0)</f>
        <v>50</v>
      </c>
      <c r="BD186" s="73" t="s">
        <v>361</v>
      </c>
    </row>
    <row r="187" spans="2:56" x14ac:dyDescent="0.25">
      <c r="B187" s="74" t="s">
        <v>243</v>
      </c>
      <c r="C187">
        <v>1</v>
      </c>
      <c r="D187" s="76">
        <v>230</v>
      </c>
      <c r="E187" s="76">
        <v>100</v>
      </c>
      <c r="F187" s="76">
        <v>95</v>
      </c>
      <c r="G187" s="76">
        <f>ROUND((Table245[[#This Row],[XP]]*Table245[[#This Row],[entity_spawned (AVG)]])*(Table245[[#This Row],[activating_chance]]/100),0)</f>
        <v>95</v>
      </c>
      <c r="H187" s="73" t="s">
        <v>362</v>
      </c>
      <c r="Z187" t="s">
        <v>266</v>
      </c>
      <c r="AA187">
        <v>1</v>
      </c>
      <c r="AB187">
        <v>170</v>
      </c>
      <c r="AC187" s="76">
        <v>100</v>
      </c>
      <c r="AD187">
        <v>55</v>
      </c>
      <c r="AE187" s="76">
        <f>ROUND((Table2[[#This Row],[XP]]*Table2[[#This Row],[entity_spawned (AVG)]])*(Table2[[#This Row],[activating_chance]]/100),0)</f>
        <v>55</v>
      </c>
      <c r="AF187" s="73" t="s">
        <v>362</v>
      </c>
      <c r="AP187" t="s">
        <v>234</v>
      </c>
      <c r="AQ187">
        <v>6</v>
      </c>
      <c r="AR187">
        <v>85</v>
      </c>
      <c r="AS187" s="76">
        <v>100</v>
      </c>
      <c r="AT187">
        <v>25</v>
      </c>
      <c r="AU187" s="76">
        <f>ROUND((Table610[[#This Row],[XP]]*Table610[[#This Row],[entity_spawned (AVG)]])*(Table610[[#This Row],[activating_chance]]/100),0)</f>
        <v>150</v>
      </c>
      <c r="AV187" s="73" t="s">
        <v>361</v>
      </c>
      <c r="AX187" t="s">
        <v>502</v>
      </c>
      <c r="AY187">
        <v>1</v>
      </c>
      <c r="AZ187">
        <v>220</v>
      </c>
      <c r="BA187" s="76">
        <v>100</v>
      </c>
      <c r="BB187">
        <v>50</v>
      </c>
      <c r="BC187" s="76">
        <f>ROUND((Table61011[[#This Row],[XP]]*Table61011[[#This Row],[entity_spawned (AVG)]])*(Table61011[[#This Row],[activating_chance]]/100),0)</f>
        <v>50</v>
      </c>
      <c r="BD187" s="73" t="s">
        <v>361</v>
      </c>
    </row>
    <row r="188" spans="2:56" x14ac:dyDescent="0.25">
      <c r="B188" s="74" t="s">
        <v>269</v>
      </c>
      <c r="C188">
        <v>1</v>
      </c>
      <c r="D188" s="76">
        <v>230</v>
      </c>
      <c r="E188" s="76">
        <v>100</v>
      </c>
      <c r="F188" s="76">
        <v>50</v>
      </c>
      <c r="G188" s="76">
        <f>ROUND((Table245[[#This Row],[XP]]*Table245[[#This Row],[entity_spawned (AVG)]])*(Table245[[#This Row],[activating_chance]]/100),0)</f>
        <v>50</v>
      </c>
      <c r="H188" s="73" t="s">
        <v>361</v>
      </c>
      <c r="Z188" t="s">
        <v>266</v>
      </c>
      <c r="AA188">
        <v>1</v>
      </c>
      <c r="AB188">
        <v>170</v>
      </c>
      <c r="AC188" s="76">
        <v>100</v>
      </c>
      <c r="AD188">
        <v>55</v>
      </c>
      <c r="AE188" s="76">
        <f>ROUND((Table2[[#This Row],[XP]]*Table2[[#This Row],[entity_spawned (AVG)]])*(Table2[[#This Row],[activating_chance]]/100),0)</f>
        <v>55</v>
      </c>
      <c r="AF188" s="73" t="s">
        <v>362</v>
      </c>
      <c r="AP188" t="s">
        <v>234</v>
      </c>
      <c r="AQ188">
        <v>6</v>
      </c>
      <c r="AR188">
        <v>85</v>
      </c>
      <c r="AS188" s="76">
        <v>100</v>
      </c>
      <c r="AT188">
        <v>25</v>
      </c>
      <c r="AU188" s="76">
        <f>ROUND((Table610[[#This Row],[XP]]*Table610[[#This Row],[entity_spawned (AVG)]])*(Table610[[#This Row],[activating_chance]]/100),0)</f>
        <v>150</v>
      </c>
      <c r="AV188" s="73" t="s">
        <v>361</v>
      </c>
      <c r="AX188" t="s">
        <v>502</v>
      </c>
      <c r="AY188">
        <v>1</v>
      </c>
      <c r="AZ188">
        <v>220</v>
      </c>
      <c r="BA188" s="76">
        <v>100</v>
      </c>
      <c r="BB188">
        <v>50</v>
      </c>
      <c r="BC188" s="76">
        <f>ROUND((Table61011[[#This Row],[XP]]*Table61011[[#This Row],[entity_spawned (AVG)]])*(Table61011[[#This Row],[activating_chance]]/100),0)</f>
        <v>50</v>
      </c>
      <c r="BD188" s="73" t="s">
        <v>361</v>
      </c>
    </row>
    <row r="189" spans="2:56" x14ac:dyDescent="0.25">
      <c r="B189" s="74" t="s">
        <v>355</v>
      </c>
      <c r="C189">
        <v>1</v>
      </c>
      <c r="D189" s="76">
        <v>230</v>
      </c>
      <c r="E189" s="76">
        <v>100</v>
      </c>
      <c r="F189" s="76">
        <v>50</v>
      </c>
      <c r="G189" s="76">
        <f>ROUND((Table245[[#This Row],[XP]]*Table245[[#This Row],[entity_spawned (AVG)]])*(Table245[[#This Row],[activating_chance]]/100),0)</f>
        <v>50</v>
      </c>
      <c r="H189" s="73" t="s">
        <v>361</v>
      </c>
      <c r="Z189" t="s">
        <v>266</v>
      </c>
      <c r="AA189">
        <v>1</v>
      </c>
      <c r="AB189">
        <v>170</v>
      </c>
      <c r="AC189" s="76">
        <v>40</v>
      </c>
      <c r="AD189">
        <v>55</v>
      </c>
      <c r="AE189" s="76">
        <f>ROUND((Table2[[#This Row],[XP]]*Table2[[#This Row],[entity_spawned (AVG)]])*(Table2[[#This Row],[activating_chance]]/100),0)</f>
        <v>22</v>
      </c>
      <c r="AF189" s="73" t="s">
        <v>362</v>
      </c>
      <c r="AP189" t="s">
        <v>234</v>
      </c>
      <c r="AQ189">
        <v>6</v>
      </c>
      <c r="AR189">
        <v>85</v>
      </c>
      <c r="AS189" s="76">
        <v>100</v>
      </c>
      <c r="AT189">
        <v>25</v>
      </c>
      <c r="AU189" s="76">
        <f>ROUND((Table610[[#This Row],[XP]]*Table610[[#This Row],[entity_spawned (AVG)]])*(Table610[[#This Row],[activating_chance]]/100),0)</f>
        <v>150</v>
      </c>
      <c r="AV189" s="73" t="s">
        <v>361</v>
      </c>
      <c r="AX189" t="s">
        <v>430</v>
      </c>
      <c r="AY189">
        <v>8</v>
      </c>
      <c r="AZ189">
        <v>210</v>
      </c>
      <c r="BA189" s="76">
        <v>100</v>
      </c>
      <c r="BB189">
        <v>50</v>
      </c>
      <c r="BC189" s="76">
        <f>ROUND((Table61011[[#This Row],[XP]]*Table61011[[#This Row],[entity_spawned (AVG)]])*(Table61011[[#This Row],[activating_chance]]/100),0)</f>
        <v>400</v>
      </c>
      <c r="BD189" s="73" t="s">
        <v>361</v>
      </c>
    </row>
    <row r="190" spans="2:56" x14ac:dyDescent="0.25">
      <c r="B190" s="74" t="s">
        <v>238</v>
      </c>
      <c r="C190">
        <v>1</v>
      </c>
      <c r="D190" s="76">
        <v>220</v>
      </c>
      <c r="E190" s="76">
        <v>100</v>
      </c>
      <c r="F190" s="76">
        <v>50</v>
      </c>
      <c r="G190" s="76">
        <f>ROUND((Table245[[#This Row],[XP]]*Table245[[#This Row],[entity_spawned (AVG)]])*(Table245[[#This Row],[activating_chance]]/100),0)</f>
        <v>50</v>
      </c>
      <c r="H190" s="73" t="s">
        <v>362</v>
      </c>
      <c r="Z190" t="s">
        <v>266</v>
      </c>
      <c r="AA190">
        <v>1</v>
      </c>
      <c r="AB190">
        <v>170</v>
      </c>
      <c r="AC190" s="76">
        <v>100</v>
      </c>
      <c r="AD190">
        <v>55</v>
      </c>
      <c r="AE190" s="76">
        <f>ROUND((Table2[[#This Row],[XP]]*Table2[[#This Row],[entity_spawned (AVG)]])*(Table2[[#This Row],[activating_chance]]/100),0)</f>
        <v>55</v>
      </c>
      <c r="AF190" s="73" t="s">
        <v>362</v>
      </c>
      <c r="AP190" t="s">
        <v>234</v>
      </c>
      <c r="AQ190">
        <v>6</v>
      </c>
      <c r="AR190">
        <v>85</v>
      </c>
      <c r="AS190" s="76">
        <v>100</v>
      </c>
      <c r="AT190">
        <v>25</v>
      </c>
      <c r="AU190" s="76">
        <f>ROUND((Table610[[#This Row],[XP]]*Table610[[#This Row],[entity_spawned (AVG)]])*(Table610[[#This Row],[activating_chance]]/100),0)</f>
        <v>150</v>
      </c>
      <c r="AV190" s="73" t="s">
        <v>361</v>
      </c>
      <c r="AX190" t="s">
        <v>491</v>
      </c>
      <c r="AY190">
        <v>1</v>
      </c>
      <c r="AZ190">
        <v>210</v>
      </c>
      <c r="BA190" s="76">
        <v>100</v>
      </c>
      <c r="BB190">
        <v>55</v>
      </c>
      <c r="BC190" s="76">
        <f>ROUND((Table61011[[#This Row],[XP]]*Table61011[[#This Row],[entity_spawned (AVG)]])*(Table61011[[#This Row],[activating_chance]]/100),0)</f>
        <v>55</v>
      </c>
      <c r="BD190" s="73" t="s">
        <v>362</v>
      </c>
    </row>
    <row r="191" spans="2:56" x14ac:dyDescent="0.25">
      <c r="B191" s="74" t="s">
        <v>238</v>
      </c>
      <c r="C191">
        <v>1</v>
      </c>
      <c r="D191" s="76">
        <v>220</v>
      </c>
      <c r="E191" s="76">
        <v>100</v>
      </c>
      <c r="F191" s="76">
        <v>50</v>
      </c>
      <c r="G191" s="76">
        <f>ROUND((Table245[[#This Row],[XP]]*Table245[[#This Row],[entity_spawned (AVG)]])*(Table245[[#This Row],[activating_chance]]/100),0)</f>
        <v>50</v>
      </c>
      <c r="H191" s="73" t="s">
        <v>362</v>
      </c>
      <c r="Z191" t="s">
        <v>266</v>
      </c>
      <c r="AA191">
        <v>1</v>
      </c>
      <c r="AB191">
        <v>170</v>
      </c>
      <c r="AC191" s="76">
        <v>100</v>
      </c>
      <c r="AD191">
        <v>55</v>
      </c>
      <c r="AE191" s="76">
        <f>ROUND((Table2[[#This Row],[XP]]*Table2[[#This Row],[entity_spawned (AVG)]])*(Table2[[#This Row],[activating_chance]]/100),0)</f>
        <v>55</v>
      </c>
      <c r="AF191" s="73" t="s">
        <v>362</v>
      </c>
      <c r="AP191" t="s">
        <v>234</v>
      </c>
      <c r="AQ191">
        <v>6</v>
      </c>
      <c r="AR191">
        <v>85</v>
      </c>
      <c r="AS191" s="76">
        <v>100</v>
      </c>
      <c r="AT191">
        <v>25</v>
      </c>
      <c r="AU191" s="76">
        <f>ROUND((Table610[[#This Row],[XP]]*Table610[[#This Row],[entity_spawned (AVG)]])*(Table610[[#This Row],[activating_chance]]/100),0)</f>
        <v>150</v>
      </c>
      <c r="AV191" s="73" t="s">
        <v>361</v>
      </c>
      <c r="AX191" t="s">
        <v>491</v>
      </c>
      <c r="AY191">
        <v>1</v>
      </c>
      <c r="AZ191">
        <v>210</v>
      </c>
      <c r="BA191" s="76">
        <v>100</v>
      </c>
      <c r="BB191">
        <v>55</v>
      </c>
      <c r="BC191" s="76">
        <f>ROUND((Table61011[[#This Row],[XP]]*Table61011[[#This Row],[entity_spawned (AVG)]])*(Table61011[[#This Row],[activating_chance]]/100),0)</f>
        <v>55</v>
      </c>
      <c r="BD191" s="73" t="s">
        <v>362</v>
      </c>
    </row>
    <row r="192" spans="2:56" x14ac:dyDescent="0.25">
      <c r="B192" s="74" t="s">
        <v>238</v>
      </c>
      <c r="C192">
        <v>1</v>
      </c>
      <c r="D192" s="76">
        <v>220</v>
      </c>
      <c r="E192" s="76">
        <v>100</v>
      </c>
      <c r="F192" s="76">
        <v>50</v>
      </c>
      <c r="G192" s="76">
        <f>ROUND((Table245[[#This Row],[XP]]*Table245[[#This Row],[entity_spawned (AVG)]])*(Table245[[#This Row],[activating_chance]]/100),0)</f>
        <v>50</v>
      </c>
      <c r="H192" s="73" t="s">
        <v>362</v>
      </c>
      <c r="Z192" t="s">
        <v>266</v>
      </c>
      <c r="AA192">
        <v>1</v>
      </c>
      <c r="AB192">
        <v>170</v>
      </c>
      <c r="AC192" s="76">
        <v>100</v>
      </c>
      <c r="AD192">
        <v>55</v>
      </c>
      <c r="AE192" s="76">
        <f>ROUND((Table2[[#This Row],[XP]]*Table2[[#This Row],[entity_spawned (AVG)]])*(Table2[[#This Row],[activating_chance]]/100),0)</f>
        <v>55</v>
      </c>
      <c r="AF192" s="73" t="s">
        <v>362</v>
      </c>
      <c r="AP192" t="s">
        <v>234</v>
      </c>
      <c r="AQ192">
        <v>6</v>
      </c>
      <c r="AR192">
        <v>85</v>
      </c>
      <c r="AS192" s="76">
        <v>100</v>
      </c>
      <c r="AT192">
        <v>25</v>
      </c>
      <c r="AU192" s="76">
        <f>ROUND((Table610[[#This Row],[XP]]*Table610[[#This Row],[entity_spawned (AVG)]])*(Table610[[#This Row],[activating_chance]]/100),0)</f>
        <v>150</v>
      </c>
      <c r="AV192" s="73" t="s">
        <v>361</v>
      </c>
      <c r="AX192" t="s">
        <v>491</v>
      </c>
      <c r="AY192">
        <v>1</v>
      </c>
      <c r="AZ192">
        <v>210</v>
      </c>
      <c r="BA192" s="76">
        <v>100</v>
      </c>
      <c r="BB192">
        <v>55</v>
      </c>
      <c r="BC192" s="76">
        <f>ROUND((Table61011[[#This Row],[XP]]*Table61011[[#This Row],[entity_spawned (AVG)]])*(Table61011[[#This Row],[activating_chance]]/100),0)</f>
        <v>55</v>
      </c>
      <c r="BD192" s="73" t="s">
        <v>362</v>
      </c>
    </row>
    <row r="193" spans="2:56" x14ac:dyDescent="0.25">
      <c r="B193" s="74" t="s">
        <v>238</v>
      </c>
      <c r="C193">
        <v>1</v>
      </c>
      <c r="D193" s="76">
        <v>220</v>
      </c>
      <c r="E193" s="76">
        <v>100</v>
      </c>
      <c r="F193" s="76">
        <v>50</v>
      </c>
      <c r="G193" s="76">
        <f>ROUND((Table245[[#This Row],[XP]]*Table245[[#This Row],[entity_spawned (AVG)]])*(Table245[[#This Row],[activating_chance]]/100),0)</f>
        <v>50</v>
      </c>
      <c r="H193" s="73" t="s">
        <v>362</v>
      </c>
      <c r="Z193" t="s">
        <v>266</v>
      </c>
      <c r="AA193">
        <v>1</v>
      </c>
      <c r="AB193">
        <v>170</v>
      </c>
      <c r="AC193" s="76">
        <v>100</v>
      </c>
      <c r="AD193">
        <v>55</v>
      </c>
      <c r="AE193" s="76">
        <f>ROUND((Table2[[#This Row],[XP]]*Table2[[#This Row],[entity_spawned (AVG)]])*(Table2[[#This Row],[activating_chance]]/100),0)</f>
        <v>55</v>
      </c>
      <c r="AF193" s="73" t="s">
        <v>362</v>
      </c>
      <c r="AP193" t="s">
        <v>234</v>
      </c>
      <c r="AQ193">
        <v>6</v>
      </c>
      <c r="AR193">
        <v>85</v>
      </c>
      <c r="AS193" s="76">
        <v>100</v>
      </c>
      <c r="AT193">
        <v>25</v>
      </c>
      <c r="AU193" s="76">
        <f>ROUND((Table610[[#This Row],[XP]]*Table610[[#This Row],[entity_spawned (AVG)]])*(Table610[[#This Row],[activating_chance]]/100),0)</f>
        <v>150</v>
      </c>
      <c r="AV193" s="73" t="s">
        <v>361</v>
      </c>
      <c r="AX193" t="s">
        <v>491</v>
      </c>
      <c r="AY193">
        <v>1</v>
      </c>
      <c r="AZ193">
        <v>210</v>
      </c>
      <c r="BA193" s="76">
        <v>100</v>
      </c>
      <c r="BB193">
        <v>55</v>
      </c>
      <c r="BC193" s="76">
        <f>ROUND((Table61011[[#This Row],[XP]]*Table61011[[#This Row],[entity_spawned (AVG)]])*(Table61011[[#This Row],[activating_chance]]/100),0)</f>
        <v>55</v>
      </c>
      <c r="BD193" s="73" t="s">
        <v>362</v>
      </c>
    </row>
    <row r="194" spans="2:56" x14ac:dyDescent="0.25">
      <c r="B194" s="74" t="s">
        <v>238</v>
      </c>
      <c r="C194">
        <v>1</v>
      </c>
      <c r="D194" s="76">
        <v>220</v>
      </c>
      <c r="E194" s="76">
        <v>100</v>
      </c>
      <c r="F194" s="76">
        <v>50</v>
      </c>
      <c r="G194" s="76">
        <f>ROUND((Table245[[#This Row],[XP]]*Table245[[#This Row],[entity_spawned (AVG)]])*(Table245[[#This Row],[activating_chance]]/100),0)</f>
        <v>50</v>
      </c>
      <c r="H194" s="73" t="s">
        <v>362</v>
      </c>
      <c r="Z194" t="s">
        <v>235</v>
      </c>
      <c r="AA194">
        <v>6</v>
      </c>
      <c r="AB194">
        <v>160</v>
      </c>
      <c r="AC194" s="76">
        <v>100</v>
      </c>
      <c r="AD194">
        <v>25</v>
      </c>
      <c r="AE194" s="76">
        <f>ROUND((Table2[[#This Row],[XP]]*Table2[[#This Row],[entity_spawned (AVG)]])*(Table2[[#This Row],[activating_chance]]/100),0)</f>
        <v>150</v>
      </c>
      <c r="AF194" s="73" t="s">
        <v>361</v>
      </c>
      <c r="AP194" t="s">
        <v>243</v>
      </c>
      <c r="AQ194">
        <v>1</v>
      </c>
      <c r="AR194">
        <v>40</v>
      </c>
      <c r="AS194" s="76">
        <v>100</v>
      </c>
      <c r="AT194">
        <v>95</v>
      </c>
      <c r="AU194" s="76">
        <f>ROUND((Table610[[#This Row],[XP]]*Table610[[#This Row],[entity_spawned (AVG)]])*(Table610[[#This Row],[activating_chance]]/100),0)</f>
        <v>95</v>
      </c>
      <c r="AV194" s="73" t="s">
        <v>362</v>
      </c>
      <c r="AX194" t="s">
        <v>491</v>
      </c>
      <c r="AY194">
        <v>1</v>
      </c>
      <c r="AZ194">
        <v>210</v>
      </c>
      <c r="BA194" s="76">
        <v>100</v>
      </c>
      <c r="BB194">
        <v>55</v>
      </c>
      <c r="BC194" s="76">
        <f>ROUND((Table61011[[#This Row],[XP]]*Table61011[[#This Row],[entity_spawned (AVG)]])*(Table61011[[#This Row],[activating_chance]]/100),0)</f>
        <v>55</v>
      </c>
      <c r="BD194" s="73" t="s">
        <v>362</v>
      </c>
    </row>
    <row r="195" spans="2:56" x14ac:dyDescent="0.25">
      <c r="B195" s="74" t="s">
        <v>238</v>
      </c>
      <c r="C195">
        <v>1</v>
      </c>
      <c r="D195" s="76">
        <v>220</v>
      </c>
      <c r="E195" s="76">
        <v>100</v>
      </c>
      <c r="F195" s="76">
        <v>50</v>
      </c>
      <c r="G195" s="76">
        <f>ROUND((Table245[[#This Row],[XP]]*Table245[[#This Row],[entity_spawned (AVG)]])*(Table245[[#This Row],[activating_chance]]/100),0)</f>
        <v>50</v>
      </c>
      <c r="H195" s="73" t="s">
        <v>362</v>
      </c>
      <c r="Z195" t="s">
        <v>246</v>
      </c>
      <c r="AA195">
        <v>1</v>
      </c>
      <c r="AB195">
        <v>160</v>
      </c>
      <c r="AC195" s="76">
        <v>100</v>
      </c>
      <c r="AD195">
        <v>25</v>
      </c>
      <c r="AE195" s="76">
        <f>ROUND((Table2[[#This Row],[XP]]*Table2[[#This Row],[entity_spawned (AVG)]])*(Table2[[#This Row],[activating_chance]]/100),0)</f>
        <v>25</v>
      </c>
      <c r="AF195" s="73" t="s">
        <v>362</v>
      </c>
      <c r="AP195" t="s">
        <v>243</v>
      </c>
      <c r="AQ195">
        <v>1</v>
      </c>
      <c r="AR195">
        <v>40</v>
      </c>
      <c r="AS195" s="76">
        <v>100</v>
      </c>
      <c r="AT195">
        <v>95</v>
      </c>
      <c r="AU195" s="76">
        <f>ROUND((Table610[[#This Row],[XP]]*Table610[[#This Row],[entity_spawned (AVG)]])*(Table610[[#This Row],[activating_chance]]/100),0)</f>
        <v>95</v>
      </c>
      <c r="AV195" s="73" t="s">
        <v>362</v>
      </c>
      <c r="AX195" t="s">
        <v>505</v>
      </c>
      <c r="AY195">
        <v>1</v>
      </c>
      <c r="AZ195">
        <v>210</v>
      </c>
      <c r="BA195" s="76">
        <v>100</v>
      </c>
      <c r="BB195">
        <v>55</v>
      </c>
      <c r="BC195" s="76">
        <f>ROUND((Table61011[[#This Row],[XP]]*Table61011[[#This Row],[entity_spawned (AVG)]])*(Table61011[[#This Row],[activating_chance]]/100),0)</f>
        <v>55</v>
      </c>
      <c r="BD195" s="73" t="s">
        <v>362</v>
      </c>
    </row>
    <row r="196" spans="2:56" x14ac:dyDescent="0.25">
      <c r="B196" s="74" t="s">
        <v>238</v>
      </c>
      <c r="C196">
        <v>1</v>
      </c>
      <c r="D196" s="76">
        <v>220</v>
      </c>
      <c r="E196" s="76">
        <v>100</v>
      </c>
      <c r="F196" s="76">
        <v>50</v>
      </c>
      <c r="G196" s="76">
        <f>ROUND((Table245[[#This Row],[XP]]*Table245[[#This Row],[entity_spawned (AVG)]])*(Table245[[#This Row],[activating_chance]]/100),0)</f>
        <v>50</v>
      </c>
      <c r="H196" s="73" t="s">
        <v>362</v>
      </c>
      <c r="Z196" t="s">
        <v>246</v>
      </c>
      <c r="AA196">
        <v>1</v>
      </c>
      <c r="AB196">
        <v>160</v>
      </c>
      <c r="AC196" s="76">
        <v>100</v>
      </c>
      <c r="AD196">
        <v>25</v>
      </c>
      <c r="AE196" s="76">
        <f>ROUND((Table2[[#This Row],[XP]]*Table2[[#This Row],[entity_spawned (AVG)]])*(Table2[[#This Row],[activating_chance]]/100),0)</f>
        <v>25</v>
      </c>
      <c r="AF196" s="73" t="s">
        <v>362</v>
      </c>
      <c r="AP196" t="s">
        <v>243</v>
      </c>
      <c r="AQ196">
        <v>1</v>
      </c>
      <c r="AR196">
        <v>40</v>
      </c>
      <c r="AS196" s="76">
        <v>100</v>
      </c>
      <c r="AT196">
        <v>95</v>
      </c>
      <c r="AU196" s="76">
        <f>ROUND((Table610[[#This Row],[XP]]*Table610[[#This Row],[entity_spawned (AVG)]])*(Table610[[#This Row],[activating_chance]]/100),0)</f>
        <v>95</v>
      </c>
      <c r="AV196" s="73" t="s">
        <v>362</v>
      </c>
      <c r="AX196" t="s">
        <v>262</v>
      </c>
      <c r="AY196">
        <v>1</v>
      </c>
      <c r="AZ196">
        <v>210</v>
      </c>
      <c r="BA196" s="76">
        <v>100</v>
      </c>
      <c r="BB196">
        <v>55</v>
      </c>
      <c r="BC196" s="76">
        <f>ROUND((Table61011[[#This Row],[XP]]*Table61011[[#This Row],[entity_spawned (AVG)]])*(Table61011[[#This Row],[activating_chance]]/100),0)</f>
        <v>55</v>
      </c>
      <c r="BD196" s="73" t="s">
        <v>361</v>
      </c>
    </row>
    <row r="197" spans="2:56" x14ac:dyDescent="0.25">
      <c r="B197" s="74" t="s">
        <v>238</v>
      </c>
      <c r="C197">
        <v>1</v>
      </c>
      <c r="D197" s="76">
        <v>220</v>
      </c>
      <c r="E197" s="76">
        <v>100</v>
      </c>
      <c r="F197" s="76">
        <v>50</v>
      </c>
      <c r="G197" s="76">
        <f>ROUND((Table245[[#This Row],[XP]]*Table245[[#This Row],[entity_spawned (AVG)]])*(Table245[[#This Row],[activating_chance]]/100),0)</f>
        <v>50</v>
      </c>
      <c r="H197" s="73" t="s">
        <v>362</v>
      </c>
      <c r="Z197" t="s">
        <v>419</v>
      </c>
      <c r="AA197">
        <v>1</v>
      </c>
      <c r="AB197">
        <v>160</v>
      </c>
      <c r="AC197" s="76">
        <v>100</v>
      </c>
      <c r="AD197">
        <v>75</v>
      </c>
      <c r="AE197" s="76">
        <f>ROUND((Table2[[#This Row],[XP]]*Table2[[#This Row],[entity_spawned (AVG)]])*(Table2[[#This Row],[activating_chance]]/100),0)</f>
        <v>75</v>
      </c>
      <c r="AF197" s="73" t="s">
        <v>361</v>
      </c>
      <c r="AP197" t="s">
        <v>243</v>
      </c>
      <c r="AQ197">
        <v>1</v>
      </c>
      <c r="AR197">
        <v>40</v>
      </c>
      <c r="AS197" s="76">
        <v>100</v>
      </c>
      <c r="AT197">
        <v>95</v>
      </c>
      <c r="AU197" s="76">
        <f>ROUND((Table610[[#This Row],[XP]]*Table610[[#This Row],[entity_spawned (AVG)]])*(Table610[[#This Row],[activating_chance]]/100),0)</f>
        <v>95</v>
      </c>
      <c r="AV197" s="73" t="s">
        <v>362</v>
      </c>
      <c r="AX197" t="s">
        <v>262</v>
      </c>
      <c r="AY197">
        <v>1</v>
      </c>
      <c r="AZ197">
        <v>210</v>
      </c>
      <c r="BA197" s="76">
        <v>100</v>
      </c>
      <c r="BB197">
        <v>55</v>
      </c>
      <c r="BC197" s="76">
        <f>ROUND((Table61011[[#This Row],[XP]]*Table61011[[#This Row],[entity_spawned (AVG)]])*(Table61011[[#This Row],[activating_chance]]/100),0)</f>
        <v>55</v>
      </c>
      <c r="BD197" s="73" t="s">
        <v>361</v>
      </c>
    </row>
    <row r="198" spans="2:56" x14ac:dyDescent="0.25">
      <c r="B198" s="74" t="s">
        <v>238</v>
      </c>
      <c r="C198">
        <v>1</v>
      </c>
      <c r="D198" s="76">
        <v>220</v>
      </c>
      <c r="E198" s="76">
        <v>100</v>
      </c>
      <c r="F198" s="76">
        <v>50</v>
      </c>
      <c r="G198" s="76">
        <f>ROUND((Table245[[#This Row],[XP]]*Table245[[#This Row],[entity_spawned (AVG)]])*(Table245[[#This Row],[activating_chance]]/100),0)</f>
        <v>50</v>
      </c>
      <c r="H198" s="73" t="s">
        <v>362</v>
      </c>
      <c r="Z198" t="s">
        <v>419</v>
      </c>
      <c r="AA198">
        <v>1</v>
      </c>
      <c r="AB198">
        <v>160</v>
      </c>
      <c r="AC198" s="76">
        <v>100</v>
      </c>
      <c r="AD198">
        <v>75</v>
      </c>
      <c r="AE198" s="76">
        <f>ROUND((Table2[[#This Row],[XP]]*Table2[[#This Row],[entity_spawned (AVG)]])*(Table2[[#This Row],[activating_chance]]/100),0)</f>
        <v>75</v>
      </c>
      <c r="AF198" s="73" t="s">
        <v>361</v>
      </c>
      <c r="AP198" t="s">
        <v>243</v>
      </c>
      <c r="AQ198">
        <v>1</v>
      </c>
      <c r="AR198">
        <v>40</v>
      </c>
      <c r="AS198" s="76">
        <v>100</v>
      </c>
      <c r="AT198">
        <v>95</v>
      </c>
      <c r="AU198" s="76">
        <f>ROUND((Table610[[#This Row],[XP]]*Table610[[#This Row],[entity_spawned (AVG)]])*(Table610[[#This Row],[activating_chance]]/100),0)</f>
        <v>95</v>
      </c>
      <c r="AV198" s="73" t="s">
        <v>362</v>
      </c>
      <c r="AX198" t="s">
        <v>236</v>
      </c>
      <c r="AY198">
        <v>7</v>
      </c>
      <c r="AZ198">
        <v>200</v>
      </c>
      <c r="BA198" s="76">
        <v>100</v>
      </c>
      <c r="BB198">
        <v>25</v>
      </c>
      <c r="BC198" s="76">
        <f>ROUND((Table61011[[#This Row],[XP]]*Table61011[[#This Row],[entity_spawned (AVG)]])*(Table61011[[#This Row],[activating_chance]]/100),0)</f>
        <v>175</v>
      </c>
      <c r="BD198" s="73" t="s">
        <v>361</v>
      </c>
    </row>
    <row r="199" spans="2:56" x14ac:dyDescent="0.25">
      <c r="B199" s="74" t="s">
        <v>256</v>
      </c>
      <c r="C199">
        <v>1</v>
      </c>
      <c r="D199" s="76">
        <v>220</v>
      </c>
      <c r="E199" s="76">
        <v>100</v>
      </c>
      <c r="F199" s="76">
        <v>35</v>
      </c>
      <c r="G199" s="76">
        <f>ROUND((Table245[[#This Row],[XP]]*Table245[[#This Row],[entity_spawned (AVG)]])*(Table245[[#This Row],[activating_chance]]/100),0)</f>
        <v>35</v>
      </c>
      <c r="H199" s="73" t="s">
        <v>362</v>
      </c>
      <c r="Z199" t="s">
        <v>419</v>
      </c>
      <c r="AA199">
        <v>1</v>
      </c>
      <c r="AB199">
        <v>160</v>
      </c>
      <c r="AC199" s="76">
        <v>100</v>
      </c>
      <c r="AD199">
        <v>75</v>
      </c>
      <c r="AE199" s="76">
        <f>ROUND((Table2[[#This Row],[XP]]*Table2[[#This Row],[entity_spawned (AVG)]])*(Table2[[#This Row],[activating_chance]]/100),0)</f>
        <v>75</v>
      </c>
      <c r="AF199" s="73" t="s">
        <v>361</v>
      </c>
      <c r="AX199" t="s">
        <v>237</v>
      </c>
      <c r="AY199">
        <v>5</v>
      </c>
      <c r="AZ199">
        <v>200</v>
      </c>
      <c r="BA199" s="76">
        <v>100</v>
      </c>
      <c r="BB199">
        <v>25</v>
      </c>
      <c r="BC199" s="76">
        <f>ROUND((Table61011[[#This Row],[XP]]*Table61011[[#This Row],[entity_spawned (AVG)]])*(Table61011[[#This Row],[activating_chance]]/100),0)</f>
        <v>125</v>
      </c>
      <c r="BD199" s="73" t="s">
        <v>361</v>
      </c>
    </row>
    <row r="200" spans="2:56" x14ac:dyDescent="0.25">
      <c r="B200" s="74" t="s">
        <v>256</v>
      </c>
      <c r="C200">
        <v>1</v>
      </c>
      <c r="D200" s="76">
        <v>220</v>
      </c>
      <c r="E200" s="76">
        <v>80</v>
      </c>
      <c r="F200" s="76">
        <v>35</v>
      </c>
      <c r="G200" s="76">
        <f>ROUND((Table245[[#This Row],[XP]]*Table245[[#This Row],[entity_spawned (AVG)]])*(Table245[[#This Row],[activating_chance]]/100),0)</f>
        <v>28</v>
      </c>
      <c r="H200" s="73" t="s">
        <v>362</v>
      </c>
      <c r="Z200" t="s">
        <v>267</v>
      </c>
      <c r="AA200">
        <v>1</v>
      </c>
      <c r="AB200">
        <v>160</v>
      </c>
      <c r="AC200" s="76">
        <v>100</v>
      </c>
      <c r="AD200">
        <v>25</v>
      </c>
      <c r="AE200" s="76">
        <f>ROUND((Table2[[#This Row],[XP]]*Table2[[#This Row],[entity_spawned (AVG)]])*(Table2[[#This Row],[activating_chance]]/100),0)</f>
        <v>25</v>
      </c>
      <c r="AF200" s="73" t="s">
        <v>361</v>
      </c>
      <c r="AX200" t="s">
        <v>425</v>
      </c>
      <c r="AY200">
        <v>6</v>
      </c>
      <c r="AZ200">
        <v>200</v>
      </c>
      <c r="BA200" s="76">
        <v>100</v>
      </c>
      <c r="BB200">
        <v>25</v>
      </c>
      <c r="BC200" s="76">
        <f>ROUND((Table61011[[#This Row],[XP]]*Table61011[[#This Row],[entity_spawned (AVG)]])*(Table61011[[#This Row],[activating_chance]]/100),0)</f>
        <v>150</v>
      </c>
      <c r="BD200" s="73" t="s">
        <v>361</v>
      </c>
    </row>
    <row r="201" spans="2:56" x14ac:dyDescent="0.25">
      <c r="B201" s="74" t="s">
        <v>256</v>
      </c>
      <c r="C201">
        <v>1</v>
      </c>
      <c r="D201" s="76">
        <v>220</v>
      </c>
      <c r="E201" s="76">
        <v>100</v>
      </c>
      <c r="F201" s="76">
        <v>35</v>
      </c>
      <c r="G201" s="76">
        <f>ROUND((Table245[[#This Row],[XP]]*Table245[[#This Row],[entity_spawned (AVG)]])*(Table245[[#This Row],[activating_chance]]/100),0)</f>
        <v>35</v>
      </c>
      <c r="H201" s="73" t="s">
        <v>362</v>
      </c>
      <c r="Z201" t="s">
        <v>235</v>
      </c>
      <c r="AA201">
        <v>3</v>
      </c>
      <c r="AB201">
        <v>150</v>
      </c>
      <c r="AC201" s="76">
        <v>100</v>
      </c>
      <c r="AD201">
        <v>25</v>
      </c>
      <c r="AE201" s="76">
        <f>ROUND((Table2[[#This Row],[XP]]*Table2[[#This Row],[entity_spawned (AVG)]])*(Table2[[#This Row],[activating_chance]]/100),0)</f>
        <v>75</v>
      </c>
      <c r="AF201" s="73" t="s">
        <v>361</v>
      </c>
      <c r="AX201" t="s">
        <v>430</v>
      </c>
      <c r="AY201">
        <v>3</v>
      </c>
      <c r="AZ201">
        <v>200</v>
      </c>
      <c r="BA201" s="76">
        <v>100</v>
      </c>
      <c r="BB201">
        <v>50</v>
      </c>
      <c r="BC201" s="76">
        <f>ROUND((Table61011[[#This Row],[XP]]*Table61011[[#This Row],[entity_spawned (AVG)]])*(Table61011[[#This Row],[activating_chance]]/100),0)</f>
        <v>150</v>
      </c>
      <c r="BD201" s="73" t="s">
        <v>361</v>
      </c>
    </row>
    <row r="202" spans="2:56" x14ac:dyDescent="0.25">
      <c r="B202" s="74" t="s">
        <v>256</v>
      </c>
      <c r="C202">
        <v>1</v>
      </c>
      <c r="D202" s="76">
        <v>220</v>
      </c>
      <c r="E202" s="76">
        <v>100</v>
      </c>
      <c r="F202" s="76">
        <v>35</v>
      </c>
      <c r="G202" s="76">
        <f>ROUND((Table245[[#This Row],[XP]]*Table245[[#This Row],[entity_spawned (AVG)]])*(Table245[[#This Row],[activating_chance]]/100),0)</f>
        <v>35</v>
      </c>
      <c r="H202" s="73" t="s">
        <v>362</v>
      </c>
      <c r="Z202" t="s">
        <v>235</v>
      </c>
      <c r="AA202">
        <v>3</v>
      </c>
      <c r="AB202">
        <v>150</v>
      </c>
      <c r="AC202" s="76">
        <v>100</v>
      </c>
      <c r="AD202">
        <v>25</v>
      </c>
      <c r="AE202" s="76">
        <f>ROUND((Table2[[#This Row],[XP]]*Table2[[#This Row],[entity_spawned (AVG)]])*(Table2[[#This Row],[activating_chance]]/100),0)</f>
        <v>75</v>
      </c>
      <c r="AF202" s="73" t="s">
        <v>361</v>
      </c>
      <c r="AX202" t="s">
        <v>430</v>
      </c>
      <c r="AY202">
        <v>5</v>
      </c>
      <c r="AZ202">
        <v>200</v>
      </c>
      <c r="BA202" s="76">
        <v>100</v>
      </c>
      <c r="BB202">
        <v>50</v>
      </c>
      <c r="BC202" s="76">
        <f>ROUND((Table61011[[#This Row],[XP]]*Table61011[[#This Row],[entity_spawned (AVG)]])*(Table61011[[#This Row],[activating_chance]]/100),0)</f>
        <v>250</v>
      </c>
      <c r="BD202" s="73" t="s">
        <v>361</v>
      </c>
    </row>
    <row r="203" spans="2:56" x14ac:dyDescent="0.25">
      <c r="B203" s="74" t="s">
        <v>256</v>
      </c>
      <c r="C203">
        <v>1</v>
      </c>
      <c r="D203" s="76">
        <v>220</v>
      </c>
      <c r="E203" s="76">
        <v>100</v>
      </c>
      <c r="F203" s="76">
        <v>35</v>
      </c>
      <c r="G203" s="76">
        <f>ROUND((Table245[[#This Row],[XP]]*Table245[[#This Row],[entity_spawned (AVG)]])*(Table245[[#This Row],[activating_chance]]/100),0)</f>
        <v>35</v>
      </c>
      <c r="H203" s="73" t="s">
        <v>362</v>
      </c>
      <c r="Z203" t="s">
        <v>235</v>
      </c>
      <c r="AA203">
        <v>3</v>
      </c>
      <c r="AB203">
        <v>150</v>
      </c>
      <c r="AC203" s="76">
        <v>100</v>
      </c>
      <c r="AD203">
        <v>25</v>
      </c>
      <c r="AE203" s="76">
        <f>ROUND((Table2[[#This Row],[XP]]*Table2[[#This Row],[entity_spawned (AVG)]])*(Table2[[#This Row],[activating_chance]]/100),0)</f>
        <v>75</v>
      </c>
      <c r="AF203" s="73" t="s">
        <v>361</v>
      </c>
      <c r="AX203" t="s">
        <v>430</v>
      </c>
      <c r="AY203">
        <v>3</v>
      </c>
      <c r="AZ203">
        <v>200</v>
      </c>
      <c r="BA203" s="76">
        <v>100</v>
      </c>
      <c r="BB203">
        <v>50</v>
      </c>
      <c r="BC203" s="76">
        <f>ROUND((Table61011[[#This Row],[XP]]*Table61011[[#This Row],[entity_spawned (AVG)]])*(Table61011[[#This Row],[activating_chance]]/100),0)</f>
        <v>150</v>
      </c>
      <c r="BD203" s="73" t="s">
        <v>361</v>
      </c>
    </row>
    <row r="204" spans="2:56" x14ac:dyDescent="0.25">
      <c r="B204" s="74" t="s">
        <v>256</v>
      </c>
      <c r="C204">
        <v>1</v>
      </c>
      <c r="D204" s="76">
        <v>220</v>
      </c>
      <c r="E204" s="76">
        <v>100</v>
      </c>
      <c r="F204" s="76">
        <v>35</v>
      </c>
      <c r="G204" s="76">
        <f>ROUND((Table245[[#This Row],[XP]]*Table245[[#This Row],[entity_spawned (AVG)]])*(Table245[[#This Row],[activating_chance]]/100),0)</f>
        <v>35</v>
      </c>
      <c r="H204" s="73" t="s">
        <v>362</v>
      </c>
      <c r="Z204" t="s">
        <v>237</v>
      </c>
      <c r="AA204">
        <v>3</v>
      </c>
      <c r="AB204">
        <v>150</v>
      </c>
      <c r="AC204" s="76">
        <v>100</v>
      </c>
      <c r="AD204">
        <v>25</v>
      </c>
      <c r="AE204" s="76">
        <f>ROUND((Table2[[#This Row],[XP]]*Table2[[#This Row],[entity_spawned (AVG)]])*(Table2[[#This Row],[activating_chance]]/100),0)</f>
        <v>75</v>
      </c>
      <c r="AF204" s="73" t="s">
        <v>361</v>
      </c>
      <c r="AX204" t="s">
        <v>430</v>
      </c>
      <c r="AY204">
        <v>3</v>
      </c>
      <c r="AZ204">
        <v>200</v>
      </c>
      <c r="BA204" s="76">
        <v>100</v>
      </c>
      <c r="BB204">
        <v>50</v>
      </c>
      <c r="BC204" s="76">
        <f>ROUND((Table61011[[#This Row],[XP]]*Table61011[[#This Row],[entity_spawned (AVG)]])*(Table61011[[#This Row],[activating_chance]]/100),0)</f>
        <v>150</v>
      </c>
      <c r="BD204" s="73" t="s">
        <v>361</v>
      </c>
    </row>
    <row r="205" spans="2:56" x14ac:dyDescent="0.25">
      <c r="B205" s="74" t="s">
        <v>256</v>
      </c>
      <c r="C205">
        <v>1</v>
      </c>
      <c r="D205" s="76">
        <v>220</v>
      </c>
      <c r="E205" s="76">
        <v>100</v>
      </c>
      <c r="F205" s="76">
        <v>35</v>
      </c>
      <c r="G205" s="76">
        <f>ROUND((Table245[[#This Row],[XP]]*Table245[[#This Row],[entity_spawned (AVG)]])*(Table245[[#This Row],[activating_chance]]/100),0)</f>
        <v>35</v>
      </c>
      <c r="H205" s="73" t="s">
        <v>362</v>
      </c>
      <c r="Z205" t="s">
        <v>415</v>
      </c>
      <c r="AA205">
        <v>1</v>
      </c>
      <c r="AB205">
        <v>150</v>
      </c>
      <c r="AC205" s="76">
        <v>100</v>
      </c>
      <c r="AD205">
        <v>50</v>
      </c>
      <c r="AE205" s="76">
        <f>ROUND((Table2[[#This Row],[XP]]*Table2[[#This Row],[entity_spawned (AVG)]])*(Table2[[#This Row],[activating_chance]]/100),0)</f>
        <v>50</v>
      </c>
      <c r="AF205" s="73" t="s">
        <v>361</v>
      </c>
      <c r="AX205" t="s">
        <v>430</v>
      </c>
      <c r="AY205">
        <v>3</v>
      </c>
      <c r="AZ205">
        <v>200</v>
      </c>
      <c r="BA205" s="76">
        <v>100</v>
      </c>
      <c r="BB205">
        <v>50</v>
      </c>
      <c r="BC205" s="76">
        <f>ROUND((Table61011[[#This Row],[XP]]*Table61011[[#This Row],[entity_spawned (AVG)]])*(Table61011[[#This Row],[activating_chance]]/100),0)</f>
        <v>150</v>
      </c>
      <c r="BD205" s="73" t="s">
        <v>361</v>
      </c>
    </row>
    <row r="206" spans="2:56" x14ac:dyDescent="0.25">
      <c r="B206" s="74" t="s">
        <v>256</v>
      </c>
      <c r="C206">
        <v>1</v>
      </c>
      <c r="D206" s="76">
        <v>220</v>
      </c>
      <c r="E206" s="76">
        <v>100</v>
      </c>
      <c r="F206" s="76">
        <v>35</v>
      </c>
      <c r="G206" s="76">
        <f>ROUND((Table245[[#This Row],[XP]]*Table245[[#This Row],[entity_spawned (AVG)]])*(Table245[[#This Row],[activating_chance]]/100),0)</f>
        <v>35</v>
      </c>
      <c r="H206" s="73" t="s">
        <v>362</v>
      </c>
      <c r="Z206" t="s">
        <v>415</v>
      </c>
      <c r="AA206">
        <v>1</v>
      </c>
      <c r="AB206">
        <v>150</v>
      </c>
      <c r="AC206" s="76">
        <v>80</v>
      </c>
      <c r="AD206">
        <v>50</v>
      </c>
      <c r="AE206" s="76">
        <f>ROUND((Table2[[#This Row],[XP]]*Table2[[#This Row],[entity_spawned (AVG)]])*(Table2[[#This Row],[activating_chance]]/100),0)</f>
        <v>40</v>
      </c>
      <c r="AF206" s="73" t="s">
        <v>361</v>
      </c>
      <c r="AX206" t="s">
        <v>430</v>
      </c>
      <c r="AY206">
        <v>7</v>
      </c>
      <c r="AZ206">
        <v>200</v>
      </c>
      <c r="BA206" s="76">
        <v>100</v>
      </c>
      <c r="BB206">
        <v>50</v>
      </c>
      <c r="BC206" s="76">
        <f>ROUND((Table61011[[#This Row],[XP]]*Table61011[[#This Row],[entity_spawned (AVG)]])*(Table61011[[#This Row],[activating_chance]]/100),0)</f>
        <v>350</v>
      </c>
      <c r="BD206" s="73" t="s">
        <v>361</v>
      </c>
    </row>
    <row r="207" spans="2:56" x14ac:dyDescent="0.25">
      <c r="B207" s="74" t="s">
        <v>256</v>
      </c>
      <c r="C207">
        <v>1</v>
      </c>
      <c r="D207" s="76">
        <v>220</v>
      </c>
      <c r="E207" s="76">
        <v>100</v>
      </c>
      <c r="F207" s="76">
        <v>35</v>
      </c>
      <c r="G207" s="76">
        <f>ROUND((Table245[[#This Row],[XP]]*Table245[[#This Row],[entity_spawned (AVG)]])*(Table245[[#This Row],[activating_chance]]/100),0)</f>
        <v>35</v>
      </c>
      <c r="H207" s="73" t="s">
        <v>362</v>
      </c>
      <c r="Z207" t="s">
        <v>424</v>
      </c>
      <c r="AA207">
        <v>1</v>
      </c>
      <c r="AB207">
        <v>150</v>
      </c>
      <c r="AC207" s="76">
        <v>100</v>
      </c>
      <c r="AD207">
        <v>75</v>
      </c>
      <c r="AE207" s="76">
        <f>ROUND((Table2[[#This Row],[XP]]*Table2[[#This Row],[entity_spawned (AVG)]])*(Table2[[#This Row],[activating_chance]]/100),0)</f>
        <v>75</v>
      </c>
      <c r="AF207" s="73" t="s">
        <v>362</v>
      </c>
      <c r="AX207" t="s">
        <v>430</v>
      </c>
      <c r="AY207">
        <v>3</v>
      </c>
      <c r="AZ207">
        <v>200</v>
      </c>
      <c r="BA207" s="76">
        <v>100</v>
      </c>
      <c r="BB207">
        <v>50</v>
      </c>
      <c r="BC207" s="76">
        <f>ROUND((Table61011[[#This Row],[XP]]*Table61011[[#This Row],[entity_spawned (AVG)]])*(Table61011[[#This Row],[activating_chance]]/100),0)</f>
        <v>150</v>
      </c>
      <c r="BD207" s="73" t="s">
        <v>361</v>
      </c>
    </row>
    <row r="208" spans="2:56" x14ac:dyDescent="0.25">
      <c r="B208" s="74" t="s">
        <v>263</v>
      </c>
      <c r="C208">
        <v>1</v>
      </c>
      <c r="D208" s="76">
        <v>220</v>
      </c>
      <c r="E208" s="76">
        <v>100</v>
      </c>
      <c r="F208" s="76">
        <v>83</v>
      </c>
      <c r="G208" s="76">
        <f>ROUND((Table245[[#This Row],[XP]]*Table245[[#This Row],[entity_spawned (AVG)]])*(Table245[[#This Row],[activating_chance]]/100),0)</f>
        <v>83</v>
      </c>
      <c r="H208" s="73" t="s">
        <v>361</v>
      </c>
      <c r="Z208" t="s">
        <v>424</v>
      </c>
      <c r="AA208">
        <v>1</v>
      </c>
      <c r="AB208">
        <v>150</v>
      </c>
      <c r="AC208" s="76">
        <v>100</v>
      </c>
      <c r="AD208">
        <v>75</v>
      </c>
      <c r="AE208" s="76">
        <f>ROUND((Table2[[#This Row],[XP]]*Table2[[#This Row],[entity_spawned (AVG)]])*(Table2[[#This Row],[activating_chance]]/100),0)</f>
        <v>75</v>
      </c>
      <c r="AF208" s="73" t="s">
        <v>362</v>
      </c>
      <c r="AX208" t="s">
        <v>430</v>
      </c>
      <c r="AY208">
        <v>3</v>
      </c>
      <c r="AZ208">
        <v>200</v>
      </c>
      <c r="BA208" s="76">
        <v>100</v>
      </c>
      <c r="BB208">
        <v>50</v>
      </c>
      <c r="BC208" s="76">
        <f>ROUND((Table61011[[#This Row],[XP]]*Table61011[[#This Row],[entity_spawned (AVG)]])*(Table61011[[#This Row],[activating_chance]]/100),0)</f>
        <v>150</v>
      </c>
      <c r="BD208" s="73" t="s">
        <v>361</v>
      </c>
    </row>
    <row r="209" spans="2:56" x14ac:dyDescent="0.25">
      <c r="B209" s="74" t="s">
        <v>263</v>
      </c>
      <c r="C209">
        <v>1</v>
      </c>
      <c r="D209" s="76">
        <v>220</v>
      </c>
      <c r="E209" s="76">
        <v>70</v>
      </c>
      <c r="F209" s="76">
        <v>83</v>
      </c>
      <c r="G209" s="76">
        <f>ROUND((Table245[[#This Row],[XP]]*Table245[[#This Row],[entity_spawned (AVG)]])*(Table245[[#This Row],[activating_chance]]/100),0)</f>
        <v>58</v>
      </c>
      <c r="H209" s="73" t="s">
        <v>361</v>
      </c>
      <c r="Z209" t="s">
        <v>424</v>
      </c>
      <c r="AA209">
        <v>1</v>
      </c>
      <c r="AB209">
        <v>150</v>
      </c>
      <c r="AC209" s="76">
        <v>100</v>
      </c>
      <c r="AD209">
        <v>75</v>
      </c>
      <c r="AE209" s="76">
        <f>ROUND((Table2[[#This Row],[XP]]*Table2[[#This Row],[entity_spawned (AVG)]])*(Table2[[#This Row],[activating_chance]]/100),0)</f>
        <v>75</v>
      </c>
      <c r="AF209" s="73" t="s">
        <v>362</v>
      </c>
      <c r="AX209" t="s">
        <v>430</v>
      </c>
      <c r="AY209">
        <v>2</v>
      </c>
      <c r="AZ209">
        <v>200</v>
      </c>
      <c r="BA209" s="76">
        <v>100</v>
      </c>
      <c r="BB209">
        <v>50</v>
      </c>
      <c r="BC209" s="76">
        <f>ROUND((Table61011[[#This Row],[XP]]*Table61011[[#This Row],[entity_spawned (AVG)]])*(Table61011[[#This Row],[activating_chance]]/100),0)</f>
        <v>100</v>
      </c>
      <c r="BD209" s="73" t="s">
        <v>361</v>
      </c>
    </row>
    <row r="210" spans="2:56" x14ac:dyDescent="0.25">
      <c r="B210" s="74" t="s">
        <v>269</v>
      </c>
      <c r="C210">
        <v>1</v>
      </c>
      <c r="D210" s="76">
        <v>220</v>
      </c>
      <c r="E210" s="76">
        <v>60</v>
      </c>
      <c r="F210" s="76">
        <v>50</v>
      </c>
      <c r="G210" s="76">
        <f>ROUND((Table245[[#This Row],[XP]]*Table245[[#This Row],[entity_spawned (AVG)]])*(Table245[[#This Row],[activating_chance]]/100),0)</f>
        <v>30</v>
      </c>
      <c r="H210" s="73" t="s">
        <v>361</v>
      </c>
      <c r="Z210" t="s">
        <v>424</v>
      </c>
      <c r="AA210">
        <v>1</v>
      </c>
      <c r="AB210">
        <v>150</v>
      </c>
      <c r="AC210" s="76">
        <v>100</v>
      </c>
      <c r="AD210">
        <v>75</v>
      </c>
      <c r="AE210" s="76">
        <f>ROUND((Table2[[#This Row],[XP]]*Table2[[#This Row],[entity_spawned (AVG)]])*(Table2[[#This Row],[activating_chance]]/100),0)</f>
        <v>75</v>
      </c>
      <c r="AF210" s="73" t="s">
        <v>362</v>
      </c>
      <c r="AX210" t="s">
        <v>430</v>
      </c>
      <c r="AY210">
        <v>4</v>
      </c>
      <c r="AZ210">
        <v>200</v>
      </c>
      <c r="BA210" s="76">
        <v>80</v>
      </c>
      <c r="BB210">
        <v>50</v>
      </c>
      <c r="BC210" s="76">
        <f>ROUND((Table61011[[#This Row],[XP]]*Table61011[[#This Row],[entity_spawned (AVG)]])*(Table61011[[#This Row],[activating_chance]]/100),0)</f>
        <v>160</v>
      </c>
      <c r="BD210" s="73" t="s">
        <v>361</v>
      </c>
    </row>
    <row r="211" spans="2:56" x14ac:dyDescent="0.25">
      <c r="B211" s="74" t="s">
        <v>269</v>
      </c>
      <c r="C211">
        <v>1</v>
      </c>
      <c r="D211" s="76">
        <v>220</v>
      </c>
      <c r="E211" s="76">
        <v>100</v>
      </c>
      <c r="F211" s="76">
        <v>50</v>
      </c>
      <c r="G211" s="76">
        <f>ROUND((Table245[[#This Row],[XP]]*Table245[[#This Row],[entity_spawned (AVG)]])*(Table245[[#This Row],[activating_chance]]/100),0)</f>
        <v>50</v>
      </c>
      <c r="H211" s="73" t="s">
        <v>361</v>
      </c>
      <c r="Z211" t="s">
        <v>424</v>
      </c>
      <c r="AA211">
        <v>1</v>
      </c>
      <c r="AB211">
        <v>150</v>
      </c>
      <c r="AC211" s="76">
        <v>100</v>
      </c>
      <c r="AD211">
        <v>75</v>
      </c>
      <c r="AE211" s="76">
        <f>ROUND((Table2[[#This Row],[XP]]*Table2[[#This Row],[entity_spawned (AVG)]])*(Table2[[#This Row],[activating_chance]]/100),0)</f>
        <v>75</v>
      </c>
      <c r="AF211" s="73" t="s">
        <v>362</v>
      </c>
      <c r="AX211" t="s">
        <v>430</v>
      </c>
      <c r="AY211">
        <v>6</v>
      </c>
      <c r="AZ211">
        <v>200</v>
      </c>
      <c r="BA211" s="76">
        <v>100</v>
      </c>
      <c r="BB211">
        <v>50</v>
      </c>
      <c r="BC211" s="76">
        <f>ROUND((Table61011[[#This Row],[XP]]*Table61011[[#This Row],[entity_spawned (AVG)]])*(Table61011[[#This Row],[activating_chance]]/100),0)</f>
        <v>300</v>
      </c>
      <c r="BD211" s="73" t="s">
        <v>361</v>
      </c>
    </row>
    <row r="212" spans="2:56" x14ac:dyDescent="0.25">
      <c r="B212" s="74" t="s">
        <v>269</v>
      </c>
      <c r="C212">
        <v>1</v>
      </c>
      <c r="D212" s="76">
        <v>220</v>
      </c>
      <c r="E212" s="76">
        <v>100</v>
      </c>
      <c r="F212" s="76">
        <v>50</v>
      </c>
      <c r="G212" s="76">
        <f>ROUND((Table245[[#This Row],[XP]]*Table245[[#This Row],[entity_spawned (AVG)]])*(Table245[[#This Row],[activating_chance]]/100),0)</f>
        <v>50</v>
      </c>
      <c r="H212" s="73" t="s">
        <v>361</v>
      </c>
      <c r="Z212" t="s">
        <v>424</v>
      </c>
      <c r="AA212">
        <v>1</v>
      </c>
      <c r="AB212">
        <v>150</v>
      </c>
      <c r="AC212" s="76">
        <v>100</v>
      </c>
      <c r="AD212">
        <v>75</v>
      </c>
      <c r="AE212" s="76">
        <f>ROUND((Table2[[#This Row],[XP]]*Table2[[#This Row],[entity_spawned (AVG)]])*(Table2[[#This Row],[activating_chance]]/100),0)</f>
        <v>75</v>
      </c>
      <c r="AF212" s="73" t="s">
        <v>362</v>
      </c>
      <c r="AX212" t="s">
        <v>254</v>
      </c>
      <c r="AY212">
        <v>1</v>
      </c>
      <c r="AZ212">
        <v>200</v>
      </c>
      <c r="BA212" s="76">
        <v>100</v>
      </c>
      <c r="BB212">
        <v>55</v>
      </c>
      <c r="BC212" s="76">
        <f>ROUND((Table61011[[#This Row],[XP]]*Table61011[[#This Row],[entity_spawned (AVG)]])*(Table61011[[#This Row],[activating_chance]]/100),0)</f>
        <v>55</v>
      </c>
      <c r="BD212" s="73" t="s">
        <v>361</v>
      </c>
    </row>
    <row r="213" spans="2:56" x14ac:dyDescent="0.25">
      <c r="B213" s="74" t="s">
        <v>269</v>
      </c>
      <c r="C213">
        <v>1</v>
      </c>
      <c r="D213" s="76">
        <v>220</v>
      </c>
      <c r="E213" s="76">
        <v>100</v>
      </c>
      <c r="F213" s="76">
        <v>50</v>
      </c>
      <c r="G213" s="76">
        <f>ROUND((Table245[[#This Row],[XP]]*Table245[[#This Row],[entity_spawned (AVG)]])*(Table245[[#This Row],[activating_chance]]/100),0)</f>
        <v>50</v>
      </c>
      <c r="H213" s="73" t="s">
        <v>361</v>
      </c>
      <c r="Z213" t="s">
        <v>424</v>
      </c>
      <c r="AA213">
        <v>1</v>
      </c>
      <c r="AB213">
        <v>150</v>
      </c>
      <c r="AC213" s="76">
        <v>100</v>
      </c>
      <c r="AD213">
        <v>75</v>
      </c>
      <c r="AE213" s="76">
        <f>ROUND((Table2[[#This Row],[XP]]*Table2[[#This Row],[entity_spawned (AVG)]])*(Table2[[#This Row],[activating_chance]]/100),0)</f>
        <v>75</v>
      </c>
      <c r="AF213" s="73" t="s">
        <v>362</v>
      </c>
      <c r="AX213" t="s">
        <v>254</v>
      </c>
      <c r="AY213">
        <v>1</v>
      </c>
      <c r="AZ213">
        <v>200</v>
      </c>
      <c r="BA213" s="76">
        <v>100</v>
      </c>
      <c r="BB213">
        <v>55</v>
      </c>
      <c r="BC213" s="76">
        <f>ROUND((Table61011[[#This Row],[XP]]*Table61011[[#This Row],[entity_spawned (AVG)]])*(Table61011[[#This Row],[activating_chance]]/100),0)</f>
        <v>55</v>
      </c>
      <c r="BD213" s="73" t="s">
        <v>361</v>
      </c>
    </row>
    <row r="214" spans="2:56" x14ac:dyDescent="0.25">
      <c r="B214" s="74" t="s">
        <v>269</v>
      </c>
      <c r="C214">
        <v>1</v>
      </c>
      <c r="D214" s="76">
        <v>220</v>
      </c>
      <c r="E214" s="76">
        <v>100</v>
      </c>
      <c r="F214" s="76">
        <v>50</v>
      </c>
      <c r="G214" s="76">
        <f>ROUND((Table245[[#This Row],[XP]]*Table245[[#This Row],[entity_spawned (AVG)]])*(Table245[[#This Row],[activating_chance]]/100),0)</f>
        <v>50</v>
      </c>
      <c r="H214" s="73" t="s">
        <v>361</v>
      </c>
      <c r="Z214" t="s">
        <v>424</v>
      </c>
      <c r="AA214">
        <v>1</v>
      </c>
      <c r="AB214">
        <v>150</v>
      </c>
      <c r="AC214" s="76">
        <v>100</v>
      </c>
      <c r="AD214">
        <v>75</v>
      </c>
      <c r="AE214" s="76">
        <f>ROUND((Table2[[#This Row],[XP]]*Table2[[#This Row],[entity_spawned (AVG)]])*(Table2[[#This Row],[activating_chance]]/100),0)</f>
        <v>75</v>
      </c>
      <c r="AF214" s="73" t="s">
        <v>362</v>
      </c>
      <c r="AX214" t="s">
        <v>254</v>
      </c>
      <c r="AY214">
        <v>1</v>
      </c>
      <c r="AZ214">
        <v>200</v>
      </c>
      <c r="BA214" s="76">
        <v>100</v>
      </c>
      <c r="BB214">
        <v>55</v>
      </c>
      <c r="BC214" s="76">
        <f>ROUND((Table61011[[#This Row],[XP]]*Table61011[[#This Row],[entity_spawned (AVG)]])*(Table61011[[#This Row],[activating_chance]]/100),0)</f>
        <v>55</v>
      </c>
      <c r="BD214" s="73" t="s">
        <v>361</v>
      </c>
    </row>
    <row r="215" spans="2:56" x14ac:dyDescent="0.25">
      <c r="B215" s="74" t="s">
        <v>429</v>
      </c>
      <c r="C215">
        <v>1</v>
      </c>
      <c r="D215" s="76">
        <v>220</v>
      </c>
      <c r="E215" s="76">
        <v>100</v>
      </c>
      <c r="F215" s="76">
        <v>50</v>
      </c>
      <c r="G215" s="76">
        <f>ROUND((Table245[[#This Row],[XP]]*Table245[[#This Row],[entity_spawned (AVG)]])*(Table245[[#This Row],[activating_chance]]/100),0)</f>
        <v>50</v>
      </c>
      <c r="H215" s="73" t="s">
        <v>361</v>
      </c>
      <c r="Z215" t="s">
        <v>424</v>
      </c>
      <c r="AA215">
        <v>1</v>
      </c>
      <c r="AB215">
        <v>150</v>
      </c>
      <c r="AC215" s="76">
        <v>100</v>
      </c>
      <c r="AD215">
        <v>75</v>
      </c>
      <c r="AE215" s="76">
        <f>ROUND((Table2[[#This Row],[XP]]*Table2[[#This Row],[entity_spawned (AVG)]])*(Table2[[#This Row],[activating_chance]]/100),0)</f>
        <v>75</v>
      </c>
      <c r="AF215" s="73" t="s">
        <v>362</v>
      </c>
      <c r="AX215" t="s">
        <v>257</v>
      </c>
      <c r="AY215">
        <v>10</v>
      </c>
      <c r="AZ215">
        <v>200</v>
      </c>
      <c r="BA215" s="76">
        <v>100</v>
      </c>
      <c r="BB215">
        <v>25</v>
      </c>
      <c r="BC215" s="76">
        <f>ROUND((Table61011[[#This Row],[XP]]*Table61011[[#This Row],[entity_spawned (AVG)]])*(Table61011[[#This Row],[activating_chance]]/100),0)</f>
        <v>250</v>
      </c>
      <c r="BD215" s="73" t="s">
        <v>361</v>
      </c>
    </row>
    <row r="216" spans="2:56" x14ac:dyDescent="0.25">
      <c r="B216" s="74" t="s">
        <v>355</v>
      </c>
      <c r="C216">
        <v>1</v>
      </c>
      <c r="D216" s="76">
        <v>220</v>
      </c>
      <c r="E216" s="76">
        <v>100</v>
      </c>
      <c r="F216" s="76">
        <v>50</v>
      </c>
      <c r="G216" s="76">
        <f>ROUND((Table245[[#This Row],[XP]]*Table245[[#This Row],[entity_spawned (AVG)]])*(Table245[[#This Row],[activating_chance]]/100),0)</f>
        <v>50</v>
      </c>
      <c r="H216" s="73" t="s">
        <v>361</v>
      </c>
      <c r="Z216" t="s">
        <v>424</v>
      </c>
      <c r="AA216">
        <v>1</v>
      </c>
      <c r="AB216">
        <v>150</v>
      </c>
      <c r="AC216" s="76">
        <v>100</v>
      </c>
      <c r="AD216">
        <v>75</v>
      </c>
      <c r="AE216" s="76">
        <f>ROUND((Table2[[#This Row],[XP]]*Table2[[#This Row],[entity_spawned (AVG)]])*(Table2[[#This Row],[activating_chance]]/100),0)</f>
        <v>75</v>
      </c>
      <c r="AF216" s="73" t="s">
        <v>362</v>
      </c>
      <c r="AX216" t="s">
        <v>257</v>
      </c>
      <c r="AY216">
        <v>7</v>
      </c>
      <c r="AZ216">
        <v>200</v>
      </c>
      <c r="BA216" s="76">
        <v>80</v>
      </c>
      <c r="BB216">
        <v>25</v>
      </c>
      <c r="BC216" s="76">
        <f>ROUND((Table61011[[#This Row],[XP]]*Table61011[[#This Row],[entity_spawned (AVG)]])*(Table61011[[#This Row],[activating_chance]]/100),0)</f>
        <v>140</v>
      </c>
      <c r="BD216" s="73" t="s">
        <v>361</v>
      </c>
    </row>
    <row r="217" spans="2:56" x14ac:dyDescent="0.25">
      <c r="B217" s="74" t="s">
        <v>262</v>
      </c>
      <c r="C217">
        <v>1</v>
      </c>
      <c r="D217" s="76">
        <v>210</v>
      </c>
      <c r="E217" s="76">
        <v>100</v>
      </c>
      <c r="F217" s="76">
        <v>55</v>
      </c>
      <c r="G217" s="76">
        <f>ROUND((Table245[[#This Row],[XP]]*Table245[[#This Row],[entity_spawned (AVG)]])*(Table245[[#This Row],[activating_chance]]/100),0)</f>
        <v>55</v>
      </c>
      <c r="H217" s="73" t="s">
        <v>361</v>
      </c>
      <c r="Z217" t="s">
        <v>424</v>
      </c>
      <c r="AA217">
        <v>1</v>
      </c>
      <c r="AB217">
        <v>150</v>
      </c>
      <c r="AC217" s="76">
        <v>100</v>
      </c>
      <c r="AD217">
        <v>75</v>
      </c>
      <c r="AE217" s="76">
        <f>ROUND((Table2[[#This Row],[XP]]*Table2[[#This Row],[entity_spawned (AVG)]])*(Table2[[#This Row],[activating_chance]]/100),0)</f>
        <v>75</v>
      </c>
      <c r="AF217" s="73" t="s">
        <v>362</v>
      </c>
      <c r="AX217" t="s">
        <v>257</v>
      </c>
      <c r="AY217">
        <v>10</v>
      </c>
      <c r="AZ217">
        <v>200</v>
      </c>
      <c r="BA217" s="76">
        <v>100</v>
      </c>
      <c r="BB217">
        <v>25</v>
      </c>
      <c r="BC217" s="76">
        <f>ROUND((Table61011[[#This Row],[XP]]*Table61011[[#This Row],[entity_spawned (AVG)]])*(Table61011[[#This Row],[activating_chance]]/100),0)</f>
        <v>250</v>
      </c>
      <c r="BD217" s="73" t="s">
        <v>361</v>
      </c>
    </row>
    <row r="218" spans="2:56" x14ac:dyDescent="0.25">
      <c r="B218" s="74" t="s">
        <v>262</v>
      </c>
      <c r="C218">
        <v>1</v>
      </c>
      <c r="D218" s="76">
        <v>210</v>
      </c>
      <c r="E218" s="76">
        <v>40</v>
      </c>
      <c r="F218" s="76">
        <v>55</v>
      </c>
      <c r="G218" s="76">
        <f>ROUND((Table245[[#This Row],[XP]]*Table245[[#This Row],[entity_spawned (AVG)]])*(Table245[[#This Row],[activating_chance]]/100),0)</f>
        <v>22</v>
      </c>
      <c r="H218" s="73" t="s">
        <v>361</v>
      </c>
      <c r="Z218" t="s">
        <v>424</v>
      </c>
      <c r="AA218">
        <v>1</v>
      </c>
      <c r="AB218">
        <v>150</v>
      </c>
      <c r="AC218" s="76">
        <v>100</v>
      </c>
      <c r="AD218">
        <v>75</v>
      </c>
      <c r="AE218" s="76">
        <f>ROUND((Table2[[#This Row],[XP]]*Table2[[#This Row],[entity_spawned (AVG)]])*(Table2[[#This Row],[activating_chance]]/100),0)</f>
        <v>75</v>
      </c>
      <c r="AF218" s="73" t="s">
        <v>362</v>
      </c>
      <c r="AX218" t="s">
        <v>419</v>
      </c>
      <c r="AY218">
        <v>1</v>
      </c>
      <c r="AZ218">
        <v>200</v>
      </c>
      <c r="BA218" s="76">
        <v>80</v>
      </c>
      <c r="BB218">
        <v>75</v>
      </c>
      <c r="BC218" s="76">
        <f>ROUND((Table61011[[#This Row],[XP]]*Table61011[[#This Row],[entity_spawned (AVG)]])*(Table61011[[#This Row],[activating_chance]]/100),0)</f>
        <v>60</v>
      </c>
      <c r="BD218" s="73" t="s">
        <v>361</v>
      </c>
    </row>
    <row r="219" spans="2:56" x14ac:dyDescent="0.25">
      <c r="B219" s="74" t="s">
        <v>262</v>
      </c>
      <c r="C219">
        <v>1</v>
      </c>
      <c r="D219" s="76">
        <v>210</v>
      </c>
      <c r="E219" s="76">
        <v>100</v>
      </c>
      <c r="F219" s="76">
        <v>55</v>
      </c>
      <c r="G219" s="76">
        <f>ROUND((Table245[[#This Row],[XP]]*Table245[[#This Row],[entity_spawned (AVG)]])*(Table245[[#This Row],[activating_chance]]/100),0)</f>
        <v>55</v>
      </c>
      <c r="H219" s="73" t="s">
        <v>361</v>
      </c>
      <c r="Z219" t="s">
        <v>424</v>
      </c>
      <c r="AA219">
        <v>1</v>
      </c>
      <c r="AB219">
        <v>150</v>
      </c>
      <c r="AC219" s="76">
        <v>100</v>
      </c>
      <c r="AD219">
        <v>75</v>
      </c>
      <c r="AE219" s="76">
        <f>ROUND((Table2[[#This Row],[XP]]*Table2[[#This Row],[entity_spawned (AVG)]])*(Table2[[#This Row],[activating_chance]]/100),0)</f>
        <v>75</v>
      </c>
      <c r="AF219" s="73" t="s">
        <v>362</v>
      </c>
      <c r="AX219" t="s">
        <v>419</v>
      </c>
      <c r="AY219">
        <v>1</v>
      </c>
      <c r="AZ219">
        <v>200</v>
      </c>
      <c r="BA219" s="76">
        <v>100</v>
      </c>
      <c r="BB219">
        <v>75</v>
      </c>
      <c r="BC219" s="76">
        <f>ROUND((Table61011[[#This Row],[XP]]*Table61011[[#This Row],[entity_spawned (AVG)]])*(Table61011[[#This Row],[activating_chance]]/100),0)</f>
        <v>75</v>
      </c>
      <c r="BD219" s="73" t="s">
        <v>361</v>
      </c>
    </row>
    <row r="220" spans="2:56" x14ac:dyDescent="0.25">
      <c r="B220" s="74" t="s">
        <v>262</v>
      </c>
      <c r="C220">
        <v>1</v>
      </c>
      <c r="D220" s="76">
        <v>210</v>
      </c>
      <c r="E220" s="76">
        <v>60</v>
      </c>
      <c r="F220" s="76">
        <v>55</v>
      </c>
      <c r="G220" s="76">
        <f>ROUND((Table245[[#This Row],[XP]]*Table245[[#This Row],[entity_spawned (AVG)]])*(Table245[[#This Row],[activating_chance]]/100),0)</f>
        <v>33</v>
      </c>
      <c r="H220" s="73" t="s">
        <v>361</v>
      </c>
      <c r="Z220" t="s">
        <v>419</v>
      </c>
      <c r="AA220">
        <v>1</v>
      </c>
      <c r="AB220">
        <v>150</v>
      </c>
      <c r="AC220" s="76">
        <v>100</v>
      </c>
      <c r="AD220">
        <v>75</v>
      </c>
      <c r="AE220" s="76">
        <f>ROUND((Table2[[#This Row],[XP]]*Table2[[#This Row],[entity_spawned (AVG)]])*(Table2[[#This Row],[activating_chance]]/100),0)</f>
        <v>75</v>
      </c>
      <c r="AF220" s="73" t="s">
        <v>361</v>
      </c>
      <c r="AX220" t="s">
        <v>419</v>
      </c>
      <c r="AY220">
        <v>1</v>
      </c>
      <c r="AZ220">
        <v>200</v>
      </c>
      <c r="BA220" s="76">
        <v>100</v>
      </c>
      <c r="BB220">
        <v>75</v>
      </c>
      <c r="BC220" s="76">
        <f>ROUND((Table61011[[#This Row],[XP]]*Table61011[[#This Row],[entity_spawned (AVG)]])*(Table61011[[#This Row],[activating_chance]]/100),0)</f>
        <v>75</v>
      </c>
      <c r="BD220" s="73" t="s">
        <v>361</v>
      </c>
    </row>
    <row r="221" spans="2:56" x14ac:dyDescent="0.25">
      <c r="B221" s="74" t="s">
        <v>357</v>
      </c>
      <c r="C221">
        <v>1</v>
      </c>
      <c r="D221" s="76">
        <v>210</v>
      </c>
      <c r="E221" s="76">
        <v>60</v>
      </c>
      <c r="F221" s="76">
        <v>55</v>
      </c>
      <c r="G221" s="76">
        <f>ROUND((Table245[[#This Row],[XP]]*Table245[[#This Row],[entity_spawned (AVG)]])*(Table245[[#This Row],[activating_chance]]/100),0)</f>
        <v>33</v>
      </c>
      <c r="H221" s="73" t="s">
        <v>361</v>
      </c>
      <c r="Z221" t="s">
        <v>419</v>
      </c>
      <c r="AA221">
        <v>1</v>
      </c>
      <c r="AB221">
        <v>150</v>
      </c>
      <c r="AC221" s="76">
        <v>100</v>
      </c>
      <c r="AD221">
        <v>75</v>
      </c>
      <c r="AE221" s="76">
        <f>ROUND((Table2[[#This Row],[XP]]*Table2[[#This Row],[entity_spawned (AVG)]])*(Table2[[#This Row],[activating_chance]]/100),0)</f>
        <v>75</v>
      </c>
      <c r="AF221" s="73" t="s">
        <v>361</v>
      </c>
      <c r="AX221" t="s">
        <v>419</v>
      </c>
      <c r="AY221">
        <v>1</v>
      </c>
      <c r="AZ221">
        <v>200</v>
      </c>
      <c r="BA221" s="76">
        <v>100</v>
      </c>
      <c r="BB221">
        <v>75</v>
      </c>
      <c r="BC221" s="76">
        <f>ROUND((Table61011[[#This Row],[XP]]*Table61011[[#This Row],[entity_spawned (AVG)]])*(Table61011[[#This Row],[activating_chance]]/100),0)</f>
        <v>75</v>
      </c>
      <c r="BD221" s="73" t="s">
        <v>361</v>
      </c>
    </row>
    <row r="222" spans="2:56" x14ac:dyDescent="0.25">
      <c r="B222" s="74" t="s">
        <v>264</v>
      </c>
      <c r="C222">
        <v>1</v>
      </c>
      <c r="D222" s="76">
        <v>210</v>
      </c>
      <c r="E222" s="76">
        <v>100</v>
      </c>
      <c r="F222" s="76">
        <v>75</v>
      </c>
      <c r="G222" s="76">
        <f>ROUND((Table245[[#This Row],[XP]]*Table245[[#This Row],[entity_spawned (AVG)]])*(Table245[[#This Row],[activating_chance]]/100),0)</f>
        <v>75</v>
      </c>
      <c r="H222" s="73" t="s">
        <v>361</v>
      </c>
      <c r="Z222" t="s">
        <v>419</v>
      </c>
      <c r="AA222">
        <v>1</v>
      </c>
      <c r="AB222">
        <v>150</v>
      </c>
      <c r="AC222" s="76">
        <v>100</v>
      </c>
      <c r="AD222">
        <v>75</v>
      </c>
      <c r="AE222" s="76">
        <f>ROUND((Table2[[#This Row],[XP]]*Table2[[#This Row],[entity_spawned (AVG)]])*(Table2[[#This Row],[activating_chance]]/100),0)</f>
        <v>75</v>
      </c>
      <c r="AF222" s="73" t="s">
        <v>361</v>
      </c>
      <c r="AX222" t="s">
        <v>419</v>
      </c>
      <c r="AY222">
        <v>1</v>
      </c>
      <c r="AZ222">
        <v>200</v>
      </c>
      <c r="BA222" s="76">
        <v>100</v>
      </c>
      <c r="BB222">
        <v>75</v>
      </c>
      <c r="BC222" s="76">
        <f>ROUND((Table61011[[#This Row],[XP]]*Table61011[[#This Row],[entity_spawned (AVG)]])*(Table61011[[#This Row],[activating_chance]]/100),0)</f>
        <v>75</v>
      </c>
      <c r="BD222" s="73" t="s">
        <v>361</v>
      </c>
    </row>
    <row r="223" spans="2:56" x14ac:dyDescent="0.25">
      <c r="B223" s="74" t="s">
        <v>269</v>
      </c>
      <c r="C223">
        <v>1</v>
      </c>
      <c r="D223" s="76">
        <v>210</v>
      </c>
      <c r="E223" s="76">
        <v>100</v>
      </c>
      <c r="F223" s="76">
        <v>50</v>
      </c>
      <c r="G223" s="76">
        <f>ROUND((Table245[[#This Row],[XP]]*Table245[[#This Row],[entity_spawned (AVG)]])*(Table245[[#This Row],[activating_chance]]/100),0)</f>
        <v>50</v>
      </c>
      <c r="H223" s="73" t="s">
        <v>361</v>
      </c>
      <c r="Z223" t="s">
        <v>419</v>
      </c>
      <c r="AA223">
        <v>1</v>
      </c>
      <c r="AB223">
        <v>150</v>
      </c>
      <c r="AC223" s="76">
        <v>100</v>
      </c>
      <c r="AD223">
        <v>75</v>
      </c>
      <c r="AE223" s="76">
        <f>ROUND((Table2[[#This Row],[XP]]*Table2[[#This Row],[entity_spawned (AVG)]])*(Table2[[#This Row],[activating_chance]]/100),0)</f>
        <v>75</v>
      </c>
      <c r="AF223" s="73" t="s">
        <v>361</v>
      </c>
      <c r="AX223" t="s">
        <v>419</v>
      </c>
      <c r="AY223">
        <v>1</v>
      </c>
      <c r="AZ223">
        <v>200</v>
      </c>
      <c r="BA223" s="76">
        <v>100</v>
      </c>
      <c r="BB223">
        <v>75</v>
      </c>
      <c r="BC223" s="76">
        <f>ROUND((Table61011[[#This Row],[XP]]*Table61011[[#This Row],[entity_spawned (AVG)]])*(Table61011[[#This Row],[activating_chance]]/100),0)</f>
        <v>75</v>
      </c>
      <c r="BD223" s="73" t="s">
        <v>361</v>
      </c>
    </row>
    <row r="224" spans="2:56" x14ac:dyDescent="0.25">
      <c r="B224" s="74" t="s">
        <v>269</v>
      </c>
      <c r="C224">
        <v>1</v>
      </c>
      <c r="D224" s="76">
        <v>210</v>
      </c>
      <c r="E224" s="76">
        <v>10</v>
      </c>
      <c r="F224" s="76">
        <v>50</v>
      </c>
      <c r="G224" s="76">
        <f>ROUND((Table245[[#This Row],[XP]]*Table245[[#This Row],[entity_spawned (AVG)]])*(Table245[[#This Row],[activating_chance]]/100),0)</f>
        <v>5</v>
      </c>
      <c r="H224" s="73" t="s">
        <v>361</v>
      </c>
      <c r="Z224" t="s">
        <v>419</v>
      </c>
      <c r="AA224">
        <v>1</v>
      </c>
      <c r="AB224">
        <v>150</v>
      </c>
      <c r="AC224" s="76">
        <v>100</v>
      </c>
      <c r="AD224">
        <v>75</v>
      </c>
      <c r="AE224" s="76">
        <f>ROUND((Table2[[#This Row],[XP]]*Table2[[#This Row],[entity_spawned (AVG)]])*(Table2[[#This Row],[activating_chance]]/100),0)</f>
        <v>75</v>
      </c>
      <c r="AF224" s="73" t="s">
        <v>361</v>
      </c>
      <c r="AX224" t="s">
        <v>419</v>
      </c>
      <c r="AY224">
        <v>1</v>
      </c>
      <c r="AZ224">
        <v>200</v>
      </c>
      <c r="BA224" s="76">
        <v>100</v>
      </c>
      <c r="BB224">
        <v>75</v>
      </c>
      <c r="BC224" s="76">
        <f>ROUND((Table61011[[#This Row],[XP]]*Table61011[[#This Row],[entity_spawned (AVG)]])*(Table61011[[#This Row],[activating_chance]]/100),0)</f>
        <v>75</v>
      </c>
      <c r="BD224" s="73" t="s">
        <v>361</v>
      </c>
    </row>
    <row r="225" spans="2:56" x14ac:dyDescent="0.25">
      <c r="B225" s="74" t="s">
        <v>243</v>
      </c>
      <c r="C225">
        <v>1</v>
      </c>
      <c r="D225" s="76">
        <v>200</v>
      </c>
      <c r="E225" s="76">
        <v>90</v>
      </c>
      <c r="F225" s="76">
        <v>95</v>
      </c>
      <c r="G225" s="76">
        <f>ROUND((Table245[[#This Row],[XP]]*Table245[[#This Row],[entity_spawned (AVG)]])*(Table245[[#This Row],[activating_chance]]/100),0)</f>
        <v>86</v>
      </c>
      <c r="H225" s="73" t="s">
        <v>362</v>
      </c>
      <c r="Z225" t="s">
        <v>419</v>
      </c>
      <c r="AA225">
        <v>1</v>
      </c>
      <c r="AB225">
        <v>150</v>
      </c>
      <c r="AC225" s="76">
        <v>100</v>
      </c>
      <c r="AD225">
        <v>75</v>
      </c>
      <c r="AE225" s="76">
        <f>ROUND((Table2[[#This Row],[XP]]*Table2[[#This Row],[entity_spawned (AVG)]])*(Table2[[#This Row],[activating_chance]]/100),0)</f>
        <v>75</v>
      </c>
      <c r="AF225" s="73" t="s">
        <v>361</v>
      </c>
      <c r="AX225" t="s">
        <v>419</v>
      </c>
      <c r="AY225">
        <v>1</v>
      </c>
      <c r="AZ225">
        <v>200</v>
      </c>
      <c r="BA225" s="76">
        <v>100</v>
      </c>
      <c r="BB225">
        <v>75</v>
      </c>
      <c r="BC225" s="76">
        <f>ROUND((Table61011[[#This Row],[XP]]*Table61011[[#This Row],[entity_spawned (AVG)]])*(Table61011[[#This Row],[activating_chance]]/100),0)</f>
        <v>75</v>
      </c>
      <c r="BD225" s="73" t="s">
        <v>361</v>
      </c>
    </row>
    <row r="226" spans="2:56" x14ac:dyDescent="0.25">
      <c r="B226" s="74" t="s">
        <v>243</v>
      </c>
      <c r="C226">
        <v>1</v>
      </c>
      <c r="D226" s="76">
        <v>200</v>
      </c>
      <c r="E226" s="76">
        <v>100</v>
      </c>
      <c r="F226" s="76">
        <v>95</v>
      </c>
      <c r="G226" s="76">
        <f>ROUND((Table245[[#This Row],[XP]]*Table245[[#This Row],[entity_spawned (AVG)]])*(Table245[[#This Row],[activating_chance]]/100),0)</f>
        <v>95</v>
      </c>
      <c r="H226" s="73" t="s">
        <v>362</v>
      </c>
      <c r="Z226" t="s">
        <v>419</v>
      </c>
      <c r="AA226">
        <v>1</v>
      </c>
      <c r="AB226">
        <v>150</v>
      </c>
      <c r="AC226" s="76">
        <v>100</v>
      </c>
      <c r="AD226">
        <v>75</v>
      </c>
      <c r="AE226" s="76">
        <f>ROUND((Table2[[#This Row],[XP]]*Table2[[#This Row],[entity_spawned (AVG)]])*(Table2[[#This Row],[activating_chance]]/100),0)</f>
        <v>75</v>
      </c>
      <c r="AF226" s="73" t="s">
        <v>361</v>
      </c>
      <c r="AX226" t="s">
        <v>419</v>
      </c>
      <c r="AY226">
        <v>1</v>
      </c>
      <c r="AZ226">
        <v>200</v>
      </c>
      <c r="BA226" s="76">
        <v>100</v>
      </c>
      <c r="BB226">
        <v>75</v>
      </c>
      <c r="BC226" s="76">
        <f>ROUND((Table61011[[#This Row],[XP]]*Table61011[[#This Row],[entity_spawned (AVG)]])*(Table61011[[#This Row],[activating_chance]]/100),0)</f>
        <v>75</v>
      </c>
      <c r="BD226" s="73" t="s">
        <v>361</v>
      </c>
    </row>
    <row r="227" spans="2:56" x14ac:dyDescent="0.25">
      <c r="B227" s="74" t="s">
        <v>243</v>
      </c>
      <c r="C227">
        <v>1</v>
      </c>
      <c r="D227" s="76">
        <v>200</v>
      </c>
      <c r="E227" s="76">
        <v>100</v>
      </c>
      <c r="F227" s="76">
        <v>95</v>
      </c>
      <c r="G227" s="76">
        <f>ROUND((Table245[[#This Row],[XP]]*Table245[[#This Row],[entity_spawned (AVG)]])*(Table245[[#This Row],[activating_chance]]/100),0)</f>
        <v>95</v>
      </c>
      <c r="H227" s="73" t="s">
        <v>362</v>
      </c>
      <c r="Z227" t="s">
        <v>419</v>
      </c>
      <c r="AA227">
        <v>1</v>
      </c>
      <c r="AB227">
        <v>150</v>
      </c>
      <c r="AC227" s="76">
        <v>100</v>
      </c>
      <c r="AD227">
        <v>75</v>
      </c>
      <c r="AE227" s="76">
        <f>ROUND((Table2[[#This Row],[XP]]*Table2[[#This Row],[entity_spawned (AVG)]])*(Table2[[#This Row],[activating_chance]]/100),0)</f>
        <v>75</v>
      </c>
      <c r="AF227" s="73" t="s">
        <v>361</v>
      </c>
      <c r="AX227" t="s">
        <v>419</v>
      </c>
      <c r="AY227">
        <v>1</v>
      </c>
      <c r="AZ227">
        <v>200</v>
      </c>
      <c r="BA227" s="76">
        <v>100</v>
      </c>
      <c r="BB227">
        <v>75</v>
      </c>
      <c r="BC227" s="76">
        <f>ROUND((Table61011[[#This Row],[XP]]*Table61011[[#This Row],[entity_spawned (AVG)]])*(Table61011[[#This Row],[activating_chance]]/100),0)</f>
        <v>75</v>
      </c>
      <c r="BD227" s="73" t="s">
        <v>361</v>
      </c>
    </row>
    <row r="228" spans="2:56" x14ac:dyDescent="0.25">
      <c r="B228" s="74" t="s">
        <v>243</v>
      </c>
      <c r="C228">
        <v>1</v>
      </c>
      <c r="D228" s="76">
        <v>200</v>
      </c>
      <c r="E228" s="76">
        <v>100</v>
      </c>
      <c r="F228" s="76">
        <v>95</v>
      </c>
      <c r="G228" s="76">
        <f>ROUND((Table245[[#This Row],[XP]]*Table245[[#This Row],[entity_spawned (AVG)]])*(Table245[[#This Row],[activating_chance]]/100),0)</f>
        <v>95</v>
      </c>
      <c r="H228" s="73" t="s">
        <v>362</v>
      </c>
      <c r="Z228" t="s">
        <v>419</v>
      </c>
      <c r="AA228">
        <v>1</v>
      </c>
      <c r="AB228">
        <v>150</v>
      </c>
      <c r="AC228" s="76">
        <v>100</v>
      </c>
      <c r="AD228">
        <v>75</v>
      </c>
      <c r="AE228" s="76">
        <f>ROUND((Table2[[#This Row],[XP]]*Table2[[#This Row],[entity_spawned (AVG)]])*(Table2[[#This Row],[activating_chance]]/100),0)</f>
        <v>75</v>
      </c>
      <c r="AF228" s="73" t="s">
        <v>361</v>
      </c>
      <c r="AX228" t="s">
        <v>419</v>
      </c>
      <c r="AY228">
        <v>1</v>
      </c>
      <c r="AZ228">
        <v>200</v>
      </c>
      <c r="BA228" s="76">
        <v>80</v>
      </c>
      <c r="BB228">
        <v>75</v>
      </c>
      <c r="BC228" s="76">
        <f>ROUND((Table61011[[#This Row],[XP]]*Table61011[[#This Row],[entity_spawned (AVG)]])*(Table61011[[#This Row],[activating_chance]]/100),0)</f>
        <v>60</v>
      </c>
      <c r="BD228" s="73" t="s">
        <v>361</v>
      </c>
    </row>
    <row r="229" spans="2:56" x14ac:dyDescent="0.25">
      <c r="B229" s="74" t="s">
        <v>243</v>
      </c>
      <c r="C229">
        <v>1</v>
      </c>
      <c r="D229" s="76">
        <v>200</v>
      </c>
      <c r="E229" s="76">
        <v>100</v>
      </c>
      <c r="F229" s="76">
        <v>95</v>
      </c>
      <c r="G229" s="76">
        <f>ROUND((Table245[[#This Row],[XP]]*Table245[[#This Row],[entity_spawned (AVG)]])*(Table245[[#This Row],[activating_chance]]/100),0)</f>
        <v>95</v>
      </c>
      <c r="H229" s="73" t="s">
        <v>362</v>
      </c>
      <c r="Z229" t="s">
        <v>419</v>
      </c>
      <c r="AA229">
        <v>1</v>
      </c>
      <c r="AB229">
        <v>150</v>
      </c>
      <c r="AC229" s="76">
        <v>100</v>
      </c>
      <c r="AD229">
        <v>75</v>
      </c>
      <c r="AE229" s="76">
        <f>ROUND((Table2[[#This Row],[XP]]*Table2[[#This Row],[entity_spawned (AVG)]])*(Table2[[#This Row],[activating_chance]]/100),0)</f>
        <v>75</v>
      </c>
      <c r="AF229" s="73" t="s">
        <v>361</v>
      </c>
      <c r="AX229" t="s">
        <v>419</v>
      </c>
      <c r="AY229">
        <v>1</v>
      </c>
      <c r="AZ229">
        <v>200</v>
      </c>
      <c r="BA229" s="76">
        <v>100</v>
      </c>
      <c r="BB229">
        <v>75</v>
      </c>
      <c r="BC229" s="76">
        <f>ROUND((Table61011[[#This Row],[XP]]*Table61011[[#This Row],[entity_spawned (AVG)]])*(Table61011[[#This Row],[activating_chance]]/100),0)</f>
        <v>75</v>
      </c>
      <c r="BD229" s="73" t="s">
        <v>361</v>
      </c>
    </row>
    <row r="230" spans="2:56" x14ac:dyDescent="0.25">
      <c r="B230" s="74" t="s">
        <v>243</v>
      </c>
      <c r="C230">
        <v>1</v>
      </c>
      <c r="D230" s="76">
        <v>200</v>
      </c>
      <c r="E230" s="76">
        <v>100</v>
      </c>
      <c r="F230" s="76">
        <v>95</v>
      </c>
      <c r="G230" s="76">
        <f>ROUND((Table245[[#This Row],[XP]]*Table245[[#This Row],[entity_spawned (AVG)]])*(Table245[[#This Row],[activating_chance]]/100),0)</f>
        <v>95</v>
      </c>
      <c r="H230" s="73" t="s">
        <v>362</v>
      </c>
      <c r="Z230" t="s">
        <v>419</v>
      </c>
      <c r="AA230">
        <v>1</v>
      </c>
      <c r="AB230">
        <v>150</v>
      </c>
      <c r="AC230" s="76">
        <v>100</v>
      </c>
      <c r="AD230">
        <v>75</v>
      </c>
      <c r="AE230" s="76">
        <f>ROUND((Table2[[#This Row],[XP]]*Table2[[#This Row],[entity_spawned (AVG)]])*(Table2[[#This Row],[activating_chance]]/100),0)</f>
        <v>75</v>
      </c>
      <c r="AF230" s="73" t="s">
        <v>361</v>
      </c>
      <c r="AX230" t="s">
        <v>419</v>
      </c>
      <c r="AY230">
        <v>1</v>
      </c>
      <c r="AZ230">
        <v>200</v>
      </c>
      <c r="BA230" s="76">
        <v>100</v>
      </c>
      <c r="BB230">
        <v>75</v>
      </c>
      <c r="BC230" s="76">
        <f>ROUND((Table61011[[#This Row],[XP]]*Table61011[[#This Row],[entity_spawned (AVG)]])*(Table61011[[#This Row],[activating_chance]]/100),0)</f>
        <v>75</v>
      </c>
      <c r="BD230" s="73" t="s">
        <v>361</v>
      </c>
    </row>
    <row r="231" spans="2:56" x14ac:dyDescent="0.25">
      <c r="B231" s="74" t="s">
        <v>243</v>
      </c>
      <c r="C231">
        <v>1</v>
      </c>
      <c r="D231" s="76">
        <v>200</v>
      </c>
      <c r="E231" s="76">
        <v>100</v>
      </c>
      <c r="F231" s="76">
        <v>95</v>
      </c>
      <c r="G231" s="76">
        <f>ROUND((Table245[[#This Row],[XP]]*Table245[[#This Row],[entity_spawned (AVG)]])*(Table245[[#This Row],[activating_chance]]/100),0)</f>
        <v>95</v>
      </c>
      <c r="H231" s="73" t="s">
        <v>362</v>
      </c>
      <c r="Z231" t="s">
        <v>419</v>
      </c>
      <c r="AA231">
        <v>1</v>
      </c>
      <c r="AB231">
        <v>150</v>
      </c>
      <c r="AC231" s="76">
        <v>100</v>
      </c>
      <c r="AD231">
        <v>75</v>
      </c>
      <c r="AE231" s="76">
        <f>ROUND((Table2[[#This Row],[XP]]*Table2[[#This Row],[entity_spawned (AVG)]])*(Table2[[#This Row],[activating_chance]]/100),0)</f>
        <v>75</v>
      </c>
      <c r="AF231" s="73" t="s">
        <v>361</v>
      </c>
      <c r="AX231" t="s">
        <v>419</v>
      </c>
      <c r="AY231">
        <v>1</v>
      </c>
      <c r="AZ231">
        <v>200</v>
      </c>
      <c r="BA231" s="76">
        <v>100</v>
      </c>
      <c r="BB231">
        <v>75</v>
      </c>
      <c r="BC231" s="76">
        <f>ROUND((Table61011[[#This Row],[XP]]*Table61011[[#This Row],[entity_spawned (AVG)]])*(Table61011[[#This Row],[activating_chance]]/100),0)</f>
        <v>75</v>
      </c>
      <c r="BD231" s="73" t="s">
        <v>361</v>
      </c>
    </row>
    <row r="232" spans="2:56" x14ac:dyDescent="0.25">
      <c r="B232" s="74" t="s">
        <v>254</v>
      </c>
      <c r="C232">
        <v>1</v>
      </c>
      <c r="D232" s="76">
        <v>200</v>
      </c>
      <c r="E232" s="76">
        <v>100</v>
      </c>
      <c r="F232" s="76">
        <v>55</v>
      </c>
      <c r="G232" s="76">
        <f>ROUND((Table245[[#This Row],[XP]]*Table245[[#This Row],[entity_spawned (AVG)]])*(Table245[[#This Row],[activating_chance]]/100),0)</f>
        <v>55</v>
      </c>
      <c r="H232" s="73" t="s">
        <v>361</v>
      </c>
      <c r="Z232" t="s">
        <v>267</v>
      </c>
      <c r="AA232">
        <v>1</v>
      </c>
      <c r="AB232">
        <v>150</v>
      </c>
      <c r="AC232" s="76">
        <v>80</v>
      </c>
      <c r="AD232">
        <v>25</v>
      </c>
      <c r="AE232" s="76">
        <f>ROUND((Table2[[#This Row],[XP]]*Table2[[#This Row],[entity_spawned (AVG)]])*(Table2[[#This Row],[activating_chance]]/100),0)</f>
        <v>20</v>
      </c>
      <c r="AF232" s="73" t="s">
        <v>361</v>
      </c>
      <c r="AX232" t="s">
        <v>419</v>
      </c>
      <c r="AY232">
        <v>1</v>
      </c>
      <c r="AZ232">
        <v>200</v>
      </c>
      <c r="BA232" s="76">
        <v>100</v>
      </c>
      <c r="BB232">
        <v>75</v>
      </c>
      <c r="BC232" s="76">
        <f>ROUND((Table61011[[#This Row],[XP]]*Table61011[[#This Row],[entity_spawned (AVG)]])*(Table61011[[#This Row],[activating_chance]]/100),0)</f>
        <v>75</v>
      </c>
      <c r="BD232" s="73" t="s">
        <v>361</v>
      </c>
    </row>
    <row r="233" spans="2:56" x14ac:dyDescent="0.25">
      <c r="B233" s="74" t="s">
        <v>254</v>
      </c>
      <c r="C233">
        <v>1</v>
      </c>
      <c r="D233" s="76">
        <v>200</v>
      </c>
      <c r="E233" s="76">
        <v>100</v>
      </c>
      <c r="F233" s="76">
        <v>55</v>
      </c>
      <c r="G233" s="76">
        <f>ROUND((Table245[[#This Row],[XP]]*Table245[[#This Row],[entity_spawned (AVG)]])*(Table245[[#This Row],[activating_chance]]/100),0)</f>
        <v>55</v>
      </c>
      <c r="H233" s="73" t="s">
        <v>361</v>
      </c>
      <c r="Z233" t="s">
        <v>267</v>
      </c>
      <c r="AA233">
        <v>1</v>
      </c>
      <c r="AB233">
        <v>150</v>
      </c>
      <c r="AC233" s="76">
        <v>100</v>
      </c>
      <c r="AD233">
        <v>25</v>
      </c>
      <c r="AE233" s="76">
        <f>ROUND((Table2[[#This Row],[XP]]*Table2[[#This Row],[entity_spawned (AVG)]])*(Table2[[#This Row],[activating_chance]]/100),0)</f>
        <v>25</v>
      </c>
      <c r="AF233" s="73" t="s">
        <v>361</v>
      </c>
      <c r="AX233" t="s">
        <v>490</v>
      </c>
      <c r="AY233">
        <v>1</v>
      </c>
      <c r="AZ233">
        <v>200</v>
      </c>
      <c r="BA233" s="76">
        <v>100</v>
      </c>
      <c r="BB233">
        <v>0</v>
      </c>
      <c r="BC233" s="76">
        <f>ROUND((Table61011[[#This Row],[XP]]*Table61011[[#This Row],[entity_spawned (AVG)]])*(Table61011[[#This Row],[activating_chance]]/100),0)</f>
        <v>0</v>
      </c>
      <c r="BD233" s="73" t="s">
        <v>362</v>
      </c>
    </row>
    <row r="234" spans="2:56" x14ac:dyDescent="0.25">
      <c r="B234" s="74" t="s">
        <v>254</v>
      </c>
      <c r="C234">
        <v>1</v>
      </c>
      <c r="D234" s="76">
        <v>200</v>
      </c>
      <c r="E234" s="76">
        <v>100</v>
      </c>
      <c r="F234" s="76">
        <v>55</v>
      </c>
      <c r="G234" s="76">
        <f>ROUND((Table245[[#This Row],[XP]]*Table245[[#This Row],[entity_spawned (AVG)]])*(Table245[[#This Row],[activating_chance]]/100),0)</f>
        <v>55</v>
      </c>
      <c r="H234" s="73" t="s">
        <v>361</v>
      </c>
      <c r="Z234" t="s">
        <v>267</v>
      </c>
      <c r="AA234">
        <v>1</v>
      </c>
      <c r="AB234">
        <v>150</v>
      </c>
      <c r="AC234" s="76">
        <v>100</v>
      </c>
      <c r="AD234">
        <v>25</v>
      </c>
      <c r="AE234" s="76">
        <f>ROUND((Table2[[#This Row],[XP]]*Table2[[#This Row],[entity_spawned (AVG)]])*(Table2[[#This Row],[activating_chance]]/100),0)</f>
        <v>25</v>
      </c>
      <c r="AF234" s="73" t="s">
        <v>361</v>
      </c>
      <c r="AX234" t="s">
        <v>490</v>
      </c>
      <c r="AY234">
        <v>1</v>
      </c>
      <c r="AZ234">
        <v>200</v>
      </c>
      <c r="BA234" s="76">
        <v>100</v>
      </c>
      <c r="BB234">
        <v>0</v>
      </c>
      <c r="BC234" s="76">
        <f>ROUND((Table61011[[#This Row],[XP]]*Table61011[[#This Row],[entity_spawned (AVG)]])*(Table61011[[#This Row],[activating_chance]]/100),0)</f>
        <v>0</v>
      </c>
      <c r="BD234" s="73" t="s">
        <v>362</v>
      </c>
    </row>
    <row r="235" spans="2:56" x14ac:dyDescent="0.25">
      <c r="B235" s="74" t="s">
        <v>261</v>
      </c>
      <c r="C235">
        <v>1</v>
      </c>
      <c r="D235" s="76">
        <v>200</v>
      </c>
      <c r="E235" s="76">
        <v>80</v>
      </c>
      <c r="F235" s="76">
        <v>50</v>
      </c>
      <c r="G235" s="76">
        <f>ROUND((Table245[[#This Row],[XP]]*Table245[[#This Row],[entity_spawned (AVG)]])*(Table245[[#This Row],[activating_chance]]/100),0)</f>
        <v>40</v>
      </c>
      <c r="H235" s="73" t="s">
        <v>361</v>
      </c>
      <c r="Z235" t="s">
        <v>267</v>
      </c>
      <c r="AA235">
        <v>1</v>
      </c>
      <c r="AB235">
        <v>150</v>
      </c>
      <c r="AC235" s="76">
        <v>100</v>
      </c>
      <c r="AD235">
        <v>25</v>
      </c>
      <c r="AE235" s="76">
        <f>ROUND((Table2[[#This Row],[XP]]*Table2[[#This Row],[entity_spawned (AVG)]])*(Table2[[#This Row],[activating_chance]]/100),0)</f>
        <v>25</v>
      </c>
      <c r="AF235" s="73" t="s">
        <v>361</v>
      </c>
      <c r="AX235" t="s">
        <v>490</v>
      </c>
      <c r="AY235">
        <v>1</v>
      </c>
      <c r="AZ235">
        <v>200</v>
      </c>
      <c r="BA235" s="76">
        <v>100</v>
      </c>
      <c r="BB235">
        <v>0</v>
      </c>
      <c r="BC235" s="76">
        <f>ROUND((Table61011[[#This Row],[XP]]*Table61011[[#This Row],[entity_spawned (AVG)]])*(Table61011[[#This Row],[activating_chance]]/100),0)</f>
        <v>0</v>
      </c>
      <c r="BD235" s="73" t="s">
        <v>362</v>
      </c>
    </row>
    <row r="236" spans="2:56" x14ac:dyDescent="0.25">
      <c r="B236" s="74" t="s">
        <v>264</v>
      </c>
      <c r="C236">
        <v>1</v>
      </c>
      <c r="D236" s="76">
        <v>200</v>
      </c>
      <c r="E236" s="76">
        <v>75</v>
      </c>
      <c r="F236" s="76">
        <v>75</v>
      </c>
      <c r="G236" s="76">
        <f>ROUND((Table245[[#This Row],[XP]]*Table245[[#This Row],[entity_spawned (AVG)]])*(Table245[[#This Row],[activating_chance]]/100),0)</f>
        <v>56</v>
      </c>
      <c r="H236" s="73" t="s">
        <v>361</v>
      </c>
      <c r="Z236" t="s">
        <v>267</v>
      </c>
      <c r="AA236">
        <v>3</v>
      </c>
      <c r="AB236">
        <v>150</v>
      </c>
      <c r="AC236" s="76">
        <v>40</v>
      </c>
      <c r="AD236">
        <v>25</v>
      </c>
      <c r="AE236" s="76">
        <f>ROUND((Table2[[#This Row],[XP]]*Table2[[#This Row],[entity_spawned (AVG)]])*(Table2[[#This Row],[activating_chance]]/100),0)</f>
        <v>30</v>
      </c>
      <c r="AF236" s="73" t="s">
        <v>361</v>
      </c>
      <c r="AX236" t="s">
        <v>490</v>
      </c>
      <c r="AY236">
        <v>1</v>
      </c>
      <c r="AZ236">
        <v>200</v>
      </c>
      <c r="BA236" s="76">
        <v>100</v>
      </c>
      <c r="BB236">
        <v>0</v>
      </c>
      <c r="BC236" s="76">
        <f>ROUND((Table61011[[#This Row],[XP]]*Table61011[[#This Row],[entity_spawned (AVG)]])*(Table61011[[#This Row],[activating_chance]]/100),0)</f>
        <v>0</v>
      </c>
      <c r="BD236" s="73" t="s">
        <v>362</v>
      </c>
    </row>
    <row r="237" spans="2:56" x14ac:dyDescent="0.25">
      <c r="B237" s="74" t="s">
        <v>264</v>
      </c>
      <c r="C237">
        <v>2</v>
      </c>
      <c r="D237" s="76">
        <v>200</v>
      </c>
      <c r="E237" s="76">
        <v>100</v>
      </c>
      <c r="F237" s="76">
        <v>75</v>
      </c>
      <c r="G237" s="76">
        <f>ROUND((Table245[[#This Row],[XP]]*Table245[[#This Row],[entity_spawned (AVG)]])*(Table245[[#This Row],[activating_chance]]/100),0)</f>
        <v>150</v>
      </c>
      <c r="H237" s="73" t="s">
        <v>361</v>
      </c>
      <c r="Z237" t="s">
        <v>267</v>
      </c>
      <c r="AA237">
        <v>1</v>
      </c>
      <c r="AB237">
        <v>150</v>
      </c>
      <c r="AC237" s="76">
        <v>90</v>
      </c>
      <c r="AD237">
        <v>25</v>
      </c>
      <c r="AE237" s="76">
        <f>ROUND((Table2[[#This Row],[XP]]*Table2[[#This Row],[entity_spawned (AVG)]])*(Table2[[#This Row],[activating_chance]]/100),0)</f>
        <v>23</v>
      </c>
      <c r="AF237" s="73" t="s">
        <v>361</v>
      </c>
      <c r="AX237" t="s">
        <v>490</v>
      </c>
      <c r="AY237">
        <v>1</v>
      </c>
      <c r="AZ237">
        <v>200</v>
      </c>
      <c r="BA237" s="76">
        <v>100</v>
      </c>
      <c r="BB237">
        <v>0</v>
      </c>
      <c r="BC237" s="76">
        <f>ROUND((Table61011[[#This Row],[XP]]*Table61011[[#This Row],[entity_spawned (AVG)]])*(Table61011[[#This Row],[activating_chance]]/100),0)</f>
        <v>0</v>
      </c>
      <c r="BD237" s="73" t="s">
        <v>362</v>
      </c>
    </row>
    <row r="238" spans="2:56" x14ac:dyDescent="0.25">
      <c r="B238" s="74" t="s">
        <v>264</v>
      </c>
      <c r="C238">
        <v>1</v>
      </c>
      <c r="D238" s="76">
        <v>200</v>
      </c>
      <c r="E238" s="76">
        <v>75</v>
      </c>
      <c r="F238" s="76">
        <v>75</v>
      </c>
      <c r="G238" s="76">
        <f>ROUND((Table245[[#This Row],[XP]]*Table245[[#This Row],[entity_spawned (AVG)]])*(Table245[[#This Row],[activating_chance]]/100),0)</f>
        <v>56</v>
      </c>
      <c r="H238" s="73" t="s">
        <v>361</v>
      </c>
      <c r="Z238" t="s">
        <v>267</v>
      </c>
      <c r="AA238">
        <v>1</v>
      </c>
      <c r="AB238">
        <v>150</v>
      </c>
      <c r="AC238" s="76">
        <v>100</v>
      </c>
      <c r="AD238">
        <v>25</v>
      </c>
      <c r="AE238" s="76">
        <f>ROUND((Table2[[#This Row],[XP]]*Table2[[#This Row],[entity_spawned (AVG)]])*(Table2[[#This Row],[activating_chance]]/100),0)</f>
        <v>25</v>
      </c>
      <c r="AF238" s="73" t="s">
        <v>361</v>
      </c>
      <c r="AX238" t="s">
        <v>490</v>
      </c>
      <c r="AY238">
        <v>1</v>
      </c>
      <c r="AZ238">
        <v>200</v>
      </c>
      <c r="BA238" s="76">
        <v>100</v>
      </c>
      <c r="BB238">
        <v>0</v>
      </c>
      <c r="BC238" s="76">
        <f>ROUND((Table61011[[#This Row],[XP]]*Table61011[[#This Row],[entity_spawned (AVG)]])*(Table61011[[#This Row],[activating_chance]]/100),0)</f>
        <v>0</v>
      </c>
      <c r="BD238" s="73" t="s">
        <v>362</v>
      </c>
    </row>
    <row r="239" spans="2:56" x14ac:dyDescent="0.25">
      <c r="B239" s="74" t="s">
        <v>264</v>
      </c>
      <c r="C239">
        <v>1</v>
      </c>
      <c r="D239" s="76">
        <v>200</v>
      </c>
      <c r="E239" s="76">
        <v>40</v>
      </c>
      <c r="F239" s="76">
        <v>75</v>
      </c>
      <c r="G239" s="76">
        <f>ROUND((Table245[[#This Row],[XP]]*Table245[[#This Row],[entity_spawned (AVG)]])*(Table245[[#This Row],[activating_chance]]/100),0)</f>
        <v>30</v>
      </c>
      <c r="H239" s="73" t="s">
        <v>361</v>
      </c>
      <c r="Z239" t="s">
        <v>267</v>
      </c>
      <c r="AA239">
        <v>2</v>
      </c>
      <c r="AB239">
        <v>150</v>
      </c>
      <c r="AC239" s="76">
        <v>80</v>
      </c>
      <c r="AD239">
        <v>25</v>
      </c>
      <c r="AE239" s="76">
        <f>ROUND((Table2[[#This Row],[XP]]*Table2[[#This Row],[entity_spawned (AVG)]])*(Table2[[#This Row],[activating_chance]]/100),0)</f>
        <v>40</v>
      </c>
      <c r="AF239" s="73" t="s">
        <v>361</v>
      </c>
      <c r="AX239" t="s">
        <v>490</v>
      </c>
      <c r="AY239">
        <v>1</v>
      </c>
      <c r="AZ239">
        <v>200</v>
      </c>
      <c r="BA239" s="76">
        <v>100</v>
      </c>
      <c r="BB239">
        <v>0</v>
      </c>
      <c r="BC239" s="76">
        <f>ROUND((Table61011[[#This Row],[XP]]*Table61011[[#This Row],[entity_spawned (AVG)]])*(Table61011[[#This Row],[activating_chance]]/100),0)</f>
        <v>0</v>
      </c>
      <c r="BD239" s="73" t="s">
        <v>362</v>
      </c>
    </row>
    <row r="240" spans="2:56" x14ac:dyDescent="0.25">
      <c r="B240" s="74" t="s">
        <v>352</v>
      </c>
      <c r="C240">
        <v>1</v>
      </c>
      <c r="D240" s="76">
        <v>200</v>
      </c>
      <c r="E240" s="76">
        <v>60</v>
      </c>
      <c r="F240" s="76">
        <v>75</v>
      </c>
      <c r="G240" s="76">
        <f>ROUND((Table245[[#This Row],[XP]]*Table245[[#This Row],[entity_spawned (AVG)]])*(Table245[[#This Row],[activating_chance]]/100),0)</f>
        <v>45</v>
      </c>
      <c r="H240" s="73" t="s">
        <v>361</v>
      </c>
      <c r="Z240" t="s">
        <v>267</v>
      </c>
      <c r="AA240">
        <v>2</v>
      </c>
      <c r="AB240">
        <v>150</v>
      </c>
      <c r="AC240" s="76">
        <v>20</v>
      </c>
      <c r="AD240">
        <v>25</v>
      </c>
      <c r="AE240" s="76">
        <f>ROUND((Table2[[#This Row],[XP]]*Table2[[#This Row],[entity_spawned (AVG)]])*(Table2[[#This Row],[activating_chance]]/100),0)</f>
        <v>10</v>
      </c>
      <c r="AF240" s="73" t="s">
        <v>361</v>
      </c>
      <c r="AX240" t="s">
        <v>490</v>
      </c>
      <c r="AY240">
        <v>1</v>
      </c>
      <c r="AZ240">
        <v>200</v>
      </c>
      <c r="BA240" s="76">
        <v>100</v>
      </c>
      <c r="BB240">
        <v>0</v>
      </c>
      <c r="BC240" s="76">
        <f>ROUND((Table61011[[#This Row],[XP]]*Table61011[[#This Row],[entity_spawned (AVG)]])*(Table61011[[#This Row],[activating_chance]]/100),0)</f>
        <v>0</v>
      </c>
      <c r="BD240" s="73" t="s">
        <v>362</v>
      </c>
    </row>
    <row r="241" spans="2:56" x14ac:dyDescent="0.25">
      <c r="B241" s="74" t="s">
        <v>266</v>
      </c>
      <c r="C241">
        <v>1</v>
      </c>
      <c r="D241" s="76">
        <v>200</v>
      </c>
      <c r="E241" s="76">
        <v>100</v>
      </c>
      <c r="F241" s="76">
        <v>55</v>
      </c>
      <c r="G241" s="76">
        <f>ROUND((Table245[[#This Row],[XP]]*Table245[[#This Row],[entity_spawned (AVG)]])*(Table245[[#This Row],[activating_chance]]/100),0)</f>
        <v>55</v>
      </c>
      <c r="H241" s="73" t="s">
        <v>362</v>
      </c>
      <c r="Z241" t="s">
        <v>267</v>
      </c>
      <c r="AA241">
        <v>1</v>
      </c>
      <c r="AB241">
        <v>150</v>
      </c>
      <c r="AC241" s="76">
        <v>100</v>
      </c>
      <c r="AD241">
        <v>25</v>
      </c>
      <c r="AE241" s="76">
        <f>ROUND((Table2[[#This Row],[XP]]*Table2[[#This Row],[entity_spawned (AVG)]])*(Table2[[#This Row],[activating_chance]]/100),0)</f>
        <v>25</v>
      </c>
      <c r="AF241" s="73" t="s">
        <v>361</v>
      </c>
      <c r="AX241" t="s">
        <v>490</v>
      </c>
      <c r="AY241">
        <v>1</v>
      </c>
      <c r="AZ241">
        <v>200</v>
      </c>
      <c r="BA241" s="76">
        <v>100</v>
      </c>
      <c r="BB241">
        <v>0</v>
      </c>
      <c r="BC241" s="76">
        <f>ROUND((Table61011[[#This Row],[XP]]*Table61011[[#This Row],[entity_spawned (AVG)]])*(Table61011[[#This Row],[activating_chance]]/100),0)</f>
        <v>0</v>
      </c>
      <c r="BD241" s="73" t="s">
        <v>362</v>
      </c>
    </row>
    <row r="242" spans="2:56" x14ac:dyDescent="0.25">
      <c r="B242" s="74" t="s">
        <v>266</v>
      </c>
      <c r="C242">
        <v>1</v>
      </c>
      <c r="D242" s="76">
        <v>200</v>
      </c>
      <c r="E242" s="76">
        <v>100</v>
      </c>
      <c r="F242" s="76">
        <v>55</v>
      </c>
      <c r="G242" s="76">
        <f>ROUND((Table245[[#This Row],[XP]]*Table245[[#This Row],[entity_spawned (AVG)]])*(Table245[[#This Row],[activating_chance]]/100),0)</f>
        <v>55</v>
      </c>
      <c r="H242" s="73" t="s">
        <v>362</v>
      </c>
      <c r="Z242" t="s">
        <v>267</v>
      </c>
      <c r="AA242">
        <v>1</v>
      </c>
      <c r="AB242">
        <v>150</v>
      </c>
      <c r="AC242" s="76">
        <v>100</v>
      </c>
      <c r="AD242">
        <v>25</v>
      </c>
      <c r="AE242" s="76">
        <f>ROUND((Table2[[#This Row],[XP]]*Table2[[#This Row],[entity_spawned (AVG)]])*(Table2[[#This Row],[activating_chance]]/100),0)</f>
        <v>25</v>
      </c>
      <c r="AF242" s="73" t="s">
        <v>361</v>
      </c>
      <c r="AX242" t="s">
        <v>490</v>
      </c>
      <c r="AY242">
        <v>1</v>
      </c>
      <c r="AZ242">
        <v>200</v>
      </c>
      <c r="BA242" s="76">
        <v>20</v>
      </c>
      <c r="BB242">
        <v>0</v>
      </c>
      <c r="BC242" s="76">
        <f>ROUND((Table61011[[#This Row],[XP]]*Table61011[[#This Row],[entity_spawned (AVG)]])*(Table61011[[#This Row],[activating_chance]]/100),0)</f>
        <v>0</v>
      </c>
      <c r="BD242" s="73" t="s">
        <v>362</v>
      </c>
    </row>
    <row r="243" spans="2:56" x14ac:dyDescent="0.25">
      <c r="B243" s="74" t="s">
        <v>266</v>
      </c>
      <c r="C243">
        <v>1</v>
      </c>
      <c r="D243" s="76">
        <v>200</v>
      </c>
      <c r="E243" s="76">
        <v>100</v>
      </c>
      <c r="F243" s="76">
        <v>55</v>
      </c>
      <c r="G243" s="76">
        <f>ROUND((Table245[[#This Row],[XP]]*Table245[[#This Row],[entity_spawned (AVG)]])*(Table245[[#This Row],[activating_chance]]/100),0)</f>
        <v>55</v>
      </c>
      <c r="H243" s="73" t="s">
        <v>362</v>
      </c>
      <c r="Z243" t="s">
        <v>267</v>
      </c>
      <c r="AA243">
        <v>2</v>
      </c>
      <c r="AB243">
        <v>150</v>
      </c>
      <c r="AC243" s="76">
        <v>60</v>
      </c>
      <c r="AD243">
        <v>25</v>
      </c>
      <c r="AE243" s="76">
        <f>ROUND((Table2[[#This Row],[XP]]*Table2[[#This Row],[entity_spawned (AVG)]])*(Table2[[#This Row],[activating_chance]]/100),0)</f>
        <v>30</v>
      </c>
      <c r="AF243" s="73" t="s">
        <v>361</v>
      </c>
      <c r="AX243" t="s">
        <v>490</v>
      </c>
      <c r="AY243">
        <v>1</v>
      </c>
      <c r="AZ243">
        <v>200</v>
      </c>
      <c r="BA243" s="76">
        <v>100</v>
      </c>
      <c r="BB243">
        <v>0</v>
      </c>
      <c r="BC243" s="76">
        <f>ROUND((Table61011[[#This Row],[XP]]*Table61011[[#This Row],[entity_spawned (AVG)]])*(Table61011[[#This Row],[activating_chance]]/100),0)</f>
        <v>0</v>
      </c>
      <c r="BD243" s="73" t="s">
        <v>362</v>
      </c>
    </row>
    <row r="244" spans="2:56" x14ac:dyDescent="0.25">
      <c r="B244" s="74" t="s">
        <v>266</v>
      </c>
      <c r="C244">
        <v>1</v>
      </c>
      <c r="D244" s="76">
        <v>200</v>
      </c>
      <c r="E244" s="76">
        <v>100</v>
      </c>
      <c r="F244" s="76">
        <v>55</v>
      </c>
      <c r="G244" s="76">
        <f>ROUND((Table245[[#This Row],[XP]]*Table245[[#This Row],[entity_spawned (AVG)]])*(Table245[[#This Row],[activating_chance]]/100),0)</f>
        <v>55</v>
      </c>
      <c r="H244" s="73" t="s">
        <v>362</v>
      </c>
      <c r="Z244" t="s">
        <v>267</v>
      </c>
      <c r="AA244">
        <v>1</v>
      </c>
      <c r="AB244">
        <v>150</v>
      </c>
      <c r="AC244" s="76">
        <v>100</v>
      </c>
      <c r="AD244">
        <v>25</v>
      </c>
      <c r="AE244" s="76">
        <f>ROUND((Table2[[#This Row],[XP]]*Table2[[#This Row],[entity_spawned (AVG)]])*(Table2[[#This Row],[activating_chance]]/100),0)</f>
        <v>25</v>
      </c>
      <c r="AF244" s="73" t="s">
        <v>361</v>
      </c>
      <c r="AX244" t="s">
        <v>490</v>
      </c>
      <c r="AY244">
        <v>1</v>
      </c>
      <c r="AZ244">
        <v>200</v>
      </c>
      <c r="BA244" s="76">
        <v>100</v>
      </c>
      <c r="BB244">
        <v>0</v>
      </c>
      <c r="BC244" s="76">
        <f>ROUND((Table61011[[#This Row],[XP]]*Table61011[[#This Row],[entity_spawned (AVG)]])*(Table61011[[#This Row],[activating_chance]]/100),0)</f>
        <v>0</v>
      </c>
      <c r="BD244" s="73" t="s">
        <v>362</v>
      </c>
    </row>
    <row r="245" spans="2:56" x14ac:dyDescent="0.25">
      <c r="B245" s="74" t="s">
        <v>266</v>
      </c>
      <c r="C245">
        <v>1</v>
      </c>
      <c r="D245" s="76">
        <v>200</v>
      </c>
      <c r="E245" s="76">
        <v>100</v>
      </c>
      <c r="F245" s="76">
        <v>55</v>
      </c>
      <c r="G245" s="76">
        <f>ROUND((Table245[[#This Row],[XP]]*Table245[[#This Row],[entity_spawned (AVG)]])*(Table245[[#This Row],[activating_chance]]/100),0)</f>
        <v>55</v>
      </c>
      <c r="H245" s="73" t="s">
        <v>362</v>
      </c>
      <c r="Z245" t="s">
        <v>267</v>
      </c>
      <c r="AA245">
        <v>1</v>
      </c>
      <c r="AB245">
        <v>150</v>
      </c>
      <c r="AC245" s="76">
        <v>100</v>
      </c>
      <c r="AD245">
        <v>25</v>
      </c>
      <c r="AE245" s="76">
        <f>ROUND((Table2[[#This Row],[XP]]*Table2[[#This Row],[entity_spawned (AVG)]])*(Table2[[#This Row],[activating_chance]]/100),0)</f>
        <v>25</v>
      </c>
      <c r="AF245" s="73" t="s">
        <v>361</v>
      </c>
      <c r="AX245" t="s">
        <v>490</v>
      </c>
      <c r="AY245">
        <v>1</v>
      </c>
      <c r="AZ245">
        <v>200</v>
      </c>
      <c r="BA245" s="76">
        <v>100</v>
      </c>
      <c r="BB245">
        <v>0</v>
      </c>
      <c r="BC245" s="76">
        <f>ROUND((Table61011[[#This Row],[XP]]*Table61011[[#This Row],[entity_spawned (AVG)]])*(Table61011[[#This Row],[activating_chance]]/100),0)</f>
        <v>0</v>
      </c>
      <c r="BD245" s="73" t="s">
        <v>362</v>
      </c>
    </row>
    <row r="246" spans="2:56" x14ac:dyDescent="0.25">
      <c r="B246" s="74" t="s">
        <v>266</v>
      </c>
      <c r="C246">
        <v>1</v>
      </c>
      <c r="D246" s="76">
        <v>200</v>
      </c>
      <c r="E246" s="76">
        <v>100</v>
      </c>
      <c r="F246" s="76">
        <v>55</v>
      </c>
      <c r="G246" s="76">
        <f>ROUND((Table245[[#This Row],[XP]]*Table245[[#This Row],[entity_spawned (AVG)]])*(Table245[[#This Row],[activating_chance]]/100),0)</f>
        <v>55</v>
      </c>
      <c r="H246" s="73" t="s">
        <v>362</v>
      </c>
      <c r="Z246" t="s">
        <v>267</v>
      </c>
      <c r="AA246">
        <v>2</v>
      </c>
      <c r="AB246">
        <v>150</v>
      </c>
      <c r="AC246" s="76">
        <v>100</v>
      </c>
      <c r="AD246">
        <v>25</v>
      </c>
      <c r="AE246" s="76">
        <f>ROUND((Table2[[#This Row],[XP]]*Table2[[#This Row],[entity_spawned (AVG)]])*(Table2[[#This Row],[activating_chance]]/100),0)</f>
        <v>50</v>
      </c>
      <c r="AF246" s="73" t="s">
        <v>361</v>
      </c>
      <c r="AX246" t="s">
        <v>490</v>
      </c>
      <c r="AY246">
        <v>1</v>
      </c>
      <c r="AZ246">
        <v>200</v>
      </c>
      <c r="BA246" s="76">
        <v>100</v>
      </c>
      <c r="BB246">
        <v>0</v>
      </c>
      <c r="BC246" s="76">
        <f>ROUND((Table61011[[#This Row],[XP]]*Table61011[[#This Row],[entity_spawned (AVG)]])*(Table61011[[#This Row],[activating_chance]]/100),0)</f>
        <v>0</v>
      </c>
      <c r="BD246" s="73" t="s">
        <v>362</v>
      </c>
    </row>
    <row r="247" spans="2:56" x14ac:dyDescent="0.25">
      <c r="B247" s="74" t="s">
        <v>490</v>
      </c>
      <c r="C247">
        <v>1</v>
      </c>
      <c r="D247" s="76">
        <v>190</v>
      </c>
      <c r="E247" s="76">
        <v>30</v>
      </c>
      <c r="F247" s="76">
        <v>0</v>
      </c>
      <c r="G247" s="76">
        <f>ROUND((Table245[[#This Row],[XP]]*Table245[[#This Row],[entity_spawned (AVG)]])*(Table245[[#This Row],[activating_chance]]/100),0)</f>
        <v>0</v>
      </c>
      <c r="H247" s="73" t="s">
        <v>362</v>
      </c>
      <c r="Z247" t="s">
        <v>267</v>
      </c>
      <c r="AA247">
        <v>1</v>
      </c>
      <c r="AB247">
        <v>150</v>
      </c>
      <c r="AC247" s="76">
        <v>90</v>
      </c>
      <c r="AD247">
        <v>25</v>
      </c>
      <c r="AE247" s="76">
        <f>ROUND((Table2[[#This Row],[XP]]*Table2[[#This Row],[entity_spawned (AVG)]])*(Table2[[#This Row],[activating_chance]]/100),0)</f>
        <v>23</v>
      </c>
      <c r="AF247" s="73" t="s">
        <v>361</v>
      </c>
      <c r="AX247" t="s">
        <v>490</v>
      </c>
      <c r="AY247">
        <v>1</v>
      </c>
      <c r="AZ247">
        <v>200</v>
      </c>
      <c r="BA247" s="76">
        <v>100</v>
      </c>
      <c r="BB247">
        <v>0</v>
      </c>
      <c r="BC247" s="76">
        <f>ROUND((Table61011[[#This Row],[XP]]*Table61011[[#This Row],[entity_spawned (AVG)]])*(Table61011[[#This Row],[activating_chance]]/100),0)</f>
        <v>0</v>
      </c>
      <c r="BD247" s="73" t="s">
        <v>362</v>
      </c>
    </row>
    <row r="248" spans="2:56" x14ac:dyDescent="0.25">
      <c r="B248" s="74" t="s">
        <v>490</v>
      </c>
      <c r="C248">
        <v>1</v>
      </c>
      <c r="D248" s="76">
        <v>190</v>
      </c>
      <c r="E248" s="76">
        <v>100</v>
      </c>
      <c r="F248" s="76">
        <v>0</v>
      </c>
      <c r="G248" s="76">
        <f>ROUND((Table245[[#This Row],[XP]]*Table245[[#This Row],[entity_spawned (AVG)]])*(Table245[[#This Row],[activating_chance]]/100),0)</f>
        <v>0</v>
      </c>
      <c r="H248" s="73" t="s">
        <v>362</v>
      </c>
      <c r="Z248" t="s">
        <v>267</v>
      </c>
      <c r="AA248">
        <v>2</v>
      </c>
      <c r="AB248">
        <v>150</v>
      </c>
      <c r="AC248" s="76">
        <v>100</v>
      </c>
      <c r="AD248">
        <v>25</v>
      </c>
      <c r="AE248" s="76">
        <f>ROUND((Table2[[#This Row],[XP]]*Table2[[#This Row],[entity_spawned (AVG)]])*(Table2[[#This Row],[activating_chance]]/100),0)</f>
        <v>50</v>
      </c>
      <c r="AF248" s="73" t="s">
        <v>361</v>
      </c>
      <c r="AX248" t="s">
        <v>490</v>
      </c>
      <c r="AY248">
        <v>1</v>
      </c>
      <c r="AZ248">
        <v>200</v>
      </c>
      <c r="BA248" s="76">
        <v>100</v>
      </c>
      <c r="BB248">
        <v>0</v>
      </c>
      <c r="BC248" s="76">
        <f>ROUND((Table61011[[#This Row],[XP]]*Table61011[[#This Row],[entity_spawned (AVG)]])*(Table61011[[#This Row],[activating_chance]]/100),0)</f>
        <v>0</v>
      </c>
      <c r="BD248" s="73" t="s">
        <v>362</v>
      </c>
    </row>
    <row r="249" spans="2:56" x14ac:dyDescent="0.25">
      <c r="B249" s="74" t="s">
        <v>490</v>
      </c>
      <c r="C249">
        <v>1</v>
      </c>
      <c r="D249" s="76">
        <v>190</v>
      </c>
      <c r="E249" s="76">
        <v>100</v>
      </c>
      <c r="F249" s="76">
        <v>0</v>
      </c>
      <c r="G249" s="76">
        <f>ROUND((Table245[[#This Row],[XP]]*Table245[[#This Row],[entity_spawned (AVG)]])*(Table245[[#This Row],[activating_chance]]/100),0)</f>
        <v>0</v>
      </c>
      <c r="H249" s="73" t="s">
        <v>362</v>
      </c>
      <c r="Z249" t="s">
        <v>267</v>
      </c>
      <c r="AA249">
        <v>1</v>
      </c>
      <c r="AB249">
        <v>150</v>
      </c>
      <c r="AC249" s="76">
        <v>100</v>
      </c>
      <c r="AD249">
        <v>25</v>
      </c>
      <c r="AE249" s="76">
        <f>ROUND((Table2[[#This Row],[XP]]*Table2[[#This Row],[entity_spawned (AVG)]])*(Table2[[#This Row],[activating_chance]]/100),0)</f>
        <v>25</v>
      </c>
      <c r="AF249" s="73" t="s">
        <v>361</v>
      </c>
      <c r="AX249" t="s">
        <v>490</v>
      </c>
      <c r="AY249">
        <v>1</v>
      </c>
      <c r="AZ249">
        <v>200</v>
      </c>
      <c r="BA249" s="76">
        <v>100</v>
      </c>
      <c r="BB249">
        <v>0</v>
      </c>
      <c r="BC249" s="76">
        <f>ROUND((Table61011[[#This Row],[XP]]*Table61011[[#This Row],[entity_spawned (AVG)]])*(Table61011[[#This Row],[activating_chance]]/100),0)</f>
        <v>0</v>
      </c>
      <c r="BD249" s="73" t="s">
        <v>362</v>
      </c>
    </row>
    <row r="250" spans="2:56" x14ac:dyDescent="0.25">
      <c r="B250" s="74" t="s">
        <v>490</v>
      </c>
      <c r="C250">
        <v>1</v>
      </c>
      <c r="D250" s="76">
        <v>190</v>
      </c>
      <c r="E250" s="76">
        <v>80</v>
      </c>
      <c r="F250" s="76">
        <v>0</v>
      </c>
      <c r="G250" s="76">
        <f>ROUND((Table245[[#This Row],[XP]]*Table245[[#This Row],[entity_spawned (AVG)]])*(Table245[[#This Row],[activating_chance]]/100),0)</f>
        <v>0</v>
      </c>
      <c r="H250" s="73" t="s">
        <v>362</v>
      </c>
      <c r="Z250" t="s">
        <v>267</v>
      </c>
      <c r="AA250">
        <v>2</v>
      </c>
      <c r="AB250">
        <v>150</v>
      </c>
      <c r="AC250" s="76">
        <v>40</v>
      </c>
      <c r="AD250">
        <v>25</v>
      </c>
      <c r="AE250" s="76">
        <f>ROUND((Table2[[#This Row],[XP]]*Table2[[#This Row],[entity_spawned (AVG)]])*(Table2[[#This Row],[activating_chance]]/100),0)</f>
        <v>20</v>
      </c>
      <c r="AF250" s="73" t="s">
        <v>361</v>
      </c>
      <c r="AX250" t="s">
        <v>490</v>
      </c>
      <c r="AY250">
        <v>1</v>
      </c>
      <c r="AZ250">
        <v>200</v>
      </c>
      <c r="BA250" s="76">
        <v>100</v>
      </c>
      <c r="BB250">
        <v>0</v>
      </c>
      <c r="BC250" s="76">
        <f>ROUND((Table61011[[#This Row],[XP]]*Table61011[[#This Row],[entity_spawned (AVG)]])*(Table61011[[#This Row],[activating_chance]]/100),0)</f>
        <v>0</v>
      </c>
      <c r="BD250" s="73" t="s">
        <v>362</v>
      </c>
    </row>
    <row r="251" spans="2:56" x14ac:dyDescent="0.25">
      <c r="B251" s="74" t="s">
        <v>490</v>
      </c>
      <c r="C251">
        <v>1</v>
      </c>
      <c r="D251" s="76">
        <v>190</v>
      </c>
      <c r="E251" s="76">
        <v>100</v>
      </c>
      <c r="F251" s="76">
        <v>0</v>
      </c>
      <c r="G251" s="76">
        <f>ROUND((Table245[[#This Row],[XP]]*Table245[[#This Row],[entity_spawned (AVG)]])*(Table245[[#This Row],[activating_chance]]/100),0)</f>
        <v>0</v>
      </c>
      <c r="H251" s="73" t="s">
        <v>362</v>
      </c>
      <c r="Z251" t="s">
        <v>267</v>
      </c>
      <c r="AA251">
        <v>3</v>
      </c>
      <c r="AB251">
        <v>150</v>
      </c>
      <c r="AC251" s="76">
        <v>60</v>
      </c>
      <c r="AD251">
        <v>25</v>
      </c>
      <c r="AE251" s="76">
        <f>ROUND((Table2[[#This Row],[XP]]*Table2[[#This Row],[entity_spawned (AVG)]])*(Table2[[#This Row],[activating_chance]]/100),0)</f>
        <v>45</v>
      </c>
      <c r="AF251" s="73" t="s">
        <v>361</v>
      </c>
      <c r="AX251" t="s">
        <v>490</v>
      </c>
      <c r="AY251">
        <v>1</v>
      </c>
      <c r="AZ251">
        <v>200</v>
      </c>
      <c r="BA251" s="76">
        <v>100</v>
      </c>
      <c r="BB251">
        <v>0</v>
      </c>
      <c r="BC251" s="76">
        <f>ROUND((Table61011[[#This Row],[XP]]*Table61011[[#This Row],[entity_spawned (AVG)]])*(Table61011[[#This Row],[activating_chance]]/100),0)</f>
        <v>0</v>
      </c>
      <c r="BD251" s="73" t="s">
        <v>362</v>
      </c>
    </row>
    <row r="252" spans="2:56" x14ac:dyDescent="0.25">
      <c r="B252" s="74" t="s">
        <v>490</v>
      </c>
      <c r="C252">
        <v>1</v>
      </c>
      <c r="D252" s="76">
        <v>190</v>
      </c>
      <c r="E252" s="76">
        <v>100</v>
      </c>
      <c r="F252" s="76">
        <v>0</v>
      </c>
      <c r="G252" s="76">
        <f>ROUND((Table245[[#This Row],[XP]]*Table245[[#This Row],[entity_spawned (AVG)]])*(Table245[[#This Row],[activating_chance]]/100),0)</f>
        <v>0</v>
      </c>
      <c r="H252" s="73" t="s">
        <v>362</v>
      </c>
      <c r="Z252" t="s">
        <v>267</v>
      </c>
      <c r="AA252">
        <v>1</v>
      </c>
      <c r="AB252">
        <v>150</v>
      </c>
      <c r="AC252" s="76">
        <v>90</v>
      </c>
      <c r="AD252">
        <v>25</v>
      </c>
      <c r="AE252" s="76">
        <f>ROUND((Table2[[#This Row],[XP]]*Table2[[#This Row],[entity_spawned (AVG)]])*(Table2[[#This Row],[activating_chance]]/100),0)</f>
        <v>23</v>
      </c>
      <c r="AF252" s="73" t="s">
        <v>361</v>
      </c>
      <c r="AX252" t="s">
        <v>490</v>
      </c>
      <c r="AY252">
        <v>1</v>
      </c>
      <c r="AZ252">
        <v>200</v>
      </c>
      <c r="BA252" s="76">
        <v>100</v>
      </c>
      <c r="BB252">
        <v>0</v>
      </c>
      <c r="BC252" s="76">
        <f>ROUND((Table61011[[#This Row],[XP]]*Table61011[[#This Row],[entity_spawned (AVG)]])*(Table61011[[#This Row],[activating_chance]]/100),0)</f>
        <v>0</v>
      </c>
      <c r="BD252" s="73" t="s">
        <v>362</v>
      </c>
    </row>
    <row r="253" spans="2:56" x14ac:dyDescent="0.25">
      <c r="B253" s="74" t="s">
        <v>490</v>
      </c>
      <c r="C253">
        <v>1</v>
      </c>
      <c r="D253" s="76">
        <v>190</v>
      </c>
      <c r="E253" s="76">
        <v>100</v>
      </c>
      <c r="F253" s="76">
        <v>0</v>
      </c>
      <c r="G253" s="76">
        <f>ROUND((Table245[[#This Row],[XP]]*Table245[[#This Row],[entity_spawned (AVG)]])*(Table245[[#This Row],[activating_chance]]/100),0)</f>
        <v>0</v>
      </c>
      <c r="H253" s="73" t="s">
        <v>362</v>
      </c>
      <c r="Z253" t="s">
        <v>267</v>
      </c>
      <c r="AA253">
        <v>1</v>
      </c>
      <c r="AB253">
        <v>150</v>
      </c>
      <c r="AC253" s="76">
        <v>100</v>
      </c>
      <c r="AD253">
        <v>25</v>
      </c>
      <c r="AE253" s="76">
        <f>ROUND((Table2[[#This Row],[XP]]*Table2[[#This Row],[entity_spawned (AVG)]])*(Table2[[#This Row],[activating_chance]]/100),0)</f>
        <v>25</v>
      </c>
      <c r="AF253" s="73" t="s">
        <v>361</v>
      </c>
      <c r="AX253" t="s">
        <v>490</v>
      </c>
      <c r="AY253">
        <v>1</v>
      </c>
      <c r="AZ253">
        <v>200</v>
      </c>
      <c r="BA253" s="76">
        <v>100</v>
      </c>
      <c r="BB253">
        <v>0</v>
      </c>
      <c r="BC253" s="76">
        <f>ROUND((Table61011[[#This Row],[XP]]*Table61011[[#This Row],[entity_spawned (AVG)]])*(Table61011[[#This Row],[activating_chance]]/100),0)</f>
        <v>0</v>
      </c>
      <c r="BD253" s="73" t="s">
        <v>362</v>
      </c>
    </row>
    <row r="254" spans="2:56" x14ac:dyDescent="0.25">
      <c r="B254" s="74" t="s">
        <v>490</v>
      </c>
      <c r="C254">
        <v>1</v>
      </c>
      <c r="D254" s="76">
        <v>190</v>
      </c>
      <c r="E254" s="76">
        <v>100</v>
      </c>
      <c r="F254" s="76">
        <v>0</v>
      </c>
      <c r="G254" s="76">
        <f>ROUND((Table245[[#This Row],[XP]]*Table245[[#This Row],[entity_spawned (AVG)]])*(Table245[[#This Row],[activating_chance]]/100),0)</f>
        <v>0</v>
      </c>
      <c r="H254" s="73" t="s">
        <v>362</v>
      </c>
      <c r="Z254" t="s">
        <v>267</v>
      </c>
      <c r="AA254">
        <v>1</v>
      </c>
      <c r="AB254">
        <v>150</v>
      </c>
      <c r="AC254" s="76">
        <v>30</v>
      </c>
      <c r="AD254">
        <v>25</v>
      </c>
      <c r="AE254" s="76">
        <f>ROUND((Table2[[#This Row],[XP]]*Table2[[#This Row],[entity_spawned (AVG)]])*(Table2[[#This Row],[activating_chance]]/100),0)</f>
        <v>8</v>
      </c>
      <c r="AF254" s="73" t="s">
        <v>361</v>
      </c>
      <c r="AX254" t="s">
        <v>490</v>
      </c>
      <c r="AY254">
        <v>1</v>
      </c>
      <c r="AZ254">
        <v>200</v>
      </c>
      <c r="BA254" s="76">
        <v>100</v>
      </c>
      <c r="BB254">
        <v>0</v>
      </c>
      <c r="BC254" s="76">
        <f>ROUND((Table61011[[#This Row],[XP]]*Table61011[[#This Row],[entity_spawned (AVG)]])*(Table61011[[#This Row],[activating_chance]]/100),0)</f>
        <v>0</v>
      </c>
      <c r="BD254" s="73" t="s">
        <v>362</v>
      </c>
    </row>
    <row r="255" spans="2:56" x14ac:dyDescent="0.25">
      <c r="B255" s="74" t="s">
        <v>490</v>
      </c>
      <c r="C255">
        <v>1</v>
      </c>
      <c r="D255" s="76">
        <v>190</v>
      </c>
      <c r="E255" s="76">
        <v>100</v>
      </c>
      <c r="F255" s="76">
        <v>0</v>
      </c>
      <c r="G255" s="76">
        <f>ROUND((Table245[[#This Row],[XP]]*Table245[[#This Row],[entity_spawned (AVG)]])*(Table245[[#This Row],[activating_chance]]/100),0)</f>
        <v>0</v>
      </c>
      <c r="H255" s="73" t="s">
        <v>362</v>
      </c>
      <c r="Z255" t="s">
        <v>267</v>
      </c>
      <c r="AA255">
        <v>1</v>
      </c>
      <c r="AB255">
        <v>150</v>
      </c>
      <c r="AC255" s="76">
        <v>90</v>
      </c>
      <c r="AD255">
        <v>25</v>
      </c>
      <c r="AE255" s="76">
        <f>ROUND((Table2[[#This Row],[XP]]*Table2[[#This Row],[entity_spawned (AVG)]])*(Table2[[#This Row],[activating_chance]]/100),0)</f>
        <v>23</v>
      </c>
      <c r="AF255" s="73" t="s">
        <v>361</v>
      </c>
      <c r="AX255" t="s">
        <v>490</v>
      </c>
      <c r="AY255">
        <v>1</v>
      </c>
      <c r="AZ255">
        <v>200</v>
      </c>
      <c r="BA255" s="76">
        <v>100</v>
      </c>
      <c r="BB255">
        <v>0</v>
      </c>
      <c r="BC255" s="76">
        <f>ROUND((Table61011[[#This Row],[XP]]*Table61011[[#This Row],[entity_spawned (AVG)]])*(Table61011[[#This Row],[activating_chance]]/100),0)</f>
        <v>0</v>
      </c>
      <c r="BD255" s="73" t="s">
        <v>362</v>
      </c>
    </row>
    <row r="256" spans="2:56" x14ac:dyDescent="0.25">
      <c r="B256" s="74" t="s">
        <v>490</v>
      </c>
      <c r="C256">
        <v>1</v>
      </c>
      <c r="D256" s="76">
        <v>190</v>
      </c>
      <c r="E256" s="76">
        <v>80</v>
      </c>
      <c r="F256" s="76">
        <v>0</v>
      </c>
      <c r="G256" s="76">
        <f>ROUND((Table245[[#This Row],[XP]]*Table245[[#This Row],[entity_spawned (AVG)]])*(Table245[[#This Row],[activating_chance]]/100),0)</f>
        <v>0</v>
      </c>
      <c r="H256" s="73" t="s">
        <v>362</v>
      </c>
      <c r="Z256" t="s">
        <v>267</v>
      </c>
      <c r="AA256">
        <v>1</v>
      </c>
      <c r="AB256">
        <v>150</v>
      </c>
      <c r="AC256" s="76">
        <v>80</v>
      </c>
      <c r="AD256">
        <v>25</v>
      </c>
      <c r="AE256" s="76">
        <f>ROUND((Table2[[#This Row],[XP]]*Table2[[#This Row],[entity_spawned (AVG)]])*(Table2[[#This Row],[activating_chance]]/100),0)</f>
        <v>20</v>
      </c>
      <c r="AF256" s="73" t="s">
        <v>361</v>
      </c>
      <c r="AX256" t="s">
        <v>260</v>
      </c>
      <c r="AY256">
        <v>1</v>
      </c>
      <c r="AZ256">
        <v>200</v>
      </c>
      <c r="BA256" s="76">
        <v>30</v>
      </c>
      <c r="BB256">
        <v>75</v>
      </c>
      <c r="BC256" s="76">
        <f>ROUND((Table61011[[#This Row],[XP]]*Table61011[[#This Row],[entity_spawned (AVG)]])*(Table61011[[#This Row],[activating_chance]]/100),0)</f>
        <v>23</v>
      </c>
      <c r="BD256" s="73" t="s">
        <v>362</v>
      </c>
    </row>
    <row r="257" spans="2:56" x14ac:dyDescent="0.25">
      <c r="B257" s="74" t="s">
        <v>490</v>
      </c>
      <c r="C257">
        <v>1</v>
      </c>
      <c r="D257" s="76">
        <v>190</v>
      </c>
      <c r="E257" s="76">
        <v>100</v>
      </c>
      <c r="F257" s="76">
        <v>0</v>
      </c>
      <c r="G257" s="76">
        <f>ROUND((Table245[[#This Row],[XP]]*Table245[[#This Row],[entity_spawned (AVG)]])*(Table245[[#This Row],[activating_chance]]/100),0)</f>
        <v>0</v>
      </c>
      <c r="H257" s="73" t="s">
        <v>362</v>
      </c>
      <c r="Z257" t="s">
        <v>267</v>
      </c>
      <c r="AA257">
        <v>1</v>
      </c>
      <c r="AB257">
        <v>150</v>
      </c>
      <c r="AC257" s="76">
        <v>90</v>
      </c>
      <c r="AD257">
        <v>25</v>
      </c>
      <c r="AE257" s="76">
        <f>ROUND((Table2[[#This Row],[XP]]*Table2[[#This Row],[entity_spawned (AVG)]])*(Table2[[#This Row],[activating_chance]]/100),0)</f>
        <v>23</v>
      </c>
      <c r="AF257" s="73" t="s">
        <v>361</v>
      </c>
      <c r="AX257" t="s">
        <v>436</v>
      </c>
      <c r="AY257">
        <v>1</v>
      </c>
      <c r="AZ257">
        <v>200</v>
      </c>
      <c r="BA257" s="76">
        <v>100</v>
      </c>
      <c r="BB257">
        <v>75</v>
      </c>
      <c r="BC257" s="76">
        <f>ROUND((Table61011[[#This Row],[XP]]*Table61011[[#This Row],[entity_spawned (AVG)]])*(Table61011[[#This Row],[activating_chance]]/100),0)</f>
        <v>75</v>
      </c>
      <c r="BD257" s="73" t="s">
        <v>362</v>
      </c>
    </row>
    <row r="258" spans="2:56" x14ac:dyDescent="0.25">
      <c r="B258" s="74" t="s">
        <v>490</v>
      </c>
      <c r="C258">
        <v>1</v>
      </c>
      <c r="D258" s="76">
        <v>190</v>
      </c>
      <c r="E258" s="76">
        <v>100</v>
      </c>
      <c r="F258" s="76">
        <v>0</v>
      </c>
      <c r="G258" s="76">
        <f>ROUND((Table245[[#This Row],[XP]]*Table245[[#This Row],[entity_spawned (AVG)]])*(Table245[[#This Row],[activating_chance]]/100),0)</f>
        <v>0</v>
      </c>
      <c r="H258" s="73" t="s">
        <v>362</v>
      </c>
      <c r="Z258" t="s">
        <v>267</v>
      </c>
      <c r="AA258">
        <v>3</v>
      </c>
      <c r="AB258">
        <v>150</v>
      </c>
      <c r="AC258" s="76">
        <v>100</v>
      </c>
      <c r="AD258">
        <v>25</v>
      </c>
      <c r="AE258" s="76">
        <f>ROUND((Table2[[#This Row],[XP]]*Table2[[#This Row],[entity_spawned (AVG)]])*(Table2[[#This Row],[activating_chance]]/100),0)</f>
        <v>75</v>
      </c>
      <c r="AF258" s="73" t="s">
        <v>361</v>
      </c>
      <c r="AX258" t="s">
        <v>437</v>
      </c>
      <c r="AY258">
        <v>1</v>
      </c>
      <c r="AZ258">
        <v>200</v>
      </c>
      <c r="BA258" s="76">
        <v>100</v>
      </c>
      <c r="BB258">
        <v>75</v>
      </c>
      <c r="BC258" s="76">
        <f>ROUND((Table61011[[#This Row],[XP]]*Table61011[[#This Row],[entity_spawned (AVG)]])*(Table61011[[#This Row],[activating_chance]]/100),0)</f>
        <v>75</v>
      </c>
      <c r="BD258" s="73" t="s">
        <v>362</v>
      </c>
    </row>
    <row r="259" spans="2:56" x14ac:dyDescent="0.25">
      <c r="B259" s="74" t="s">
        <v>490</v>
      </c>
      <c r="C259">
        <v>1</v>
      </c>
      <c r="D259" s="76">
        <v>190</v>
      </c>
      <c r="E259" s="76">
        <v>80</v>
      </c>
      <c r="F259" s="76">
        <v>0</v>
      </c>
      <c r="G259" s="76">
        <f>ROUND((Table245[[#This Row],[XP]]*Table245[[#This Row],[entity_spawned (AVG)]])*(Table245[[#This Row],[activating_chance]]/100),0)</f>
        <v>0</v>
      </c>
      <c r="H259" s="73" t="s">
        <v>362</v>
      </c>
      <c r="Z259" t="s">
        <v>267</v>
      </c>
      <c r="AA259">
        <v>2</v>
      </c>
      <c r="AB259">
        <v>150</v>
      </c>
      <c r="AC259" s="76">
        <v>60</v>
      </c>
      <c r="AD259">
        <v>25</v>
      </c>
      <c r="AE259" s="76">
        <f>ROUND((Table2[[#This Row],[XP]]*Table2[[#This Row],[entity_spawned (AVG)]])*(Table2[[#This Row],[activating_chance]]/100),0)</f>
        <v>30</v>
      </c>
      <c r="AF259" s="73" t="s">
        <v>361</v>
      </c>
      <c r="AX259" t="s">
        <v>500</v>
      </c>
      <c r="AY259">
        <v>1</v>
      </c>
      <c r="AZ259">
        <v>200</v>
      </c>
      <c r="BA259" s="76">
        <v>100</v>
      </c>
      <c r="BB259">
        <v>75</v>
      </c>
      <c r="BC259" s="76">
        <f>ROUND((Table61011[[#This Row],[XP]]*Table61011[[#This Row],[entity_spawned (AVG)]])*(Table61011[[#This Row],[activating_chance]]/100),0)</f>
        <v>75</v>
      </c>
      <c r="BD259" s="73" t="s">
        <v>362</v>
      </c>
    </row>
    <row r="260" spans="2:56" x14ac:dyDescent="0.25">
      <c r="B260" s="74" t="s">
        <v>490</v>
      </c>
      <c r="C260">
        <v>1</v>
      </c>
      <c r="D260" s="76">
        <v>190</v>
      </c>
      <c r="E260" s="76">
        <v>100</v>
      </c>
      <c r="F260" s="76">
        <v>0</v>
      </c>
      <c r="G260" s="76">
        <f>ROUND((Table245[[#This Row],[XP]]*Table245[[#This Row],[entity_spawned (AVG)]])*(Table245[[#This Row],[activating_chance]]/100),0)</f>
        <v>0</v>
      </c>
      <c r="H260" s="73" t="s">
        <v>362</v>
      </c>
      <c r="Z260" t="s">
        <v>267</v>
      </c>
      <c r="AA260">
        <v>1</v>
      </c>
      <c r="AB260">
        <v>150</v>
      </c>
      <c r="AC260" s="76">
        <v>100</v>
      </c>
      <c r="AD260">
        <v>25</v>
      </c>
      <c r="AE260" s="76">
        <f>ROUND((Table2[[#This Row],[XP]]*Table2[[#This Row],[entity_spawned (AVG)]])*(Table2[[#This Row],[activating_chance]]/100),0)</f>
        <v>25</v>
      </c>
      <c r="AF260" s="73" t="s">
        <v>361</v>
      </c>
      <c r="AX260" t="s">
        <v>500</v>
      </c>
      <c r="AY260">
        <v>1</v>
      </c>
      <c r="AZ260">
        <v>200</v>
      </c>
      <c r="BA260" s="76">
        <v>100</v>
      </c>
      <c r="BB260">
        <v>75</v>
      </c>
      <c r="BC260" s="76">
        <f>ROUND((Table61011[[#This Row],[XP]]*Table61011[[#This Row],[entity_spawned (AVG)]])*(Table61011[[#This Row],[activating_chance]]/100),0)</f>
        <v>75</v>
      </c>
      <c r="BD260" s="73" t="s">
        <v>362</v>
      </c>
    </row>
    <row r="261" spans="2:56" x14ac:dyDescent="0.25">
      <c r="B261" s="74" t="s">
        <v>490</v>
      </c>
      <c r="C261">
        <v>1</v>
      </c>
      <c r="D261" s="76">
        <v>190</v>
      </c>
      <c r="E261" s="76">
        <v>100</v>
      </c>
      <c r="F261" s="76">
        <v>0</v>
      </c>
      <c r="G261" s="76">
        <f>ROUND((Table245[[#This Row],[XP]]*Table245[[#This Row],[entity_spawned (AVG)]])*(Table245[[#This Row],[activating_chance]]/100),0)</f>
        <v>0</v>
      </c>
      <c r="H261" s="73" t="s">
        <v>362</v>
      </c>
      <c r="Z261" t="s">
        <v>267</v>
      </c>
      <c r="AA261">
        <v>1</v>
      </c>
      <c r="AB261">
        <v>150</v>
      </c>
      <c r="AC261" s="76">
        <v>90</v>
      </c>
      <c r="AD261">
        <v>25</v>
      </c>
      <c r="AE261" s="76">
        <f>ROUND((Table2[[#This Row],[XP]]*Table2[[#This Row],[entity_spawned (AVG)]])*(Table2[[#This Row],[activating_chance]]/100),0)</f>
        <v>23</v>
      </c>
      <c r="AF261" s="73" t="s">
        <v>361</v>
      </c>
      <c r="AX261" t="s">
        <v>500</v>
      </c>
      <c r="AY261">
        <v>1</v>
      </c>
      <c r="AZ261">
        <v>200</v>
      </c>
      <c r="BA261" s="76">
        <v>100</v>
      </c>
      <c r="BB261">
        <v>75</v>
      </c>
      <c r="BC261" s="76">
        <f>ROUND((Table61011[[#This Row],[XP]]*Table61011[[#This Row],[entity_spawned (AVG)]])*(Table61011[[#This Row],[activating_chance]]/100),0)</f>
        <v>75</v>
      </c>
      <c r="BD261" s="73" t="s">
        <v>362</v>
      </c>
    </row>
    <row r="262" spans="2:56" x14ac:dyDescent="0.25">
      <c r="B262" s="74" t="s">
        <v>490</v>
      </c>
      <c r="C262">
        <v>1</v>
      </c>
      <c r="D262" s="76">
        <v>190</v>
      </c>
      <c r="E262" s="76">
        <v>80</v>
      </c>
      <c r="F262" s="76">
        <v>0</v>
      </c>
      <c r="G262" s="76">
        <f>ROUND((Table245[[#This Row],[XP]]*Table245[[#This Row],[entity_spawned (AVG)]])*(Table245[[#This Row],[activating_chance]]/100),0)</f>
        <v>0</v>
      </c>
      <c r="H262" s="73" t="s">
        <v>362</v>
      </c>
      <c r="Z262" t="s">
        <v>267</v>
      </c>
      <c r="AA262">
        <v>1</v>
      </c>
      <c r="AB262">
        <v>150</v>
      </c>
      <c r="AC262" s="76">
        <v>100</v>
      </c>
      <c r="AD262">
        <v>25</v>
      </c>
      <c r="AE262" s="76">
        <f>ROUND((Table2[[#This Row],[XP]]*Table2[[#This Row],[entity_spawned (AVG)]])*(Table2[[#This Row],[activating_chance]]/100),0)</f>
        <v>25</v>
      </c>
      <c r="AF262" s="73" t="s">
        <v>361</v>
      </c>
      <c r="AX262" t="s">
        <v>264</v>
      </c>
      <c r="AY262">
        <v>1</v>
      </c>
      <c r="AZ262">
        <v>200</v>
      </c>
      <c r="BA262" s="76">
        <v>100</v>
      </c>
      <c r="BB262">
        <v>75</v>
      </c>
      <c r="BC262" s="76">
        <f>ROUND((Table61011[[#This Row],[XP]]*Table61011[[#This Row],[entity_spawned (AVG)]])*(Table61011[[#This Row],[activating_chance]]/100),0)</f>
        <v>75</v>
      </c>
      <c r="BD262" s="73" t="s">
        <v>361</v>
      </c>
    </row>
    <row r="263" spans="2:56" x14ac:dyDescent="0.25">
      <c r="B263" s="74" t="s">
        <v>490</v>
      </c>
      <c r="C263">
        <v>1</v>
      </c>
      <c r="D263" s="76">
        <v>190</v>
      </c>
      <c r="E263" s="76">
        <v>100</v>
      </c>
      <c r="F263" s="76">
        <v>0</v>
      </c>
      <c r="G263" s="76">
        <f>ROUND((Table245[[#This Row],[XP]]*Table245[[#This Row],[entity_spawned (AVG)]])*(Table245[[#This Row],[activating_chance]]/100),0)</f>
        <v>0</v>
      </c>
      <c r="H263" s="73" t="s">
        <v>362</v>
      </c>
      <c r="Z263" t="s">
        <v>267</v>
      </c>
      <c r="AA263">
        <v>2</v>
      </c>
      <c r="AB263">
        <v>150</v>
      </c>
      <c r="AC263" s="76">
        <v>100</v>
      </c>
      <c r="AD263">
        <v>25</v>
      </c>
      <c r="AE263" s="76">
        <f>ROUND((Table2[[#This Row],[XP]]*Table2[[#This Row],[entity_spawned (AVG)]])*(Table2[[#This Row],[activating_chance]]/100),0)</f>
        <v>50</v>
      </c>
      <c r="AF263" s="73" t="s">
        <v>361</v>
      </c>
      <c r="AX263" t="s">
        <v>264</v>
      </c>
      <c r="AY263">
        <v>1</v>
      </c>
      <c r="AZ263">
        <v>200</v>
      </c>
      <c r="BA263" s="76">
        <v>100</v>
      </c>
      <c r="BB263">
        <v>75</v>
      </c>
      <c r="BC263" s="76">
        <f>ROUND((Table61011[[#This Row],[XP]]*Table61011[[#This Row],[entity_spawned (AVG)]])*(Table61011[[#This Row],[activating_chance]]/100),0)</f>
        <v>75</v>
      </c>
      <c r="BD263" s="73" t="s">
        <v>361</v>
      </c>
    </row>
    <row r="264" spans="2:56" x14ac:dyDescent="0.25">
      <c r="B264" s="74" t="s">
        <v>490</v>
      </c>
      <c r="C264">
        <v>1</v>
      </c>
      <c r="D264" s="76">
        <v>190</v>
      </c>
      <c r="E264" s="76">
        <v>80</v>
      </c>
      <c r="F264" s="76">
        <v>0</v>
      </c>
      <c r="G264" s="76">
        <f>ROUND((Table245[[#This Row],[XP]]*Table245[[#This Row],[entity_spawned (AVG)]])*(Table245[[#This Row],[activating_chance]]/100),0)</f>
        <v>0</v>
      </c>
      <c r="H264" s="73" t="s">
        <v>362</v>
      </c>
      <c r="Z264" t="s">
        <v>235</v>
      </c>
      <c r="AA264">
        <v>7</v>
      </c>
      <c r="AB264">
        <v>140</v>
      </c>
      <c r="AC264" s="76">
        <v>100</v>
      </c>
      <c r="AD264">
        <v>25</v>
      </c>
      <c r="AE264" s="76">
        <f>ROUND((Table2[[#This Row],[XP]]*Table2[[#This Row],[entity_spawned (AVG)]])*(Table2[[#This Row],[activating_chance]]/100),0)</f>
        <v>175</v>
      </c>
      <c r="AF264" s="73" t="s">
        <v>361</v>
      </c>
      <c r="AX264" t="s">
        <v>264</v>
      </c>
      <c r="AY264">
        <v>1</v>
      </c>
      <c r="AZ264">
        <v>200</v>
      </c>
      <c r="BA264" s="76">
        <v>30</v>
      </c>
      <c r="BB264">
        <v>75</v>
      </c>
      <c r="BC264" s="76">
        <f>ROUND((Table61011[[#This Row],[XP]]*Table61011[[#This Row],[entity_spawned (AVG)]])*(Table61011[[#This Row],[activating_chance]]/100),0)</f>
        <v>23</v>
      </c>
      <c r="BD264" s="73" t="s">
        <v>361</v>
      </c>
    </row>
    <row r="265" spans="2:56" x14ac:dyDescent="0.25">
      <c r="B265" s="74" t="s">
        <v>490</v>
      </c>
      <c r="C265">
        <v>1</v>
      </c>
      <c r="D265" s="76">
        <v>190</v>
      </c>
      <c r="E265" s="76">
        <v>80</v>
      </c>
      <c r="F265" s="76">
        <v>0</v>
      </c>
      <c r="G265" s="76">
        <f>ROUND((Table245[[#This Row],[XP]]*Table245[[#This Row],[entity_spawned (AVG)]])*(Table245[[#This Row],[activating_chance]]/100),0)</f>
        <v>0</v>
      </c>
      <c r="H265" s="73" t="s">
        <v>362</v>
      </c>
      <c r="Z265" t="s">
        <v>235</v>
      </c>
      <c r="AA265">
        <v>3</v>
      </c>
      <c r="AB265">
        <v>140</v>
      </c>
      <c r="AC265" s="76">
        <v>100</v>
      </c>
      <c r="AD265">
        <v>25</v>
      </c>
      <c r="AE265" s="76">
        <f>ROUND((Table2[[#This Row],[XP]]*Table2[[#This Row],[entity_spawned (AVG)]])*(Table2[[#This Row],[activating_chance]]/100),0)</f>
        <v>75</v>
      </c>
      <c r="AF265" s="73" t="s">
        <v>361</v>
      </c>
      <c r="AX265" t="s">
        <v>264</v>
      </c>
      <c r="AY265">
        <v>1</v>
      </c>
      <c r="AZ265">
        <v>200</v>
      </c>
      <c r="BA265" s="76">
        <v>100</v>
      </c>
      <c r="BB265">
        <v>75</v>
      </c>
      <c r="BC265" s="76">
        <f>ROUND((Table61011[[#This Row],[XP]]*Table61011[[#This Row],[entity_spawned (AVG)]])*(Table61011[[#This Row],[activating_chance]]/100),0)</f>
        <v>75</v>
      </c>
      <c r="BD265" s="73" t="s">
        <v>361</v>
      </c>
    </row>
    <row r="266" spans="2:56" x14ac:dyDescent="0.25">
      <c r="B266" s="74" t="s">
        <v>490</v>
      </c>
      <c r="C266">
        <v>1</v>
      </c>
      <c r="D266" s="76">
        <v>190</v>
      </c>
      <c r="E266" s="76">
        <v>100</v>
      </c>
      <c r="F266" s="76">
        <v>0</v>
      </c>
      <c r="G266" s="76">
        <f>ROUND((Table245[[#This Row],[XP]]*Table245[[#This Row],[entity_spawned (AVG)]])*(Table245[[#This Row],[activating_chance]]/100),0)</f>
        <v>0</v>
      </c>
      <c r="H266" s="73" t="s">
        <v>362</v>
      </c>
      <c r="Z266" t="s">
        <v>235</v>
      </c>
      <c r="AA266">
        <v>2</v>
      </c>
      <c r="AB266">
        <v>140</v>
      </c>
      <c r="AC266" s="76">
        <v>100</v>
      </c>
      <c r="AD266">
        <v>25</v>
      </c>
      <c r="AE266" s="76">
        <f>ROUND((Table2[[#This Row],[XP]]*Table2[[#This Row],[entity_spawned (AVG)]])*(Table2[[#This Row],[activating_chance]]/100),0)</f>
        <v>50</v>
      </c>
      <c r="AF266" s="73" t="s">
        <v>361</v>
      </c>
      <c r="AX266" t="s">
        <v>264</v>
      </c>
      <c r="AY266">
        <v>1</v>
      </c>
      <c r="AZ266">
        <v>200</v>
      </c>
      <c r="BA266" s="76">
        <v>100</v>
      </c>
      <c r="BB266">
        <v>75</v>
      </c>
      <c r="BC266" s="76">
        <f>ROUND((Table61011[[#This Row],[XP]]*Table61011[[#This Row],[entity_spawned (AVG)]])*(Table61011[[#This Row],[activating_chance]]/100),0)</f>
        <v>75</v>
      </c>
      <c r="BD266" s="73" t="s">
        <v>361</v>
      </c>
    </row>
    <row r="267" spans="2:56" x14ac:dyDescent="0.25">
      <c r="B267" s="74" t="s">
        <v>352</v>
      </c>
      <c r="C267">
        <v>1</v>
      </c>
      <c r="D267" s="76">
        <v>190</v>
      </c>
      <c r="E267" s="76">
        <v>100</v>
      </c>
      <c r="F267" s="76">
        <v>75</v>
      </c>
      <c r="G267" s="76">
        <f>ROUND((Table245[[#This Row],[XP]]*Table245[[#This Row],[entity_spawned (AVG)]])*(Table245[[#This Row],[activating_chance]]/100),0)</f>
        <v>75</v>
      </c>
      <c r="H267" s="73" t="s">
        <v>361</v>
      </c>
      <c r="Z267" t="s">
        <v>235</v>
      </c>
      <c r="AA267">
        <v>1</v>
      </c>
      <c r="AB267">
        <v>140</v>
      </c>
      <c r="AC267" s="76">
        <v>100</v>
      </c>
      <c r="AD267">
        <v>25</v>
      </c>
      <c r="AE267" s="76">
        <f>ROUND((Table2[[#This Row],[XP]]*Table2[[#This Row],[entity_spawned (AVG)]])*(Table2[[#This Row],[activating_chance]]/100),0)</f>
        <v>25</v>
      </c>
      <c r="AF267" s="73" t="s">
        <v>361</v>
      </c>
      <c r="AX267" t="s">
        <v>264</v>
      </c>
      <c r="AY267">
        <v>1</v>
      </c>
      <c r="AZ267">
        <v>200</v>
      </c>
      <c r="BA267" s="76">
        <v>100</v>
      </c>
      <c r="BB267">
        <v>75</v>
      </c>
      <c r="BC267" s="76">
        <f>ROUND((Table61011[[#This Row],[XP]]*Table61011[[#This Row],[entity_spawned (AVG)]])*(Table61011[[#This Row],[activating_chance]]/100),0)</f>
        <v>75</v>
      </c>
      <c r="BD267" s="73" t="s">
        <v>361</v>
      </c>
    </row>
    <row r="268" spans="2:56" x14ac:dyDescent="0.25">
      <c r="B268" s="74" t="s">
        <v>267</v>
      </c>
      <c r="C268">
        <v>1</v>
      </c>
      <c r="D268" s="76">
        <v>185</v>
      </c>
      <c r="E268" s="76">
        <v>100</v>
      </c>
      <c r="F268" s="76">
        <v>25</v>
      </c>
      <c r="G268" s="76">
        <f>ROUND((Table245[[#This Row],[XP]]*Table245[[#This Row],[entity_spawned (AVG)]])*(Table245[[#This Row],[activating_chance]]/100),0)</f>
        <v>25</v>
      </c>
      <c r="H268" s="73" t="s">
        <v>361</v>
      </c>
      <c r="Z268" t="s">
        <v>235</v>
      </c>
      <c r="AA268">
        <v>3</v>
      </c>
      <c r="AB268">
        <v>140</v>
      </c>
      <c r="AC268" s="76">
        <v>100</v>
      </c>
      <c r="AD268">
        <v>25</v>
      </c>
      <c r="AE268" s="76">
        <f>ROUND((Table2[[#This Row],[XP]]*Table2[[#This Row],[entity_spawned (AVG)]])*(Table2[[#This Row],[activating_chance]]/100),0)</f>
        <v>75</v>
      </c>
      <c r="AF268" s="73" t="s">
        <v>361</v>
      </c>
      <c r="AX268" t="s">
        <v>264</v>
      </c>
      <c r="AY268">
        <v>1</v>
      </c>
      <c r="AZ268">
        <v>200</v>
      </c>
      <c r="BA268" s="76">
        <v>100</v>
      </c>
      <c r="BB268">
        <v>75</v>
      </c>
      <c r="BC268" s="76">
        <f>ROUND((Table61011[[#This Row],[XP]]*Table61011[[#This Row],[entity_spawned (AVG)]])*(Table61011[[#This Row],[activating_chance]]/100),0)</f>
        <v>75</v>
      </c>
      <c r="BD268" s="73" t="s">
        <v>361</v>
      </c>
    </row>
    <row r="269" spans="2:56" x14ac:dyDescent="0.25">
      <c r="B269" s="74" t="s">
        <v>235</v>
      </c>
      <c r="C269">
        <v>10</v>
      </c>
      <c r="D269" s="76">
        <v>180</v>
      </c>
      <c r="E269" s="76">
        <v>100</v>
      </c>
      <c r="F269" s="76">
        <v>25</v>
      </c>
      <c r="G269" s="76">
        <f>ROUND((Table245[[#This Row],[XP]]*Table245[[#This Row],[entity_spawned (AVG)]])*(Table245[[#This Row],[activating_chance]]/100),0)</f>
        <v>250</v>
      </c>
      <c r="H269" s="73" t="s">
        <v>361</v>
      </c>
      <c r="Z269" t="s">
        <v>235</v>
      </c>
      <c r="AA269">
        <v>2</v>
      </c>
      <c r="AB269">
        <v>140</v>
      </c>
      <c r="AC269" s="76">
        <v>80</v>
      </c>
      <c r="AD269">
        <v>25</v>
      </c>
      <c r="AE269" s="76">
        <f>ROUND((Table2[[#This Row],[XP]]*Table2[[#This Row],[entity_spawned (AVG)]])*(Table2[[#This Row],[activating_chance]]/100),0)</f>
        <v>40</v>
      </c>
      <c r="AF269" s="73" t="s">
        <v>361</v>
      </c>
      <c r="AX269" t="s">
        <v>264</v>
      </c>
      <c r="AY269">
        <v>1</v>
      </c>
      <c r="AZ269">
        <v>200</v>
      </c>
      <c r="BA269" s="76">
        <v>100</v>
      </c>
      <c r="BB269">
        <v>75</v>
      </c>
      <c r="BC269" s="76">
        <f>ROUND((Table61011[[#This Row],[XP]]*Table61011[[#This Row],[entity_spawned (AVG)]])*(Table61011[[#This Row],[activating_chance]]/100),0)</f>
        <v>75</v>
      </c>
      <c r="BD269" s="73" t="s">
        <v>361</v>
      </c>
    </row>
    <row r="270" spans="2:56" x14ac:dyDescent="0.25">
      <c r="B270" s="74" t="s">
        <v>235</v>
      </c>
      <c r="C270">
        <v>8</v>
      </c>
      <c r="D270" s="76">
        <v>180</v>
      </c>
      <c r="E270" s="76">
        <v>100</v>
      </c>
      <c r="F270" s="76">
        <v>25</v>
      </c>
      <c r="G270" s="76">
        <f>ROUND((Table245[[#This Row],[XP]]*Table245[[#This Row],[entity_spawned (AVG)]])*(Table245[[#This Row],[activating_chance]]/100),0)</f>
        <v>200</v>
      </c>
      <c r="H270" s="73" t="s">
        <v>361</v>
      </c>
      <c r="Z270" t="s">
        <v>235</v>
      </c>
      <c r="AA270">
        <v>6</v>
      </c>
      <c r="AB270">
        <v>140</v>
      </c>
      <c r="AC270" s="76">
        <v>100</v>
      </c>
      <c r="AD270">
        <v>25</v>
      </c>
      <c r="AE270" s="76">
        <f>ROUND((Table2[[#This Row],[XP]]*Table2[[#This Row],[entity_spawned (AVG)]])*(Table2[[#This Row],[activating_chance]]/100),0)</f>
        <v>150</v>
      </c>
      <c r="AF270" s="73" t="s">
        <v>361</v>
      </c>
      <c r="AX270" t="s">
        <v>264</v>
      </c>
      <c r="AY270">
        <v>1</v>
      </c>
      <c r="AZ270">
        <v>200</v>
      </c>
      <c r="BA270" s="76">
        <v>80</v>
      </c>
      <c r="BB270">
        <v>75</v>
      </c>
      <c r="BC270" s="76">
        <f>ROUND((Table61011[[#This Row],[XP]]*Table61011[[#This Row],[entity_spawned (AVG)]])*(Table61011[[#This Row],[activating_chance]]/100),0)</f>
        <v>60</v>
      </c>
      <c r="BD270" s="73" t="s">
        <v>361</v>
      </c>
    </row>
    <row r="271" spans="2:56" x14ac:dyDescent="0.25">
      <c r="B271" s="74" t="s">
        <v>235</v>
      </c>
      <c r="C271">
        <v>8</v>
      </c>
      <c r="D271" s="76">
        <v>180</v>
      </c>
      <c r="E271" s="76">
        <v>80</v>
      </c>
      <c r="F271" s="76">
        <v>25</v>
      </c>
      <c r="G271" s="76">
        <f>ROUND((Table245[[#This Row],[XP]]*Table245[[#This Row],[entity_spawned (AVG)]])*(Table245[[#This Row],[activating_chance]]/100),0)</f>
        <v>160</v>
      </c>
      <c r="H271" s="73" t="s">
        <v>361</v>
      </c>
      <c r="Z271" t="s">
        <v>235</v>
      </c>
      <c r="AA271">
        <v>3</v>
      </c>
      <c r="AB271">
        <v>140</v>
      </c>
      <c r="AC271" s="76">
        <v>100</v>
      </c>
      <c r="AD271">
        <v>25</v>
      </c>
      <c r="AE271" s="76">
        <f>ROUND((Table2[[#This Row],[XP]]*Table2[[#This Row],[entity_spawned (AVG)]])*(Table2[[#This Row],[activating_chance]]/100),0)</f>
        <v>75</v>
      </c>
      <c r="AF271" s="73" t="s">
        <v>361</v>
      </c>
      <c r="AX271" t="s">
        <v>264</v>
      </c>
      <c r="AY271">
        <v>1</v>
      </c>
      <c r="AZ271">
        <v>200</v>
      </c>
      <c r="BA271" s="76">
        <v>100</v>
      </c>
      <c r="BB271">
        <v>75</v>
      </c>
      <c r="BC271" s="76">
        <f>ROUND((Table61011[[#This Row],[XP]]*Table61011[[#This Row],[entity_spawned (AVG)]])*(Table61011[[#This Row],[activating_chance]]/100),0)</f>
        <v>75</v>
      </c>
      <c r="BD271" s="73" t="s">
        <v>361</v>
      </c>
    </row>
    <row r="272" spans="2:56" x14ac:dyDescent="0.25">
      <c r="B272" s="74" t="s">
        <v>235</v>
      </c>
      <c r="C272">
        <v>9</v>
      </c>
      <c r="D272" s="76">
        <v>180</v>
      </c>
      <c r="E272" s="76">
        <v>100</v>
      </c>
      <c r="F272" s="76">
        <v>25</v>
      </c>
      <c r="G272" s="76">
        <f>ROUND((Table245[[#This Row],[XP]]*Table245[[#This Row],[entity_spawned (AVG)]])*(Table245[[#This Row],[activating_chance]]/100),0)</f>
        <v>225</v>
      </c>
      <c r="H272" s="73" t="s">
        <v>361</v>
      </c>
      <c r="Z272" t="s">
        <v>235</v>
      </c>
      <c r="AA272">
        <v>1</v>
      </c>
      <c r="AB272">
        <v>140</v>
      </c>
      <c r="AC272" s="76">
        <v>100</v>
      </c>
      <c r="AD272">
        <v>25</v>
      </c>
      <c r="AE272" s="76">
        <f>ROUND((Table2[[#This Row],[XP]]*Table2[[#This Row],[entity_spawned (AVG)]])*(Table2[[#This Row],[activating_chance]]/100),0)</f>
        <v>25</v>
      </c>
      <c r="AF272" s="73" t="s">
        <v>361</v>
      </c>
      <c r="AX272" t="s">
        <v>264</v>
      </c>
      <c r="AY272">
        <v>1</v>
      </c>
      <c r="AZ272">
        <v>200</v>
      </c>
      <c r="BA272" s="76">
        <v>100</v>
      </c>
      <c r="BB272">
        <v>75</v>
      </c>
      <c r="BC272" s="76">
        <f>ROUND((Table61011[[#This Row],[XP]]*Table61011[[#This Row],[entity_spawned (AVG)]])*(Table61011[[#This Row],[activating_chance]]/100),0)</f>
        <v>75</v>
      </c>
      <c r="BD272" s="73" t="s">
        <v>361</v>
      </c>
    </row>
    <row r="273" spans="2:56" x14ac:dyDescent="0.25">
      <c r="B273" s="74" t="s">
        <v>235</v>
      </c>
      <c r="C273">
        <v>10</v>
      </c>
      <c r="D273" s="76">
        <v>180</v>
      </c>
      <c r="E273" s="76">
        <v>100</v>
      </c>
      <c r="F273" s="76">
        <v>25</v>
      </c>
      <c r="G273" s="76">
        <f>ROUND((Table245[[#This Row],[XP]]*Table245[[#This Row],[entity_spawned (AVG)]])*(Table245[[#This Row],[activating_chance]]/100),0)</f>
        <v>250</v>
      </c>
      <c r="H273" s="73" t="s">
        <v>361</v>
      </c>
      <c r="Z273" t="s">
        <v>235</v>
      </c>
      <c r="AA273">
        <v>3</v>
      </c>
      <c r="AB273">
        <v>140</v>
      </c>
      <c r="AC273" s="76">
        <v>100</v>
      </c>
      <c r="AD273">
        <v>25</v>
      </c>
      <c r="AE273" s="76">
        <f>ROUND((Table2[[#This Row],[XP]]*Table2[[#This Row],[entity_spawned (AVG)]])*(Table2[[#This Row],[activating_chance]]/100),0)</f>
        <v>75</v>
      </c>
      <c r="AF273" s="73" t="s">
        <v>361</v>
      </c>
      <c r="AX273" t="s">
        <v>264</v>
      </c>
      <c r="AY273">
        <v>1</v>
      </c>
      <c r="AZ273">
        <v>200</v>
      </c>
      <c r="BA273" s="76">
        <v>100</v>
      </c>
      <c r="BB273">
        <v>75</v>
      </c>
      <c r="BC273" s="76">
        <f>ROUND((Table61011[[#This Row],[XP]]*Table61011[[#This Row],[entity_spawned (AVG)]])*(Table61011[[#This Row],[activating_chance]]/100),0)</f>
        <v>75</v>
      </c>
      <c r="BD273" s="73" t="s">
        <v>361</v>
      </c>
    </row>
    <row r="274" spans="2:56" x14ac:dyDescent="0.25">
      <c r="B274" s="74" t="s">
        <v>235</v>
      </c>
      <c r="C274">
        <v>8</v>
      </c>
      <c r="D274" s="76">
        <v>180</v>
      </c>
      <c r="E274" s="76">
        <v>100</v>
      </c>
      <c r="F274" s="76">
        <v>25</v>
      </c>
      <c r="G274" s="76">
        <f>ROUND((Table245[[#This Row],[XP]]*Table245[[#This Row],[entity_spawned (AVG)]])*(Table245[[#This Row],[activating_chance]]/100),0)</f>
        <v>200</v>
      </c>
      <c r="H274" s="73" t="s">
        <v>361</v>
      </c>
      <c r="Z274" t="s">
        <v>235</v>
      </c>
      <c r="AA274">
        <v>1</v>
      </c>
      <c r="AB274">
        <v>140</v>
      </c>
      <c r="AC274" s="76">
        <v>100</v>
      </c>
      <c r="AD274">
        <v>25</v>
      </c>
      <c r="AE274" s="76">
        <f>ROUND((Table2[[#This Row],[XP]]*Table2[[#This Row],[entity_spawned (AVG)]])*(Table2[[#This Row],[activating_chance]]/100),0)</f>
        <v>25</v>
      </c>
      <c r="AF274" s="73" t="s">
        <v>361</v>
      </c>
      <c r="AX274" t="s">
        <v>264</v>
      </c>
      <c r="AY274">
        <v>1</v>
      </c>
      <c r="AZ274">
        <v>200</v>
      </c>
      <c r="BA274" s="76">
        <v>100</v>
      </c>
      <c r="BB274">
        <v>75</v>
      </c>
      <c r="BC274" s="76">
        <f>ROUND((Table61011[[#This Row],[XP]]*Table61011[[#This Row],[entity_spawned (AVG)]])*(Table61011[[#This Row],[activating_chance]]/100),0)</f>
        <v>75</v>
      </c>
      <c r="BD274" s="73" t="s">
        <v>361</v>
      </c>
    </row>
    <row r="275" spans="2:56" x14ac:dyDescent="0.25">
      <c r="B275" s="74" t="s">
        <v>235</v>
      </c>
      <c r="C275">
        <v>11</v>
      </c>
      <c r="D275" s="76">
        <v>180</v>
      </c>
      <c r="E275" s="76">
        <v>100</v>
      </c>
      <c r="F275" s="76">
        <v>25</v>
      </c>
      <c r="G275" s="76">
        <f>ROUND((Table245[[#This Row],[XP]]*Table245[[#This Row],[entity_spawned (AVG)]])*(Table245[[#This Row],[activating_chance]]/100),0)</f>
        <v>275</v>
      </c>
      <c r="H275" s="73" t="s">
        <v>361</v>
      </c>
      <c r="Z275" t="s">
        <v>235</v>
      </c>
      <c r="AA275">
        <v>6</v>
      </c>
      <c r="AB275">
        <v>140</v>
      </c>
      <c r="AC275" s="76">
        <v>100</v>
      </c>
      <c r="AD275">
        <v>25</v>
      </c>
      <c r="AE275" s="76">
        <f>ROUND((Table2[[#This Row],[XP]]*Table2[[#This Row],[entity_spawned (AVG)]])*(Table2[[#This Row],[activating_chance]]/100),0)</f>
        <v>150</v>
      </c>
      <c r="AF275" s="73" t="s">
        <v>361</v>
      </c>
      <c r="AX275" t="s">
        <v>269</v>
      </c>
      <c r="AY275">
        <v>1</v>
      </c>
      <c r="AZ275">
        <v>200</v>
      </c>
      <c r="BA275" s="76">
        <v>100</v>
      </c>
      <c r="BB275">
        <v>50</v>
      </c>
      <c r="BC275" s="76">
        <f>ROUND((Table61011[[#This Row],[XP]]*Table61011[[#This Row],[entity_spawned (AVG)]])*(Table61011[[#This Row],[activating_chance]]/100),0)</f>
        <v>50</v>
      </c>
      <c r="BD275" s="73" t="s">
        <v>361</v>
      </c>
    </row>
    <row r="276" spans="2:56" x14ac:dyDescent="0.25">
      <c r="B276" s="74" t="s">
        <v>243</v>
      </c>
      <c r="C276">
        <v>1</v>
      </c>
      <c r="D276" s="76">
        <v>180</v>
      </c>
      <c r="E276" s="76">
        <v>100</v>
      </c>
      <c r="F276" s="76">
        <v>95</v>
      </c>
      <c r="G276" s="76">
        <f>ROUND((Table245[[#This Row],[XP]]*Table245[[#This Row],[entity_spawned (AVG)]])*(Table245[[#This Row],[activating_chance]]/100),0)</f>
        <v>95</v>
      </c>
      <c r="H276" s="73" t="s">
        <v>362</v>
      </c>
      <c r="Z276" t="s">
        <v>235</v>
      </c>
      <c r="AA276">
        <v>2</v>
      </c>
      <c r="AB276">
        <v>140</v>
      </c>
      <c r="AC276" s="76">
        <v>100</v>
      </c>
      <c r="AD276">
        <v>25</v>
      </c>
      <c r="AE276" s="76">
        <f>ROUND((Table2[[#This Row],[XP]]*Table2[[#This Row],[entity_spawned (AVG)]])*(Table2[[#This Row],[activating_chance]]/100),0)</f>
        <v>50</v>
      </c>
      <c r="AF276" s="73" t="s">
        <v>361</v>
      </c>
      <c r="AX276" t="s">
        <v>269</v>
      </c>
      <c r="AY276">
        <v>1</v>
      </c>
      <c r="AZ276">
        <v>200</v>
      </c>
      <c r="BA276" s="76">
        <v>100</v>
      </c>
      <c r="BB276">
        <v>50</v>
      </c>
      <c r="BC276" s="76">
        <f>ROUND((Table61011[[#This Row],[XP]]*Table61011[[#This Row],[entity_spawned (AVG)]])*(Table61011[[#This Row],[activating_chance]]/100),0)</f>
        <v>50</v>
      </c>
      <c r="BD276" s="73" t="s">
        <v>361</v>
      </c>
    </row>
    <row r="277" spans="2:56" x14ac:dyDescent="0.25">
      <c r="B277" s="74" t="s">
        <v>243</v>
      </c>
      <c r="C277">
        <v>1</v>
      </c>
      <c r="D277" s="76">
        <v>180</v>
      </c>
      <c r="E277" s="76">
        <v>100</v>
      </c>
      <c r="F277" s="76">
        <v>95</v>
      </c>
      <c r="G277" s="76">
        <f>ROUND((Table245[[#This Row],[XP]]*Table245[[#This Row],[entity_spawned (AVG)]])*(Table245[[#This Row],[activating_chance]]/100),0)</f>
        <v>95</v>
      </c>
      <c r="H277" s="73" t="s">
        <v>362</v>
      </c>
      <c r="Z277" t="s">
        <v>235</v>
      </c>
      <c r="AA277">
        <v>6</v>
      </c>
      <c r="AB277">
        <v>140</v>
      </c>
      <c r="AC277" s="76">
        <v>100</v>
      </c>
      <c r="AD277">
        <v>25</v>
      </c>
      <c r="AE277" s="76">
        <f>ROUND((Table2[[#This Row],[XP]]*Table2[[#This Row],[entity_spawned (AVG)]])*(Table2[[#This Row],[activating_chance]]/100),0)</f>
        <v>150</v>
      </c>
      <c r="AF277" s="73" t="s">
        <v>361</v>
      </c>
      <c r="AX277" t="s">
        <v>269</v>
      </c>
      <c r="AY277">
        <v>1</v>
      </c>
      <c r="AZ277">
        <v>200</v>
      </c>
      <c r="BA277" s="76">
        <v>100</v>
      </c>
      <c r="BB277">
        <v>50</v>
      </c>
      <c r="BC277" s="76">
        <f>ROUND((Table61011[[#This Row],[XP]]*Table61011[[#This Row],[entity_spawned (AVG)]])*(Table61011[[#This Row],[activating_chance]]/100),0)</f>
        <v>50</v>
      </c>
      <c r="BD277" s="73" t="s">
        <v>361</v>
      </c>
    </row>
    <row r="278" spans="2:56" x14ac:dyDescent="0.25">
      <c r="B278" s="74" t="s">
        <v>243</v>
      </c>
      <c r="C278">
        <v>1</v>
      </c>
      <c r="D278" s="76">
        <v>180</v>
      </c>
      <c r="E278" s="76">
        <v>100</v>
      </c>
      <c r="F278" s="76">
        <v>95</v>
      </c>
      <c r="G278" s="76">
        <f>ROUND((Table245[[#This Row],[XP]]*Table245[[#This Row],[entity_spawned (AVG)]])*(Table245[[#This Row],[activating_chance]]/100),0)</f>
        <v>95</v>
      </c>
      <c r="H278" s="73" t="s">
        <v>362</v>
      </c>
      <c r="Z278" t="s">
        <v>235</v>
      </c>
      <c r="AA278">
        <v>2</v>
      </c>
      <c r="AB278">
        <v>140</v>
      </c>
      <c r="AC278" s="76">
        <v>80</v>
      </c>
      <c r="AD278">
        <v>25</v>
      </c>
      <c r="AE278" s="76">
        <f>ROUND((Table2[[#This Row],[XP]]*Table2[[#This Row],[entity_spawned (AVG)]])*(Table2[[#This Row],[activating_chance]]/100),0)</f>
        <v>40</v>
      </c>
      <c r="AF278" s="73" t="s">
        <v>361</v>
      </c>
      <c r="AX278" t="s">
        <v>269</v>
      </c>
      <c r="AY278">
        <v>1</v>
      </c>
      <c r="AZ278">
        <v>200</v>
      </c>
      <c r="BA278" s="76">
        <v>60</v>
      </c>
      <c r="BB278">
        <v>50</v>
      </c>
      <c r="BC278" s="76">
        <f>ROUND((Table61011[[#This Row],[XP]]*Table61011[[#This Row],[entity_spawned (AVG)]])*(Table61011[[#This Row],[activating_chance]]/100),0)</f>
        <v>30</v>
      </c>
      <c r="BD278" s="73" t="s">
        <v>361</v>
      </c>
    </row>
    <row r="279" spans="2:56" x14ac:dyDescent="0.25">
      <c r="B279" s="74" t="s">
        <v>243</v>
      </c>
      <c r="C279">
        <v>1</v>
      </c>
      <c r="D279" s="76">
        <v>180</v>
      </c>
      <c r="E279" s="76">
        <v>100</v>
      </c>
      <c r="F279" s="76">
        <v>95</v>
      </c>
      <c r="G279" s="76">
        <f>ROUND((Table245[[#This Row],[XP]]*Table245[[#This Row],[entity_spawned (AVG)]])*(Table245[[#This Row],[activating_chance]]/100),0)</f>
        <v>95</v>
      </c>
      <c r="H279" s="73" t="s">
        <v>362</v>
      </c>
      <c r="Z279" t="s">
        <v>235</v>
      </c>
      <c r="AA279">
        <v>3</v>
      </c>
      <c r="AB279">
        <v>140</v>
      </c>
      <c r="AC279" s="76">
        <v>100</v>
      </c>
      <c r="AD279">
        <v>25</v>
      </c>
      <c r="AE279" s="76">
        <f>ROUND((Table2[[#This Row],[XP]]*Table2[[#This Row],[entity_spawned (AVG)]])*(Table2[[#This Row],[activating_chance]]/100),0)</f>
        <v>75</v>
      </c>
      <c r="AF279" s="73" t="s">
        <v>361</v>
      </c>
      <c r="AX279" t="s">
        <v>269</v>
      </c>
      <c r="AY279">
        <v>1</v>
      </c>
      <c r="AZ279">
        <v>200</v>
      </c>
      <c r="BA279" s="76">
        <v>30</v>
      </c>
      <c r="BB279">
        <v>50</v>
      </c>
      <c r="BC279" s="76">
        <f>ROUND((Table61011[[#This Row],[XP]]*Table61011[[#This Row],[entity_spawned (AVG)]])*(Table61011[[#This Row],[activating_chance]]/100),0)</f>
        <v>15</v>
      </c>
      <c r="BD279" s="73" t="s">
        <v>361</v>
      </c>
    </row>
    <row r="280" spans="2:56" x14ac:dyDescent="0.25">
      <c r="B280" s="74" t="s">
        <v>243</v>
      </c>
      <c r="C280">
        <v>1</v>
      </c>
      <c r="D280" s="76">
        <v>180</v>
      </c>
      <c r="E280" s="76">
        <v>100</v>
      </c>
      <c r="F280" s="76">
        <v>95</v>
      </c>
      <c r="G280" s="76">
        <f>ROUND((Table245[[#This Row],[XP]]*Table245[[#This Row],[entity_spawned (AVG)]])*(Table245[[#This Row],[activating_chance]]/100),0)</f>
        <v>95</v>
      </c>
      <c r="H280" s="73" t="s">
        <v>362</v>
      </c>
      <c r="Z280" t="s">
        <v>255</v>
      </c>
      <c r="AA280">
        <v>1</v>
      </c>
      <c r="AB280">
        <v>140</v>
      </c>
      <c r="AC280" s="76">
        <v>100</v>
      </c>
      <c r="AD280">
        <v>25</v>
      </c>
      <c r="AE280" s="76">
        <f>ROUND((Table2[[#This Row],[XP]]*Table2[[#This Row],[entity_spawned (AVG)]])*(Table2[[#This Row],[activating_chance]]/100),0)</f>
        <v>25</v>
      </c>
      <c r="AF280" s="73" t="s">
        <v>361</v>
      </c>
      <c r="AX280" t="s">
        <v>235</v>
      </c>
      <c r="AY280">
        <v>5</v>
      </c>
      <c r="AZ280">
        <v>190</v>
      </c>
      <c r="BA280" s="76">
        <v>100</v>
      </c>
      <c r="BB280">
        <v>25</v>
      </c>
      <c r="BC280" s="76">
        <f>ROUND((Table61011[[#This Row],[XP]]*Table61011[[#This Row],[entity_spawned (AVG)]])*(Table61011[[#This Row],[activating_chance]]/100),0)</f>
        <v>125</v>
      </c>
      <c r="BD280" s="73" t="s">
        <v>361</v>
      </c>
    </row>
    <row r="281" spans="2:56" x14ac:dyDescent="0.25">
      <c r="B281" s="74" t="s">
        <v>243</v>
      </c>
      <c r="C281">
        <v>1</v>
      </c>
      <c r="D281" s="76">
        <v>180</v>
      </c>
      <c r="E281" s="76">
        <v>100</v>
      </c>
      <c r="F281" s="76">
        <v>95</v>
      </c>
      <c r="G281" s="76">
        <f>ROUND((Table245[[#This Row],[XP]]*Table245[[#This Row],[entity_spawned (AVG)]])*(Table245[[#This Row],[activating_chance]]/100),0)</f>
        <v>95</v>
      </c>
      <c r="H281" s="73" t="s">
        <v>362</v>
      </c>
      <c r="Z281" t="s">
        <v>255</v>
      </c>
      <c r="AA281">
        <v>1</v>
      </c>
      <c r="AB281">
        <v>140</v>
      </c>
      <c r="AC281" s="76">
        <v>70</v>
      </c>
      <c r="AD281">
        <v>25</v>
      </c>
      <c r="AE281" s="76">
        <f>ROUND((Table2[[#This Row],[XP]]*Table2[[#This Row],[entity_spawned (AVG)]])*(Table2[[#This Row],[activating_chance]]/100),0)</f>
        <v>18</v>
      </c>
      <c r="AF281" s="73" t="s">
        <v>361</v>
      </c>
      <c r="AX281" t="s">
        <v>235</v>
      </c>
      <c r="AY281">
        <v>5</v>
      </c>
      <c r="AZ281">
        <v>190</v>
      </c>
      <c r="BA281" s="76">
        <v>100</v>
      </c>
      <c r="BB281">
        <v>25</v>
      </c>
      <c r="BC281" s="76">
        <f>ROUND((Table61011[[#This Row],[XP]]*Table61011[[#This Row],[entity_spawned (AVG)]])*(Table61011[[#This Row],[activating_chance]]/100),0)</f>
        <v>125</v>
      </c>
      <c r="BD281" s="73" t="s">
        <v>361</v>
      </c>
    </row>
    <row r="282" spans="2:56" x14ac:dyDescent="0.25">
      <c r="B282" s="74" t="s">
        <v>243</v>
      </c>
      <c r="C282">
        <v>1</v>
      </c>
      <c r="D282" s="76">
        <v>180</v>
      </c>
      <c r="E282" s="76">
        <v>100</v>
      </c>
      <c r="F282" s="76">
        <v>95</v>
      </c>
      <c r="G282" s="76">
        <f>ROUND((Table245[[#This Row],[XP]]*Table245[[#This Row],[entity_spawned (AVG)]])*(Table245[[#This Row],[activating_chance]]/100),0)</f>
        <v>95</v>
      </c>
      <c r="H282" s="73" t="s">
        <v>362</v>
      </c>
      <c r="Z282" t="s">
        <v>255</v>
      </c>
      <c r="AA282">
        <v>1</v>
      </c>
      <c r="AB282">
        <v>140</v>
      </c>
      <c r="AC282" s="76">
        <v>100</v>
      </c>
      <c r="AD282">
        <v>25</v>
      </c>
      <c r="AE282" s="76">
        <f>ROUND((Table2[[#This Row],[XP]]*Table2[[#This Row],[entity_spawned (AVG)]])*(Table2[[#This Row],[activating_chance]]/100),0)</f>
        <v>25</v>
      </c>
      <c r="AF282" s="73" t="s">
        <v>361</v>
      </c>
      <c r="AX282" t="s">
        <v>235</v>
      </c>
      <c r="AY282">
        <v>5</v>
      </c>
      <c r="AZ282">
        <v>190</v>
      </c>
      <c r="BA282" s="76">
        <v>100</v>
      </c>
      <c r="BB282">
        <v>25</v>
      </c>
      <c r="BC282" s="76">
        <f>ROUND((Table61011[[#This Row],[XP]]*Table61011[[#This Row],[entity_spawned (AVG)]])*(Table61011[[#This Row],[activating_chance]]/100),0)</f>
        <v>125</v>
      </c>
      <c r="BD282" s="73" t="s">
        <v>361</v>
      </c>
    </row>
    <row r="283" spans="2:56" x14ac:dyDescent="0.25">
      <c r="B283" s="74" t="s">
        <v>243</v>
      </c>
      <c r="C283">
        <v>1</v>
      </c>
      <c r="D283" s="76">
        <v>180</v>
      </c>
      <c r="E283" s="76">
        <v>100</v>
      </c>
      <c r="F283" s="76">
        <v>95</v>
      </c>
      <c r="G283" s="76">
        <f>ROUND((Table245[[#This Row],[XP]]*Table245[[#This Row],[entity_spawned (AVG)]])*(Table245[[#This Row],[activating_chance]]/100),0)</f>
        <v>95</v>
      </c>
      <c r="H283" s="73" t="s">
        <v>362</v>
      </c>
      <c r="Z283" t="s">
        <v>255</v>
      </c>
      <c r="AA283">
        <v>1</v>
      </c>
      <c r="AB283">
        <v>140</v>
      </c>
      <c r="AC283" s="76">
        <v>100</v>
      </c>
      <c r="AD283">
        <v>25</v>
      </c>
      <c r="AE283" s="76">
        <f>ROUND((Table2[[#This Row],[XP]]*Table2[[#This Row],[entity_spawned (AVG)]])*(Table2[[#This Row],[activating_chance]]/100),0)</f>
        <v>25</v>
      </c>
      <c r="AF283" s="73" t="s">
        <v>361</v>
      </c>
      <c r="AX283" t="s">
        <v>235</v>
      </c>
      <c r="AY283">
        <v>5</v>
      </c>
      <c r="AZ283">
        <v>190</v>
      </c>
      <c r="BA283" s="76">
        <v>100</v>
      </c>
      <c r="BB283">
        <v>25</v>
      </c>
      <c r="BC283" s="76">
        <f>ROUND((Table61011[[#This Row],[XP]]*Table61011[[#This Row],[entity_spawned (AVG)]])*(Table61011[[#This Row],[activating_chance]]/100),0)</f>
        <v>125</v>
      </c>
      <c r="BD283" s="73" t="s">
        <v>361</v>
      </c>
    </row>
    <row r="284" spans="2:56" x14ac:dyDescent="0.25">
      <c r="B284" s="74" t="s">
        <v>243</v>
      </c>
      <c r="C284">
        <v>1</v>
      </c>
      <c r="D284" s="76">
        <v>180</v>
      </c>
      <c r="E284" s="76">
        <v>100</v>
      </c>
      <c r="F284" s="76">
        <v>95</v>
      </c>
      <c r="G284" s="76">
        <f>ROUND((Table245[[#This Row],[XP]]*Table245[[#This Row],[entity_spawned (AVG)]])*(Table245[[#This Row],[activating_chance]]/100),0)</f>
        <v>95</v>
      </c>
      <c r="H284" s="73" t="s">
        <v>362</v>
      </c>
      <c r="Z284" t="s">
        <v>255</v>
      </c>
      <c r="AA284">
        <v>1</v>
      </c>
      <c r="AB284">
        <v>140</v>
      </c>
      <c r="AC284" s="76">
        <v>80</v>
      </c>
      <c r="AD284">
        <v>25</v>
      </c>
      <c r="AE284" s="76">
        <f>ROUND((Table2[[#This Row],[XP]]*Table2[[#This Row],[entity_spawned (AVG)]])*(Table2[[#This Row],[activating_chance]]/100),0)</f>
        <v>20</v>
      </c>
      <c r="AF284" s="73" t="s">
        <v>361</v>
      </c>
      <c r="AX284" t="s">
        <v>235</v>
      </c>
      <c r="AY284">
        <v>5</v>
      </c>
      <c r="AZ284">
        <v>190</v>
      </c>
      <c r="BA284" s="76">
        <v>100</v>
      </c>
      <c r="BB284">
        <v>25</v>
      </c>
      <c r="BC284" s="76">
        <f>ROUND((Table61011[[#This Row],[XP]]*Table61011[[#This Row],[entity_spawned (AVG)]])*(Table61011[[#This Row],[activating_chance]]/100),0)</f>
        <v>125</v>
      </c>
      <c r="BD284" s="73" t="s">
        <v>361</v>
      </c>
    </row>
    <row r="285" spans="2:56" x14ac:dyDescent="0.25">
      <c r="B285" s="74" t="s">
        <v>243</v>
      </c>
      <c r="C285">
        <v>1</v>
      </c>
      <c r="D285" s="76">
        <v>180</v>
      </c>
      <c r="E285" s="76">
        <v>100</v>
      </c>
      <c r="F285" s="76">
        <v>95</v>
      </c>
      <c r="G285" s="76">
        <f>ROUND((Table245[[#This Row],[XP]]*Table245[[#This Row],[entity_spawned (AVG)]])*(Table245[[#This Row],[activating_chance]]/100),0)</f>
        <v>95</v>
      </c>
      <c r="H285" s="73" t="s">
        <v>362</v>
      </c>
      <c r="Z285" t="s">
        <v>419</v>
      </c>
      <c r="AA285">
        <v>1</v>
      </c>
      <c r="AB285">
        <v>140</v>
      </c>
      <c r="AC285" s="76">
        <v>100</v>
      </c>
      <c r="AD285">
        <v>75</v>
      </c>
      <c r="AE285" s="76">
        <f>ROUND((Table2[[#This Row],[XP]]*Table2[[#This Row],[entity_spawned (AVG)]])*(Table2[[#This Row],[activating_chance]]/100),0)</f>
        <v>75</v>
      </c>
      <c r="AF285" s="73" t="s">
        <v>361</v>
      </c>
      <c r="AX285" t="s">
        <v>235</v>
      </c>
      <c r="AY285">
        <v>5</v>
      </c>
      <c r="AZ285">
        <v>190</v>
      </c>
      <c r="BA285" s="76">
        <v>80</v>
      </c>
      <c r="BB285">
        <v>25</v>
      </c>
      <c r="BC285" s="76">
        <f>ROUND((Table61011[[#This Row],[XP]]*Table61011[[#This Row],[entity_spawned (AVG)]])*(Table61011[[#This Row],[activating_chance]]/100),0)</f>
        <v>100</v>
      </c>
      <c r="BD285" s="73" t="s">
        <v>361</v>
      </c>
    </row>
    <row r="286" spans="2:56" x14ac:dyDescent="0.25">
      <c r="B286" s="74" t="s">
        <v>243</v>
      </c>
      <c r="C286">
        <v>1</v>
      </c>
      <c r="D286" s="76">
        <v>180</v>
      </c>
      <c r="E286" s="76">
        <v>100</v>
      </c>
      <c r="F286" s="76">
        <v>95</v>
      </c>
      <c r="G286" s="76">
        <f>ROUND((Table245[[#This Row],[XP]]*Table245[[#This Row],[entity_spawned (AVG)]])*(Table245[[#This Row],[activating_chance]]/100),0)</f>
        <v>95</v>
      </c>
      <c r="H286" s="73" t="s">
        <v>362</v>
      </c>
      <c r="Z286" t="s">
        <v>419</v>
      </c>
      <c r="AA286">
        <v>1</v>
      </c>
      <c r="AB286">
        <v>140</v>
      </c>
      <c r="AC286" s="76">
        <v>100</v>
      </c>
      <c r="AD286">
        <v>75</v>
      </c>
      <c r="AE286" s="76">
        <f>ROUND((Table2[[#This Row],[XP]]*Table2[[#This Row],[entity_spawned (AVG)]])*(Table2[[#This Row],[activating_chance]]/100),0)</f>
        <v>75</v>
      </c>
      <c r="AF286" s="73" t="s">
        <v>361</v>
      </c>
      <c r="AX286" t="s">
        <v>235</v>
      </c>
      <c r="AY286">
        <v>3</v>
      </c>
      <c r="AZ286">
        <v>190</v>
      </c>
      <c r="BA286" s="76">
        <v>100</v>
      </c>
      <c r="BB286">
        <v>25</v>
      </c>
      <c r="BC286" s="76">
        <f>ROUND((Table61011[[#This Row],[XP]]*Table61011[[#This Row],[entity_spawned (AVG)]])*(Table61011[[#This Row],[activating_chance]]/100),0)</f>
        <v>75</v>
      </c>
      <c r="BD286" s="73" t="s">
        <v>361</v>
      </c>
    </row>
    <row r="287" spans="2:56" x14ac:dyDescent="0.25">
      <c r="B287" s="74" t="s">
        <v>243</v>
      </c>
      <c r="C287">
        <v>1</v>
      </c>
      <c r="D287" s="76">
        <v>180</v>
      </c>
      <c r="E287" s="76">
        <v>100</v>
      </c>
      <c r="F287" s="76">
        <v>95</v>
      </c>
      <c r="G287" s="76">
        <f>ROUND((Table245[[#This Row],[XP]]*Table245[[#This Row],[entity_spawned (AVG)]])*(Table245[[#This Row],[activating_chance]]/100),0)</f>
        <v>95</v>
      </c>
      <c r="H287" s="73" t="s">
        <v>362</v>
      </c>
      <c r="Z287" t="s">
        <v>419</v>
      </c>
      <c r="AA287">
        <v>1</v>
      </c>
      <c r="AB287">
        <v>140</v>
      </c>
      <c r="AC287" s="76">
        <v>100</v>
      </c>
      <c r="AD287">
        <v>75</v>
      </c>
      <c r="AE287" s="76">
        <f>ROUND((Table2[[#This Row],[XP]]*Table2[[#This Row],[entity_spawned (AVG)]])*(Table2[[#This Row],[activating_chance]]/100),0)</f>
        <v>75</v>
      </c>
      <c r="AF287" s="73" t="s">
        <v>361</v>
      </c>
      <c r="AX287" t="s">
        <v>235</v>
      </c>
      <c r="AY287">
        <v>5</v>
      </c>
      <c r="AZ287">
        <v>190</v>
      </c>
      <c r="BA287" s="76">
        <v>100</v>
      </c>
      <c r="BB287">
        <v>25</v>
      </c>
      <c r="BC287" s="76">
        <f>ROUND((Table61011[[#This Row],[XP]]*Table61011[[#This Row],[entity_spawned (AVG)]])*(Table61011[[#This Row],[activating_chance]]/100),0)</f>
        <v>125</v>
      </c>
      <c r="BD287" s="73" t="s">
        <v>361</v>
      </c>
    </row>
    <row r="288" spans="2:56" x14ac:dyDescent="0.25">
      <c r="B288" s="74" t="s">
        <v>243</v>
      </c>
      <c r="C288">
        <v>1</v>
      </c>
      <c r="D288" s="76">
        <v>180</v>
      </c>
      <c r="E288" s="76">
        <v>100</v>
      </c>
      <c r="F288" s="76">
        <v>95</v>
      </c>
      <c r="G288" s="76">
        <f>ROUND((Table245[[#This Row],[XP]]*Table245[[#This Row],[entity_spawned (AVG)]])*(Table245[[#This Row],[activating_chance]]/100),0)</f>
        <v>95</v>
      </c>
      <c r="H288" s="73" t="s">
        <v>362</v>
      </c>
      <c r="Z288" t="s">
        <v>267</v>
      </c>
      <c r="AA288">
        <v>1</v>
      </c>
      <c r="AB288">
        <v>140</v>
      </c>
      <c r="AC288" s="76">
        <v>100</v>
      </c>
      <c r="AD288">
        <v>25</v>
      </c>
      <c r="AE288" s="76">
        <f>ROUND((Table2[[#This Row],[XP]]*Table2[[#This Row],[entity_spawned (AVG)]])*(Table2[[#This Row],[activating_chance]]/100),0)</f>
        <v>25</v>
      </c>
      <c r="AF288" s="73" t="s">
        <v>361</v>
      </c>
      <c r="AX288" t="s">
        <v>235</v>
      </c>
      <c r="AY288">
        <v>3</v>
      </c>
      <c r="AZ288">
        <v>190</v>
      </c>
      <c r="BA288" s="76">
        <v>100</v>
      </c>
      <c r="BB288">
        <v>25</v>
      </c>
      <c r="BC288" s="76">
        <f>ROUND((Table61011[[#This Row],[XP]]*Table61011[[#This Row],[entity_spawned (AVG)]])*(Table61011[[#This Row],[activating_chance]]/100),0)</f>
        <v>75</v>
      </c>
      <c r="BD288" s="73" t="s">
        <v>361</v>
      </c>
    </row>
    <row r="289" spans="2:56" x14ac:dyDescent="0.25">
      <c r="B289" s="74" t="s">
        <v>243</v>
      </c>
      <c r="C289">
        <v>1</v>
      </c>
      <c r="D289" s="76">
        <v>180</v>
      </c>
      <c r="E289" s="76">
        <v>90</v>
      </c>
      <c r="F289" s="76">
        <v>95</v>
      </c>
      <c r="G289" s="76">
        <f>ROUND((Table245[[#This Row],[XP]]*Table245[[#This Row],[entity_spawned (AVG)]])*(Table245[[#This Row],[activating_chance]]/100),0)</f>
        <v>86</v>
      </c>
      <c r="H289" s="73" t="s">
        <v>362</v>
      </c>
      <c r="Z289" t="s">
        <v>235</v>
      </c>
      <c r="AA289">
        <v>7</v>
      </c>
      <c r="AB289">
        <v>130</v>
      </c>
      <c r="AC289" s="76">
        <v>100</v>
      </c>
      <c r="AD289">
        <v>25</v>
      </c>
      <c r="AE289" s="76">
        <f>ROUND((Table2[[#This Row],[XP]]*Table2[[#This Row],[entity_spawned (AVG)]])*(Table2[[#This Row],[activating_chance]]/100),0)</f>
        <v>175</v>
      </c>
      <c r="AF289" s="73" t="s">
        <v>361</v>
      </c>
      <c r="AX289" t="s">
        <v>235</v>
      </c>
      <c r="AY289">
        <v>5</v>
      </c>
      <c r="AZ289">
        <v>190</v>
      </c>
      <c r="BA289" s="76">
        <v>100</v>
      </c>
      <c r="BB289">
        <v>25</v>
      </c>
      <c r="BC289" s="76">
        <f>ROUND((Table61011[[#This Row],[XP]]*Table61011[[#This Row],[entity_spawned (AVG)]])*(Table61011[[#This Row],[activating_chance]]/100),0)</f>
        <v>125</v>
      </c>
      <c r="BD289" s="73" t="s">
        <v>361</v>
      </c>
    </row>
    <row r="290" spans="2:56" x14ac:dyDescent="0.25">
      <c r="B290" s="74" t="s">
        <v>243</v>
      </c>
      <c r="C290">
        <v>1</v>
      </c>
      <c r="D290" s="76">
        <v>180</v>
      </c>
      <c r="E290" s="76">
        <v>100</v>
      </c>
      <c r="F290" s="76">
        <v>95</v>
      </c>
      <c r="G290" s="76">
        <f>ROUND((Table245[[#This Row],[XP]]*Table245[[#This Row],[entity_spawned (AVG)]])*(Table245[[#This Row],[activating_chance]]/100),0)</f>
        <v>95</v>
      </c>
      <c r="H290" s="73" t="s">
        <v>362</v>
      </c>
      <c r="Z290" t="s">
        <v>235</v>
      </c>
      <c r="AA290">
        <v>2</v>
      </c>
      <c r="AB290">
        <v>130</v>
      </c>
      <c r="AC290" s="76">
        <v>100</v>
      </c>
      <c r="AD290">
        <v>25</v>
      </c>
      <c r="AE290" s="76">
        <f>ROUND((Table2[[#This Row],[XP]]*Table2[[#This Row],[entity_spawned (AVG)]])*(Table2[[#This Row],[activating_chance]]/100),0)</f>
        <v>50</v>
      </c>
      <c r="AF290" s="73" t="s">
        <v>361</v>
      </c>
      <c r="AX290" t="s">
        <v>235</v>
      </c>
      <c r="AY290">
        <v>5</v>
      </c>
      <c r="AZ290">
        <v>190</v>
      </c>
      <c r="BA290" s="76">
        <v>100</v>
      </c>
      <c r="BB290">
        <v>25</v>
      </c>
      <c r="BC290" s="76">
        <f>ROUND((Table61011[[#This Row],[XP]]*Table61011[[#This Row],[entity_spawned (AVG)]])*(Table61011[[#This Row],[activating_chance]]/100),0)</f>
        <v>125</v>
      </c>
      <c r="BD290" s="73" t="s">
        <v>361</v>
      </c>
    </row>
    <row r="291" spans="2:56" x14ac:dyDescent="0.25">
      <c r="B291" s="74" t="s">
        <v>243</v>
      </c>
      <c r="C291">
        <v>1</v>
      </c>
      <c r="D291" s="76">
        <v>180</v>
      </c>
      <c r="E291" s="76">
        <v>100</v>
      </c>
      <c r="F291" s="76">
        <v>95</v>
      </c>
      <c r="G291" s="76">
        <f>ROUND((Table245[[#This Row],[XP]]*Table245[[#This Row],[entity_spawned (AVG)]])*(Table245[[#This Row],[activating_chance]]/100),0)</f>
        <v>95</v>
      </c>
      <c r="H291" s="73" t="s">
        <v>362</v>
      </c>
      <c r="Z291" t="s">
        <v>235</v>
      </c>
      <c r="AA291">
        <v>2</v>
      </c>
      <c r="AB291">
        <v>130</v>
      </c>
      <c r="AC291" s="76">
        <v>100</v>
      </c>
      <c r="AD291">
        <v>25</v>
      </c>
      <c r="AE291" s="76">
        <f>ROUND((Table2[[#This Row],[XP]]*Table2[[#This Row],[entity_spawned (AVG)]])*(Table2[[#This Row],[activating_chance]]/100),0)</f>
        <v>50</v>
      </c>
      <c r="AF291" s="73" t="s">
        <v>361</v>
      </c>
      <c r="AX291" t="s">
        <v>235</v>
      </c>
      <c r="AY291">
        <v>5</v>
      </c>
      <c r="AZ291">
        <v>190</v>
      </c>
      <c r="BA291" s="76">
        <v>100</v>
      </c>
      <c r="BB291">
        <v>25</v>
      </c>
      <c r="BC291" s="76">
        <f>ROUND((Table61011[[#This Row],[XP]]*Table61011[[#This Row],[entity_spawned (AVG)]])*(Table61011[[#This Row],[activating_chance]]/100),0)</f>
        <v>125</v>
      </c>
      <c r="BD291" s="73" t="s">
        <v>361</v>
      </c>
    </row>
    <row r="292" spans="2:56" x14ac:dyDescent="0.25">
      <c r="B292" s="74" t="s">
        <v>243</v>
      </c>
      <c r="C292">
        <v>1</v>
      </c>
      <c r="D292" s="76">
        <v>180</v>
      </c>
      <c r="E292" s="76">
        <v>100</v>
      </c>
      <c r="F292" s="76">
        <v>95</v>
      </c>
      <c r="G292" s="76">
        <f>ROUND((Table245[[#This Row],[XP]]*Table245[[#This Row],[entity_spawned (AVG)]])*(Table245[[#This Row],[activating_chance]]/100),0)</f>
        <v>95</v>
      </c>
      <c r="H292" s="73" t="s">
        <v>362</v>
      </c>
      <c r="Z292" t="s">
        <v>235</v>
      </c>
      <c r="AA292">
        <v>7</v>
      </c>
      <c r="AB292">
        <v>130</v>
      </c>
      <c r="AC292" s="76">
        <v>40</v>
      </c>
      <c r="AD292">
        <v>25</v>
      </c>
      <c r="AE292" s="76">
        <f>ROUND((Table2[[#This Row],[XP]]*Table2[[#This Row],[entity_spawned (AVG)]])*(Table2[[#This Row],[activating_chance]]/100),0)</f>
        <v>70</v>
      </c>
      <c r="AF292" s="73" t="s">
        <v>361</v>
      </c>
      <c r="AX292" t="s">
        <v>235</v>
      </c>
      <c r="AY292">
        <v>5</v>
      </c>
      <c r="AZ292">
        <v>190</v>
      </c>
      <c r="BA292" s="76">
        <v>100</v>
      </c>
      <c r="BB292">
        <v>25</v>
      </c>
      <c r="BC292" s="76">
        <f>ROUND((Table61011[[#This Row],[XP]]*Table61011[[#This Row],[entity_spawned (AVG)]])*(Table61011[[#This Row],[activating_chance]]/100),0)</f>
        <v>125</v>
      </c>
      <c r="BD292" s="73" t="s">
        <v>361</v>
      </c>
    </row>
    <row r="293" spans="2:56" x14ac:dyDescent="0.25">
      <c r="B293" s="74" t="s">
        <v>246</v>
      </c>
      <c r="C293">
        <v>1</v>
      </c>
      <c r="D293" s="76">
        <v>180</v>
      </c>
      <c r="E293" s="76">
        <v>100</v>
      </c>
      <c r="F293" s="76">
        <v>25</v>
      </c>
      <c r="G293" s="76">
        <f>ROUND((Table245[[#This Row],[XP]]*Table245[[#This Row],[entity_spawned (AVG)]])*(Table245[[#This Row],[activating_chance]]/100),0)</f>
        <v>25</v>
      </c>
      <c r="H293" s="73" t="s">
        <v>362</v>
      </c>
      <c r="Z293" t="s">
        <v>235</v>
      </c>
      <c r="AA293">
        <v>7</v>
      </c>
      <c r="AB293">
        <v>130</v>
      </c>
      <c r="AC293" s="76">
        <v>100</v>
      </c>
      <c r="AD293">
        <v>25</v>
      </c>
      <c r="AE293" s="76">
        <f>ROUND((Table2[[#This Row],[XP]]*Table2[[#This Row],[entity_spawned (AVG)]])*(Table2[[#This Row],[activating_chance]]/100),0)</f>
        <v>175</v>
      </c>
      <c r="AF293" s="73" t="s">
        <v>361</v>
      </c>
      <c r="AX293" t="s">
        <v>235</v>
      </c>
      <c r="AY293">
        <v>6</v>
      </c>
      <c r="AZ293">
        <v>190</v>
      </c>
      <c r="BA293" s="76">
        <v>100</v>
      </c>
      <c r="BB293">
        <v>25</v>
      </c>
      <c r="BC293" s="76">
        <f>ROUND((Table61011[[#This Row],[XP]]*Table61011[[#This Row],[entity_spawned (AVG)]])*(Table61011[[#This Row],[activating_chance]]/100),0)</f>
        <v>150</v>
      </c>
      <c r="BD293" s="73" t="s">
        <v>361</v>
      </c>
    </row>
    <row r="294" spans="2:56" x14ac:dyDescent="0.25">
      <c r="B294" s="74" t="s">
        <v>246</v>
      </c>
      <c r="C294">
        <v>1</v>
      </c>
      <c r="D294" s="76">
        <v>180</v>
      </c>
      <c r="E294" s="76">
        <v>100</v>
      </c>
      <c r="F294" s="76">
        <v>25</v>
      </c>
      <c r="G294" s="76">
        <f>ROUND((Table245[[#This Row],[XP]]*Table245[[#This Row],[entity_spawned (AVG)]])*(Table245[[#This Row],[activating_chance]]/100),0)</f>
        <v>25</v>
      </c>
      <c r="H294" s="73" t="s">
        <v>362</v>
      </c>
      <c r="Z294" t="s">
        <v>235</v>
      </c>
      <c r="AA294">
        <v>7</v>
      </c>
      <c r="AB294">
        <v>130</v>
      </c>
      <c r="AC294" s="76">
        <v>100</v>
      </c>
      <c r="AD294">
        <v>25</v>
      </c>
      <c r="AE294" s="76">
        <f>ROUND((Table2[[#This Row],[XP]]*Table2[[#This Row],[entity_spawned (AVG)]])*(Table2[[#This Row],[activating_chance]]/100),0)</f>
        <v>175</v>
      </c>
      <c r="AF294" s="73" t="s">
        <v>361</v>
      </c>
      <c r="AX294" t="s">
        <v>235</v>
      </c>
      <c r="AY294">
        <v>5</v>
      </c>
      <c r="AZ294">
        <v>190</v>
      </c>
      <c r="BA294" s="76">
        <v>100</v>
      </c>
      <c r="BB294">
        <v>25</v>
      </c>
      <c r="BC294" s="76">
        <f>ROUND((Table61011[[#This Row],[XP]]*Table61011[[#This Row],[entity_spawned (AVG)]])*(Table61011[[#This Row],[activating_chance]]/100),0)</f>
        <v>125</v>
      </c>
      <c r="BD294" s="73" t="s">
        <v>361</v>
      </c>
    </row>
    <row r="295" spans="2:56" x14ac:dyDescent="0.25">
      <c r="B295" s="74" t="s">
        <v>246</v>
      </c>
      <c r="C295">
        <v>1</v>
      </c>
      <c r="D295" s="76">
        <v>180</v>
      </c>
      <c r="E295" s="76">
        <v>100</v>
      </c>
      <c r="F295" s="76">
        <v>25</v>
      </c>
      <c r="G295" s="76">
        <f>ROUND((Table245[[#This Row],[XP]]*Table245[[#This Row],[entity_spawned (AVG)]])*(Table245[[#This Row],[activating_chance]]/100),0)</f>
        <v>25</v>
      </c>
      <c r="H295" s="73" t="s">
        <v>362</v>
      </c>
      <c r="Z295" t="s">
        <v>236</v>
      </c>
      <c r="AA295">
        <v>7</v>
      </c>
      <c r="AB295">
        <v>130</v>
      </c>
      <c r="AC295" s="76">
        <v>100</v>
      </c>
      <c r="AD295">
        <v>25</v>
      </c>
      <c r="AE295" s="76">
        <f>ROUND((Table2[[#This Row],[XP]]*Table2[[#This Row],[entity_spawned (AVG)]])*(Table2[[#This Row],[activating_chance]]/100),0)</f>
        <v>175</v>
      </c>
      <c r="AF295" s="73" t="s">
        <v>361</v>
      </c>
      <c r="AX295" t="s">
        <v>235</v>
      </c>
      <c r="AY295">
        <v>6</v>
      </c>
      <c r="AZ295">
        <v>190</v>
      </c>
      <c r="BA295" s="76">
        <v>100</v>
      </c>
      <c r="BB295">
        <v>25</v>
      </c>
      <c r="BC295" s="76">
        <f>ROUND((Table61011[[#This Row],[XP]]*Table61011[[#This Row],[entity_spawned (AVG)]])*(Table61011[[#This Row],[activating_chance]]/100),0)</f>
        <v>150</v>
      </c>
      <c r="BD295" s="73" t="s">
        <v>361</v>
      </c>
    </row>
    <row r="296" spans="2:56" x14ac:dyDescent="0.25">
      <c r="B296" s="74" t="s">
        <v>246</v>
      </c>
      <c r="C296">
        <v>1</v>
      </c>
      <c r="D296" s="76">
        <v>180</v>
      </c>
      <c r="E296" s="76">
        <v>100</v>
      </c>
      <c r="F296" s="76">
        <v>25</v>
      </c>
      <c r="G296" s="76">
        <f>ROUND((Table245[[#This Row],[XP]]*Table245[[#This Row],[entity_spawned (AVG)]])*(Table245[[#This Row],[activating_chance]]/100),0)</f>
        <v>25</v>
      </c>
      <c r="H296" s="73" t="s">
        <v>362</v>
      </c>
      <c r="Z296" t="s">
        <v>236</v>
      </c>
      <c r="AA296">
        <v>8</v>
      </c>
      <c r="AB296">
        <v>130</v>
      </c>
      <c r="AC296" s="76">
        <v>100</v>
      </c>
      <c r="AD296">
        <v>25</v>
      </c>
      <c r="AE296" s="76">
        <f>ROUND((Table2[[#This Row],[XP]]*Table2[[#This Row],[entity_spawned (AVG)]])*(Table2[[#This Row],[activating_chance]]/100),0)</f>
        <v>200</v>
      </c>
      <c r="AF296" s="73" t="s">
        <v>361</v>
      </c>
      <c r="AX296" t="s">
        <v>235</v>
      </c>
      <c r="AY296">
        <v>5</v>
      </c>
      <c r="AZ296">
        <v>190</v>
      </c>
      <c r="BA296" s="76">
        <v>80</v>
      </c>
      <c r="BB296">
        <v>25</v>
      </c>
      <c r="BC296" s="76">
        <f>ROUND((Table61011[[#This Row],[XP]]*Table61011[[#This Row],[entity_spawned (AVG)]])*(Table61011[[#This Row],[activating_chance]]/100),0)</f>
        <v>100</v>
      </c>
      <c r="BD296" s="73" t="s">
        <v>361</v>
      </c>
    </row>
    <row r="297" spans="2:56" x14ac:dyDescent="0.25">
      <c r="B297" s="74" t="s">
        <v>246</v>
      </c>
      <c r="C297">
        <v>1</v>
      </c>
      <c r="D297" s="76">
        <v>180</v>
      </c>
      <c r="E297" s="76">
        <v>100</v>
      </c>
      <c r="F297" s="76">
        <v>25</v>
      </c>
      <c r="G297" s="76">
        <f>ROUND((Table245[[#This Row],[XP]]*Table245[[#This Row],[entity_spawned (AVG)]])*(Table245[[#This Row],[activating_chance]]/100),0)</f>
        <v>25</v>
      </c>
      <c r="H297" s="73" t="s">
        <v>362</v>
      </c>
      <c r="Z297" t="s">
        <v>236</v>
      </c>
      <c r="AA297">
        <v>7</v>
      </c>
      <c r="AB297">
        <v>130</v>
      </c>
      <c r="AC297" s="76">
        <v>80</v>
      </c>
      <c r="AD297">
        <v>25</v>
      </c>
      <c r="AE297" s="76">
        <f>ROUND((Table2[[#This Row],[XP]]*Table2[[#This Row],[entity_spawned (AVG)]])*(Table2[[#This Row],[activating_chance]]/100),0)</f>
        <v>140</v>
      </c>
      <c r="AF297" s="73" t="s">
        <v>361</v>
      </c>
      <c r="AX297" t="s">
        <v>235</v>
      </c>
      <c r="AY297">
        <v>5</v>
      </c>
      <c r="AZ297">
        <v>190</v>
      </c>
      <c r="BA297" s="76">
        <v>100</v>
      </c>
      <c r="BB297">
        <v>25</v>
      </c>
      <c r="BC297" s="76">
        <f>ROUND((Table61011[[#This Row],[XP]]*Table61011[[#This Row],[entity_spawned (AVG)]])*(Table61011[[#This Row],[activating_chance]]/100),0)</f>
        <v>125</v>
      </c>
      <c r="BD297" s="73" t="s">
        <v>361</v>
      </c>
    </row>
    <row r="298" spans="2:56" x14ac:dyDescent="0.25">
      <c r="B298" s="74" t="s">
        <v>415</v>
      </c>
      <c r="C298">
        <v>1</v>
      </c>
      <c r="D298" s="76">
        <v>180</v>
      </c>
      <c r="E298" s="76">
        <v>100</v>
      </c>
      <c r="F298" s="76">
        <v>50</v>
      </c>
      <c r="G298" s="76">
        <f>ROUND((Table245[[#This Row],[XP]]*Table245[[#This Row],[entity_spawned (AVG)]])*(Table245[[#This Row],[activating_chance]]/100),0)</f>
        <v>50</v>
      </c>
      <c r="H298" s="73" t="s">
        <v>361</v>
      </c>
      <c r="Z298" t="s">
        <v>236</v>
      </c>
      <c r="AA298">
        <v>7</v>
      </c>
      <c r="AB298">
        <v>130</v>
      </c>
      <c r="AC298" s="76">
        <v>100</v>
      </c>
      <c r="AD298">
        <v>25</v>
      </c>
      <c r="AE298" s="76">
        <f>ROUND((Table2[[#This Row],[XP]]*Table2[[#This Row],[entity_spawned (AVG)]])*(Table2[[#This Row],[activating_chance]]/100),0)</f>
        <v>175</v>
      </c>
      <c r="AF298" s="73" t="s">
        <v>361</v>
      </c>
      <c r="AX298" t="s">
        <v>235</v>
      </c>
      <c r="AY298">
        <v>5</v>
      </c>
      <c r="AZ298">
        <v>190</v>
      </c>
      <c r="BA298" s="76">
        <v>100</v>
      </c>
      <c r="BB298">
        <v>25</v>
      </c>
      <c r="BC298" s="76">
        <f>ROUND((Table61011[[#This Row],[XP]]*Table61011[[#This Row],[entity_spawned (AVG)]])*(Table61011[[#This Row],[activating_chance]]/100),0)</f>
        <v>125</v>
      </c>
      <c r="BD298" s="73" t="s">
        <v>361</v>
      </c>
    </row>
    <row r="299" spans="2:56" x14ac:dyDescent="0.25">
      <c r="B299" s="74" t="s">
        <v>415</v>
      </c>
      <c r="C299">
        <v>1</v>
      </c>
      <c r="D299" s="76">
        <v>180</v>
      </c>
      <c r="E299" s="76">
        <v>100</v>
      </c>
      <c r="F299" s="76">
        <v>50</v>
      </c>
      <c r="G299" s="76">
        <f>ROUND((Table245[[#This Row],[XP]]*Table245[[#This Row],[entity_spawned (AVG)]])*(Table245[[#This Row],[activating_chance]]/100),0)</f>
        <v>50</v>
      </c>
      <c r="H299" s="73" t="s">
        <v>361</v>
      </c>
      <c r="Z299" t="s">
        <v>235</v>
      </c>
      <c r="AA299">
        <v>6</v>
      </c>
      <c r="AB299">
        <v>120</v>
      </c>
      <c r="AC299" s="76">
        <v>30</v>
      </c>
      <c r="AD299">
        <v>25</v>
      </c>
      <c r="AE299" s="76">
        <f>ROUND((Table2[[#This Row],[XP]]*Table2[[#This Row],[entity_spawned (AVG)]])*(Table2[[#This Row],[activating_chance]]/100),0)</f>
        <v>45</v>
      </c>
      <c r="AF299" s="73" t="s">
        <v>361</v>
      </c>
      <c r="AX299" t="s">
        <v>235</v>
      </c>
      <c r="AY299">
        <v>5</v>
      </c>
      <c r="AZ299">
        <v>190</v>
      </c>
      <c r="BA299" s="76">
        <v>100</v>
      </c>
      <c r="BB299">
        <v>25</v>
      </c>
      <c r="BC299" s="76">
        <f>ROUND((Table61011[[#This Row],[XP]]*Table61011[[#This Row],[entity_spawned (AVG)]])*(Table61011[[#This Row],[activating_chance]]/100),0)</f>
        <v>125</v>
      </c>
      <c r="BD299" s="73" t="s">
        <v>361</v>
      </c>
    </row>
    <row r="300" spans="2:56" x14ac:dyDescent="0.25">
      <c r="B300" s="74" t="s">
        <v>415</v>
      </c>
      <c r="C300">
        <v>1</v>
      </c>
      <c r="D300" s="76">
        <v>180</v>
      </c>
      <c r="E300" s="76">
        <v>100</v>
      </c>
      <c r="F300" s="76">
        <v>50</v>
      </c>
      <c r="G300" s="76">
        <f>ROUND((Table245[[#This Row],[XP]]*Table245[[#This Row],[entity_spawned (AVG)]])*(Table245[[#This Row],[activating_chance]]/100),0)</f>
        <v>50</v>
      </c>
      <c r="H300" s="73" t="s">
        <v>361</v>
      </c>
      <c r="Z300" t="s">
        <v>235</v>
      </c>
      <c r="AA300">
        <v>2</v>
      </c>
      <c r="AB300">
        <v>120</v>
      </c>
      <c r="AC300" s="76">
        <v>85</v>
      </c>
      <c r="AD300">
        <v>25</v>
      </c>
      <c r="AE300" s="76">
        <f>ROUND((Table2[[#This Row],[XP]]*Table2[[#This Row],[entity_spawned (AVG)]])*(Table2[[#This Row],[activating_chance]]/100),0)</f>
        <v>43</v>
      </c>
      <c r="AF300" s="73" t="s">
        <v>361</v>
      </c>
      <c r="AX300" t="s">
        <v>235</v>
      </c>
      <c r="AY300">
        <v>5</v>
      </c>
      <c r="AZ300">
        <v>190</v>
      </c>
      <c r="BA300" s="76">
        <v>100</v>
      </c>
      <c r="BB300">
        <v>25</v>
      </c>
      <c r="BC300" s="76">
        <f>ROUND((Table61011[[#This Row],[XP]]*Table61011[[#This Row],[entity_spawned (AVG)]])*(Table61011[[#This Row],[activating_chance]]/100),0)</f>
        <v>125</v>
      </c>
      <c r="BD300" s="73" t="s">
        <v>361</v>
      </c>
    </row>
    <row r="301" spans="2:56" x14ac:dyDescent="0.25">
      <c r="B301" s="74" t="s">
        <v>415</v>
      </c>
      <c r="C301">
        <v>1</v>
      </c>
      <c r="D301" s="76">
        <v>180</v>
      </c>
      <c r="E301" s="76">
        <v>100</v>
      </c>
      <c r="F301" s="76">
        <v>50</v>
      </c>
      <c r="G301" s="76">
        <f>ROUND((Table245[[#This Row],[XP]]*Table245[[#This Row],[entity_spawned (AVG)]])*(Table245[[#This Row],[activating_chance]]/100),0)</f>
        <v>50</v>
      </c>
      <c r="H301" s="73" t="s">
        <v>361</v>
      </c>
      <c r="Z301" t="s">
        <v>235</v>
      </c>
      <c r="AA301">
        <v>6</v>
      </c>
      <c r="AB301">
        <v>120</v>
      </c>
      <c r="AC301" s="76">
        <v>40</v>
      </c>
      <c r="AD301">
        <v>25</v>
      </c>
      <c r="AE301" s="76">
        <f>ROUND((Table2[[#This Row],[XP]]*Table2[[#This Row],[entity_spawned (AVG)]])*(Table2[[#This Row],[activating_chance]]/100),0)</f>
        <v>60</v>
      </c>
      <c r="AF301" s="73" t="s">
        <v>361</v>
      </c>
      <c r="AX301" t="s">
        <v>236</v>
      </c>
      <c r="AY301">
        <v>3</v>
      </c>
      <c r="AZ301">
        <v>190</v>
      </c>
      <c r="BA301" s="76">
        <v>80</v>
      </c>
      <c r="BB301">
        <v>25</v>
      </c>
      <c r="BC301" s="76">
        <f>ROUND((Table61011[[#This Row],[XP]]*Table61011[[#This Row],[entity_spawned (AVG)]])*(Table61011[[#This Row],[activating_chance]]/100),0)</f>
        <v>60</v>
      </c>
      <c r="BD301" s="73" t="s">
        <v>361</v>
      </c>
    </row>
    <row r="302" spans="2:56" x14ac:dyDescent="0.25">
      <c r="B302" s="74" t="s">
        <v>256</v>
      </c>
      <c r="C302">
        <v>1</v>
      </c>
      <c r="D302" s="76">
        <v>180</v>
      </c>
      <c r="E302" s="76">
        <v>70</v>
      </c>
      <c r="F302" s="76">
        <v>35</v>
      </c>
      <c r="G302" s="76">
        <f>ROUND((Table245[[#This Row],[XP]]*Table245[[#This Row],[entity_spawned (AVG)]])*(Table245[[#This Row],[activating_chance]]/100),0)</f>
        <v>25</v>
      </c>
      <c r="H302" s="73" t="s">
        <v>362</v>
      </c>
      <c r="Z302" t="s">
        <v>246</v>
      </c>
      <c r="AA302">
        <v>1</v>
      </c>
      <c r="AB302">
        <v>120</v>
      </c>
      <c r="AC302" s="76">
        <v>100</v>
      </c>
      <c r="AD302">
        <v>25</v>
      </c>
      <c r="AE302" s="76">
        <f>ROUND((Table2[[#This Row],[XP]]*Table2[[#This Row],[entity_spawned (AVG)]])*(Table2[[#This Row],[activating_chance]]/100),0)</f>
        <v>25</v>
      </c>
      <c r="AF302" s="73" t="s">
        <v>362</v>
      </c>
      <c r="AX302" t="s">
        <v>235</v>
      </c>
      <c r="AY302">
        <v>3</v>
      </c>
      <c r="AZ302">
        <v>180</v>
      </c>
      <c r="BA302" s="76">
        <v>80</v>
      </c>
      <c r="BB302">
        <v>25</v>
      </c>
      <c r="BC302" s="76">
        <f>ROUND((Table61011[[#This Row],[XP]]*Table61011[[#This Row],[entity_spawned (AVG)]])*(Table61011[[#This Row],[activating_chance]]/100),0)</f>
        <v>60</v>
      </c>
      <c r="BD302" s="73" t="s">
        <v>361</v>
      </c>
    </row>
    <row r="303" spans="2:56" x14ac:dyDescent="0.25">
      <c r="B303" s="74" t="s">
        <v>256</v>
      </c>
      <c r="C303">
        <v>1</v>
      </c>
      <c r="D303" s="76">
        <v>180</v>
      </c>
      <c r="E303" s="76">
        <v>80</v>
      </c>
      <c r="F303" s="76">
        <v>35</v>
      </c>
      <c r="G303" s="76">
        <f>ROUND((Table245[[#This Row],[XP]]*Table245[[#This Row],[entity_spawned (AVG)]])*(Table245[[#This Row],[activating_chance]]/100),0)</f>
        <v>28</v>
      </c>
      <c r="H303" s="73" t="s">
        <v>362</v>
      </c>
      <c r="Z303" t="s">
        <v>424</v>
      </c>
      <c r="AA303">
        <v>1</v>
      </c>
      <c r="AB303">
        <v>120</v>
      </c>
      <c r="AC303" s="76">
        <v>100</v>
      </c>
      <c r="AD303">
        <v>75</v>
      </c>
      <c r="AE303" s="76">
        <f>ROUND((Table2[[#This Row],[XP]]*Table2[[#This Row],[entity_spawned (AVG)]])*(Table2[[#This Row],[activating_chance]]/100),0)</f>
        <v>75</v>
      </c>
      <c r="AF303" s="73" t="s">
        <v>362</v>
      </c>
      <c r="AX303" t="s">
        <v>235</v>
      </c>
      <c r="AY303">
        <v>3</v>
      </c>
      <c r="AZ303">
        <v>180</v>
      </c>
      <c r="BA303" s="76">
        <v>100</v>
      </c>
      <c r="BB303">
        <v>25</v>
      </c>
      <c r="BC303" s="76">
        <f>ROUND((Table61011[[#This Row],[XP]]*Table61011[[#This Row],[entity_spawned (AVG)]])*(Table61011[[#This Row],[activating_chance]]/100),0)</f>
        <v>75</v>
      </c>
      <c r="BD303" s="73" t="s">
        <v>361</v>
      </c>
    </row>
    <row r="304" spans="2:56" x14ac:dyDescent="0.25">
      <c r="B304" s="74" t="s">
        <v>256</v>
      </c>
      <c r="C304">
        <v>1</v>
      </c>
      <c r="D304" s="76">
        <v>180</v>
      </c>
      <c r="E304" s="76">
        <v>100</v>
      </c>
      <c r="F304" s="76">
        <v>35</v>
      </c>
      <c r="G304" s="76">
        <f>ROUND((Table245[[#This Row],[XP]]*Table245[[#This Row],[entity_spawned (AVG)]])*(Table245[[#This Row],[activating_chance]]/100),0)</f>
        <v>35</v>
      </c>
      <c r="H304" s="73" t="s">
        <v>362</v>
      </c>
      <c r="Z304" t="s">
        <v>419</v>
      </c>
      <c r="AA304">
        <v>1</v>
      </c>
      <c r="AB304">
        <v>120</v>
      </c>
      <c r="AC304" s="76">
        <v>100</v>
      </c>
      <c r="AD304">
        <v>75</v>
      </c>
      <c r="AE304" s="76">
        <f>ROUND((Table2[[#This Row],[XP]]*Table2[[#This Row],[entity_spawned (AVG)]])*(Table2[[#This Row],[activating_chance]]/100),0)</f>
        <v>75</v>
      </c>
      <c r="AF304" s="73" t="s">
        <v>361</v>
      </c>
      <c r="AX304" t="s">
        <v>235</v>
      </c>
      <c r="AY304">
        <v>5</v>
      </c>
      <c r="AZ304">
        <v>180</v>
      </c>
      <c r="BA304" s="76">
        <v>100</v>
      </c>
      <c r="BB304">
        <v>25</v>
      </c>
      <c r="BC304" s="76">
        <f>ROUND((Table61011[[#This Row],[XP]]*Table61011[[#This Row],[entity_spawned (AVG)]])*(Table61011[[#This Row],[activating_chance]]/100),0)</f>
        <v>125</v>
      </c>
      <c r="BD304" s="73" t="s">
        <v>361</v>
      </c>
    </row>
    <row r="305" spans="2:56" x14ac:dyDescent="0.25">
      <c r="B305" s="74" t="s">
        <v>256</v>
      </c>
      <c r="C305">
        <v>1</v>
      </c>
      <c r="D305" s="76">
        <v>180</v>
      </c>
      <c r="E305" s="76">
        <v>80</v>
      </c>
      <c r="F305" s="76">
        <v>35</v>
      </c>
      <c r="G305" s="76">
        <f>ROUND((Table245[[#This Row],[XP]]*Table245[[#This Row],[entity_spawned (AVG)]])*(Table245[[#This Row],[activating_chance]]/100),0)</f>
        <v>28</v>
      </c>
      <c r="H305" s="73" t="s">
        <v>362</v>
      </c>
      <c r="Z305" t="s">
        <v>267</v>
      </c>
      <c r="AA305">
        <v>1</v>
      </c>
      <c r="AB305">
        <v>120</v>
      </c>
      <c r="AC305" s="76">
        <v>100</v>
      </c>
      <c r="AD305">
        <v>25</v>
      </c>
      <c r="AE305" s="76">
        <f>ROUND((Table2[[#This Row],[XP]]*Table2[[#This Row],[entity_spawned (AVG)]])*(Table2[[#This Row],[activating_chance]]/100),0)</f>
        <v>25</v>
      </c>
      <c r="AF305" s="73" t="s">
        <v>361</v>
      </c>
      <c r="AX305" t="s">
        <v>235</v>
      </c>
      <c r="AY305">
        <v>1</v>
      </c>
      <c r="AZ305">
        <v>180</v>
      </c>
      <c r="BA305" s="76">
        <v>100</v>
      </c>
      <c r="BB305">
        <v>25</v>
      </c>
      <c r="BC305" s="76">
        <f>ROUND((Table61011[[#This Row],[XP]]*Table61011[[#This Row],[entity_spawned (AVG)]])*(Table61011[[#This Row],[activating_chance]]/100),0)</f>
        <v>25</v>
      </c>
      <c r="BD305" s="73" t="s">
        <v>361</v>
      </c>
    </row>
    <row r="306" spans="2:56" x14ac:dyDescent="0.25">
      <c r="B306" s="74" t="s">
        <v>257</v>
      </c>
      <c r="C306">
        <v>10</v>
      </c>
      <c r="D306" s="76">
        <v>180</v>
      </c>
      <c r="E306" s="76">
        <v>100</v>
      </c>
      <c r="F306" s="76">
        <v>25</v>
      </c>
      <c r="G306" s="76">
        <f>ROUND((Table245[[#This Row],[XP]]*Table245[[#This Row],[entity_spawned (AVG)]])*(Table245[[#This Row],[activating_chance]]/100),0)</f>
        <v>250</v>
      </c>
      <c r="H306" s="73" t="s">
        <v>361</v>
      </c>
      <c r="Z306" t="s">
        <v>267</v>
      </c>
      <c r="AA306">
        <v>1</v>
      </c>
      <c r="AB306">
        <v>120</v>
      </c>
      <c r="AC306" s="76">
        <v>90</v>
      </c>
      <c r="AD306">
        <v>25</v>
      </c>
      <c r="AE306" s="76">
        <f>ROUND((Table2[[#This Row],[XP]]*Table2[[#This Row],[entity_spawned (AVG)]])*(Table2[[#This Row],[activating_chance]]/100),0)</f>
        <v>23</v>
      </c>
      <c r="AF306" s="73" t="s">
        <v>361</v>
      </c>
      <c r="AX306" t="s">
        <v>235</v>
      </c>
      <c r="AY306">
        <v>3</v>
      </c>
      <c r="AZ306">
        <v>180</v>
      </c>
      <c r="BA306" s="76">
        <v>100</v>
      </c>
      <c r="BB306">
        <v>25</v>
      </c>
      <c r="BC306" s="76">
        <f>ROUND((Table61011[[#This Row],[XP]]*Table61011[[#This Row],[entity_spawned (AVG)]])*(Table61011[[#This Row],[activating_chance]]/100),0)</f>
        <v>75</v>
      </c>
      <c r="BD306" s="73" t="s">
        <v>361</v>
      </c>
    </row>
    <row r="307" spans="2:56" x14ac:dyDescent="0.25">
      <c r="B307" s="74" t="s">
        <v>257</v>
      </c>
      <c r="C307">
        <v>8</v>
      </c>
      <c r="D307" s="76">
        <v>180</v>
      </c>
      <c r="E307" s="76">
        <v>100</v>
      </c>
      <c r="F307" s="76">
        <v>25</v>
      </c>
      <c r="G307" s="76">
        <f>ROUND((Table245[[#This Row],[XP]]*Table245[[#This Row],[entity_spawned (AVG)]])*(Table245[[#This Row],[activating_chance]]/100),0)</f>
        <v>200</v>
      </c>
      <c r="H307" s="73" t="s">
        <v>361</v>
      </c>
      <c r="Z307" t="s">
        <v>267</v>
      </c>
      <c r="AA307">
        <v>1</v>
      </c>
      <c r="AB307">
        <v>110</v>
      </c>
      <c r="AC307" s="76">
        <v>90</v>
      </c>
      <c r="AD307">
        <v>25</v>
      </c>
      <c r="AE307" s="76">
        <f>ROUND((Table2[[#This Row],[XP]]*Table2[[#This Row],[entity_spawned (AVG)]])*(Table2[[#This Row],[activating_chance]]/100),0)</f>
        <v>23</v>
      </c>
      <c r="AF307" s="73" t="s">
        <v>361</v>
      </c>
      <c r="AX307" t="s">
        <v>235</v>
      </c>
      <c r="AY307">
        <v>3</v>
      </c>
      <c r="AZ307">
        <v>180</v>
      </c>
      <c r="BA307" s="76">
        <v>100</v>
      </c>
      <c r="BB307">
        <v>25</v>
      </c>
      <c r="BC307" s="76">
        <f>ROUND((Table61011[[#This Row],[XP]]*Table61011[[#This Row],[entity_spawned (AVG)]])*(Table61011[[#This Row],[activating_chance]]/100),0)</f>
        <v>75</v>
      </c>
      <c r="BD307" s="73" t="s">
        <v>361</v>
      </c>
    </row>
    <row r="308" spans="2:56" x14ac:dyDescent="0.25">
      <c r="B308" s="74" t="s">
        <v>490</v>
      </c>
      <c r="C308">
        <v>1</v>
      </c>
      <c r="D308" s="76">
        <v>180</v>
      </c>
      <c r="E308" s="76">
        <v>100</v>
      </c>
      <c r="F308" s="76">
        <v>0</v>
      </c>
      <c r="G308" s="76">
        <f>ROUND((Table245[[#This Row],[XP]]*Table245[[#This Row],[entity_spawned (AVG)]])*(Table245[[#This Row],[activating_chance]]/100),0)</f>
        <v>0</v>
      </c>
      <c r="H308" s="73" t="s">
        <v>362</v>
      </c>
      <c r="Z308" t="s">
        <v>235</v>
      </c>
      <c r="AA308">
        <v>1</v>
      </c>
      <c r="AB308">
        <v>100</v>
      </c>
      <c r="AC308" s="76">
        <v>100</v>
      </c>
      <c r="AD308">
        <v>25</v>
      </c>
      <c r="AE308" s="76">
        <f>ROUND((Table2[[#This Row],[XP]]*Table2[[#This Row],[entity_spawned (AVG)]])*(Table2[[#This Row],[activating_chance]]/100),0)</f>
        <v>25</v>
      </c>
      <c r="AF308" s="73" t="s">
        <v>361</v>
      </c>
      <c r="AX308" t="s">
        <v>235</v>
      </c>
      <c r="AY308">
        <v>3</v>
      </c>
      <c r="AZ308">
        <v>180</v>
      </c>
      <c r="BA308" s="76">
        <v>100</v>
      </c>
      <c r="BB308">
        <v>25</v>
      </c>
      <c r="BC308" s="76">
        <f>ROUND((Table61011[[#This Row],[XP]]*Table61011[[#This Row],[entity_spawned (AVG)]])*(Table61011[[#This Row],[activating_chance]]/100),0)</f>
        <v>75</v>
      </c>
      <c r="BD308" s="73" t="s">
        <v>361</v>
      </c>
    </row>
    <row r="309" spans="2:56" x14ac:dyDescent="0.25">
      <c r="B309" s="74" t="s">
        <v>490</v>
      </c>
      <c r="C309">
        <v>1</v>
      </c>
      <c r="D309" s="76">
        <v>180</v>
      </c>
      <c r="E309" s="76">
        <v>100</v>
      </c>
      <c r="F309" s="76">
        <v>0</v>
      </c>
      <c r="G309" s="76">
        <f>ROUND((Table245[[#This Row],[XP]]*Table245[[#This Row],[entity_spawned (AVG)]])*(Table245[[#This Row],[activating_chance]]/100),0)</f>
        <v>0</v>
      </c>
      <c r="H309" s="73" t="s">
        <v>362</v>
      </c>
      <c r="Z309" t="s">
        <v>235</v>
      </c>
      <c r="AA309">
        <v>3</v>
      </c>
      <c r="AB309">
        <v>100</v>
      </c>
      <c r="AC309" s="76">
        <v>100</v>
      </c>
      <c r="AD309">
        <v>25</v>
      </c>
      <c r="AE309" s="76">
        <f>ROUND((Table2[[#This Row],[XP]]*Table2[[#This Row],[entity_spawned (AVG)]])*(Table2[[#This Row],[activating_chance]]/100),0)</f>
        <v>75</v>
      </c>
      <c r="AF309" s="73" t="s">
        <v>361</v>
      </c>
      <c r="AX309" t="s">
        <v>235</v>
      </c>
      <c r="AY309">
        <v>1</v>
      </c>
      <c r="AZ309">
        <v>180</v>
      </c>
      <c r="BA309" s="76">
        <v>80</v>
      </c>
      <c r="BB309">
        <v>25</v>
      </c>
      <c r="BC309" s="76">
        <f>ROUND((Table61011[[#This Row],[XP]]*Table61011[[#This Row],[entity_spawned (AVG)]])*(Table61011[[#This Row],[activating_chance]]/100),0)</f>
        <v>20</v>
      </c>
      <c r="BD309" s="73" t="s">
        <v>361</v>
      </c>
    </row>
    <row r="310" spans="2:56" x14ac:dyDescent="0.25">
      <c r="B310" s="74" t="s">
        <v>490</v>
      </c>
      <c r="C310">
        <v>1</v>
      </c>
      <c r="D310" s="76">
        <v>180</v>
      </c>
      <c r="E310" s="76">
        <v>100</v>
      </c>
      <c r="F310" s="76">
        <v>0</v>
      </c>
      <c r="G310" s="76">
        <f>ROUND((Table245[[#This Row],[XP]]*Table245[[#This Row],[entity_spawned (AVG)]])*(Table245[[#This Row],[activating_chance]]/100),0)</f>
        <v>0</v>
      </c>
      <c r="H310" s="73" t="s">
        <v>362</v>
      </c>
      <c r="Z310" t="s">
        <v>235</v>
      </c>
      <c r="AA310">
        <v>1</v>
      </c>
      <c r="AB310">
        <v>100</v>
      </c>
      <c r="AC310" s="76">
        <v>100</v>
      </c>
      <c r="AD310">
        <v>25</v>
      </c>
      <c r="AE310" s="76">
        <f>ROUND((Table2[[#This Row],[XP]]*Table2[[#This Row],[entity_spawned (AVG)]])*(Table2[[#This Row],[activating_chance]]/100),0)</f>
        <v>25</v>
      </c>
      <c r="AF310" s="73" t="s">
        <v>361</v>
      </c>
      <c r="AX310" t="s">
        <v>235</v>
      </c>
      <c r="AY310">
        <v>3</v>
      </c>
      <c r="AZ310">
        <v>180</v>
      </c>
      <c r="BA310" s="76">
        <v>100</v>
      </c>
      <c r="BB310">
        <v>25</v>
      </c>
      <c r="BC310" s="76">
        <f>ROUND((Table61011[[#This Row],[XP]]*Table61011[[#This Row],[entity_spawned (AVG)]])*(Table61011[[#This Row],[activating_chance]]/100),0)</f>
        <v>75</v>
      </c>
      <c r="BD310" s="73" t="s">
        <v>361</v>
      </c>
    </row>
    <row r="311" spans="2:56" x14ac:dyDescent="0.25">
      <c r="B311" s="74" t="s">
        <v>490</v>
      </c>
      <c r="C311">
        <v>1</v>
      </c>
      <c r="D311" s="76">
        <v>180</v>
      </c>
      <c r="E311" s="76">
        <v>100</v>
      </c>
      <c r="F311" s="76">
        <v>0</v>
      </c>
      <c r="G311" s="76">
        <f>ROUND((Table245[[#This Row],[XP]]*Table245[[#This Row],[entity_spawned (AVG)]])*(Table245[[#This Row],[activating_chance]]/100),0)</f>
        <v>0</v>
      </c>
      <c r="H311" s="73" t="s">
        <v>362</v>
      </c>
      <c r="Z311" t="s">
        <v>235</v>
      </c>
      <c r="AA311">
        <v>2</v>
      </c>
      <c r="AB311">
        <v>100</v>
      </c>
      <c r="AC311" s="76">
        <v>100</v>
      </c>
      <c r="AD311">
        <v>25</v>
      </c>
      <c r="AE311" s="76">
        <f>ROUND((Table2[[#This Row],[XP]]*Table2[[#This Row],[entity_spawned (AVG)]])*(Table2[[#This Row],[activating_chance]]/100),0)</f>
        <v>50</v>
      </c>
      <c r="AF311" s="73" t="s">
        <v>361</v>
      </c>
      <c r="AX311" t="s">
        <v>236</v>
      </c>
      <c r="AY311">
        <v>3</v>
      </c>
      <c r="AZ311">
        <v>180</v>
      </c>
      <c r="BA311" s="76">
        <v>100</v>
      </c>
      <c r="BB311">
        <v>25</v>
      </c>
      <c r="BC311" s="76">
        <f>ROUND((Table61011[[#This Row],[XP]]*Table61011[[#This Row],[entity_spawned (AVG)]])*(Table61011[[#This Row],[activating_chance]]/100),0)</f>
        <v>75</v>
      </c>
      <c r="BD311" s="73" t="s">
        <v>361</v>
      </c>
    </row>
    <row r="312" spans="2:56" x14ac:dyDescent="0.25">
      <c r="B312" s="74" t="s">
        <v>490</v>
      </c>
      <c r="C312">
        <v>1</v>
      </c>
      <c r="D312" s="76">
        <v>180</v>
      </c>
      <c r="E312" s="76">
        <v>100</v>
      </c>
      <c r="F312" s="76">
        <v>0</v>
      </c>
      <c r="G312" s="76">
        <f>ROUND((Table245[[#This Row],[XP]]*Table245[[#This Row],[entity_spawned (AVG)]])*(Table245[[#This Row],[activating_chance]]/100),0)</f>
        <v>0</v>
      </c>
      <c r="H312" s="73" t="s">
        <v>362</v>
      </c>
      <c r="Z312" t="s">
        <v>235</v>
      </c>
      <c r="AA312">
        <v>2</v>
      </c>
      <c r="AB312">
        <v>100</v>
      </c>
      <c r="AC312" s="76">
        <v>100</v>
      </c>
      <c r="AD312">
        <v>25</v>
      </c>
      <c r="AE312" s="76">
        <f>ROUND((Table2[[#This Row],[XP]]*Table2[[#This Row],[entity_spawned (AVG)]])*(Table2[[#This Row],[activating_chance]]/100),0)</f>
        <v>50</v>
      </c>
      <c r="AF312" s="73" t="s">
        <v>361</v>
      </c>
      <c r="AX312" t="s">
        <v>236</v>
      </c>
      <c r="AY312">
        <v>5</v>
      </c>
      <c r="AZ312">
        <v>180</v>
      </c>
      <c r="BA312" s="76">
        <v>100</v>
      </c>
      <c r="BB312">
        <v>25</v>
      </c>
      <c r="BC312" s="76">
        <f>ROUND((Table61011[[#This Row],[XP]]*Table61011[[#This Row],[entity_spawned (AVG)]])*(Table61011[[#This Row],[activating_chance]]/100),0)</f>
        <v>125</v>
      </c>
      <c r="BD312" s="73" t="s">
        <v>361</v>
      </c>
    </row>
    <row r="313" spans="2:56" x14ac:dyDescent="0.25">
      <c r="B313" s="74" t="s">
        <v>490</v>
      </c>
      <c r="C313">
        <v>1</v>
      </c>
      <c r="D313" s="76">
        <v>180</v>
      </c>
      <c r="E313" s="76">
        <v>100</v>
      </c>
      <c r="F313" s="76">
        <v>0</v>
      </c>
      <c r="G313" s="76">
        <f>ROUND((Table245[[#This Row],[XP]]*Table245[[#This Row],[entity_spawned (AVG)]])*(Table245[[#This Row],[activating_chance]]/100),0)</f>
        <v>0</v>
      </c>
      <c r="H313" s="73" t="s">
        <v>362</v>
      </c>
      <c r="Z313" t="s">
        <v>235</v>
      </c>
      <c r="AA313">
        <v>3</v>
      </c>
      <c r="AB313">
        <v>100</v>
      </c>
      <c r="AC313" s="76">
        <v>100</v>
      </c>
      <c r="AD313">
        <v>25</v>
      </c>
      <c r="AE313" s="76">
        <f>ROUND((Table2[[#This Row],[XP]]*Table2[[#This Row],[entity_spawned (AVG)]])*(Table2[[#This Row],[activating_chance]]/100),0)</f>
        <v>75</v>
      </c>
      <c r="AF313" s="73" t="s">
        <v>361</v>
      </c>
      <c r="AX313" t="s">
        <v>236</v>
      </c>
      <c r="AY313">
        <v>5</v>
      </c>
      <c r="AZ313">
        <v>180</v>
      </c>
      <c r="BA313" s="76">
        <v>80</v>
      </c>
      <c r="BB313">
        <v>25</v>
      </c>
      <c r="BC313" s="76">
        <f>ROUND((Table61011[[#This Row],[XP]]*Table61011[[#This Row],[entity_spawned (AVG)]])*(Table61011[[#This Row],[activating_chance]]/100),0)</f>
        <v>100</v>
      </c>
      <c r="BD313" s="73" t="s">
        <v>361</v>
      </c>
    </row>
    <row r="314" spans="2:56" x14ac:dyDescent="0.25">
      <c r="B314" s="74" t="s">
        <v>490</v>
      </c>
      <c r="C314">
        <v>1</v>
      </c>
      <c r="D314" s="76">
        <v>180</v>
      </c>
      <c r="E314" s="76">
        <v>100</v>
      </c>
      <c r="F314" s="76">
        <v>0</v>
      </c>
      <c r="G314" s="76">
        <f>ROUND((Table245[[#This Row],[XP]]*Table245[[#This Row],[entity_spawned (AVG)]])*(Table245[[#This Row],[activating_chance]]/100),0)</f>
        <v>0</v>
      </c>
      <c r="H314" s="73" t="s">
        <v>362</v>
      </c>
      <c r="Z314" t="s">
        <v>235</v>
      </c>
      <c r="AA314">
        <v>6</v>
      </c>
      <c r="AB314">
        <v>100</v>
      </c>
      <c r="AC314" s="76">
        <v>100</v>
      </c>
      <c r="AD314">
        <v>25</v>
      </c>
      <c r="AE314" s="76">
        <f>ROUND((Table2[[#This Row],[XP]]*Table2[[#This Row],[entity_spawned (AVG)]])*(Table2[[#This Row],[activating_chance]]/100),0)</f>
        <v>150</v>
      </c>
      <c r="AF314" s="73" t="s">
        <v>361</v>
      </c>
      <c r="AX314" t="s">
        <v>236</v>
      </c>
      <c r="AY314">
        <v>6</v>
      </c>
      <c r="AZ314">
        <v>180</v>
      </c>
      <c r="BA314" s="76">
        <v>100</v>
      </c>
      <c r="BB314">
        <v>25</v>
      </c>
      <c r="BC314" s="76">
        <f>ROUND((Table61011[[#This Row],[XP]]*Table61011[[#This Row],[entity_spawned (AVG)]])*(Table61011[[#This Row],[activating_chance]]/100),0)</f>
        <v>150</v>
      </c>
      <c r="BD314" s="73" t="s">
        <v>361</v>
      </c>
    </row>
    <row r="315" spans="2:56" x14ac:dyDescent="0.25">
      <c r="B315" s="74" t="s">
        <v>490</v>
      </c>
      <c r="C315">
        <v>1</v>
      </c>
      <c r="D315" s="76">
        <v>180</v>
      </c>
      <c r="E315" s="76">
        <v>100</v>
      </c>
      <c r="F315" s="76">
        <v>0</v>
      </c>
      <c r="G315" s="76">
        <f>ROUND((Table245[[#This Row],[XP]]*Table245[[#This Row],[entity_spawned (AVG)]])*(Table245[[#This Row],[activating_chance]]/100),0)</f>
        <v>0</v>
      </c>
      <c r="H315" s="73" t="s">
        <v>362</v>
      </c>
      <c r="Z315" t="s">
        <v>235</v>
      </c>
      <c r="AA315">
        <v>2</v>
      </c>
      <c r="AB315">
        <v>100</v>
      </c>
      <c r="AC315" s="76">
        <v>80</v>
      </c>
      <c r="AD315">
        <v>25</v>
      </c>
      <c r="AE315" s="76">
        <f>ROUND((Table2[[#This Row],[XP]]*Table2[[#This Row],[entity_spawned (AVG)]])*(Table2[[#This Row],[activating_chance]]/100),0)</f>
        <v>40</v>
      </c>
      <c r="AF315" s="73" t="s">
        <v>361</v>
      </c>
      <c r="AX315" t="s">
        <v>236</v>
      </c>
      <c r="AY315">
        <v>3</v>
      </c>
      <c r="AZ315">
        <v>180</v>
      </c>
      <c r="BA315" s="76">
        <v>100</v>
      </c>
      <c r="BB315">
        <v>25</v>
      </c>
      <c r="BC315" s="76">
        <f>ROUND((Table61011[[#This Row],[XP]]*Table61011[[#This Row],[entity_spawned (AVG)]])*(Table61011[[#This Row],[activating_chance]]/100),0)</f>
        <v>75</v>
      </c>
      <c r="BD315" s="73" t="s">
        <v>361</v>
      </c>
    </row>
    <row r="316" spans="2:56" x14ac:dyDescent="0.25">
      <c r="B316" s="74" t="s">
        <v>490</v>
      </c>
      <c r="C316">
        <v>1</v>
      </c>
      <c r="D316" s="76">
        <v>180</v>
      </c>
      <c r="E316" s="76">
        <v>100</v>
      </c>
      <c r="F316" s="76">
        <v>0</v>
      </c>
      <c r="G316" s="76">
        <f>ROUND((Table245[[#This Row],[XP]]*Table245[[#This Row],[entity_spawned (AVG)]])*(Table245[[#This Row],[activating_chance]]/100),0)</f>
        <v>0</v>
      </c>
      <c r="H316" s="73" t="s">
        <v>362</v>
      </c>
      <c r="Z316" t="s">
        <v>235</v>
      </c>
      <c r="AA316">
        <v>2</v>
      </c>
      <c r="AB316">
        <v>100</v>
      </c>
      <c r="AC316" s="76">
        <v>100</v>
      </c>
      <c r="AD316">
        <v>25</v>
      </c>
      <c r="AE316" s="76">
        <f>ROUND((Table2[[#This Row],[XP]]*Table2[[#This Row],[entity_spawned (AVG)]])*(Table2[[#This Row],[activating_chance]]/100),0)</f>
        <v>50</v>
      </c>
      <c r="AF316" s="73" t="s">
        <v>361</v>
      </c>
      <c r="AX316" t="s">
        <v>236</v>
      </c>
      <c r="AY316">
        <v>3</v>
      </c>
      <c r="AZ316">
        <v>180</v>
      </c>
      <c r="BA316" s="76">
        <v>80</v>
      </c>
      <c r="BB316">
        <v>25</v>
      </c>
      <c r="BC316" s="76">
        <f>ROUND((Table61011[[#This Row],[XP]]*Table61011[[#This Row],[entity_spawned (AVG)]])*(Table61011[[#This Row],[activating_chance]]/100),0)</f>
        <v>60</v>
      </c>
      <c r="BD316" s="73" t="s">
        <v>361</v>
      </c>
    </row>
    <row r="317" spans="2:56" x14ac:dyDescent="0.25">
      <c r="B317" s="74" t="s">
        <v>490</v>
      </c>
      <c r="C317">
        <v>1</v>
      </c>
      <c r="D317" s="76">
        <v>180</v>
      </c>
      <c r="E317" s="76">
        <v>100</v>
      </c>
      <c r="F317" s="76">
        <v>0</v>
      </c>
      <c r="G317" s="76">
        <f>ROUND((Table245[[#This Row],[XP]]*Table245[[#This Row],[entity_spawned (AVG)]])*(Table245[[#This Row],[activating_chance]]/100),0)</f>
        <v>0</v>
      </c>
      <c r="H317" s="73" t="s">
        <v>362</v>
      </c>
      <c r="Z317" t="s">
        <v>235</v>
      </c>
      <c r="AA317">
        <v>1</v>
      </c>
      <c r="AB317">
        <v>100</v>
      </c>
      <c r="AC317" s="76">
        <v>100</v>
      </c>
      <c r="AD317">
        <v>25</v>
      </c>
      <c r="AE317" s="76">
        <f>ROUND((Table2[[#This Row],[XP]]*Table2[[#This Row],[entity_spawned (AVG)]])*(Table2[[#This Row],[activating_chance]]/100),0)</f>
        <v>25</v>
      </c>
      <c r="AF317" s="73" t="s">
        <v>361</v>
      </c>
      <c r="AX317" t="s">
        <v>236</v>
      </c>
      <c r="AY317">
        <v>3</v>
      </c>
      <c r="AZ317">
        <v>180</v>
      </c>
      <c r="BA317" s="76">
        <v>100</v>
      </c>
      <c r="BB317">
        <v>25</v>
      </c>
      <c r="BC317" s="76">
        <f>ROUND((Table61011[[#This Row],[XP]]*Table61011[[#This Row],[entity_spawned (AVG)]])*(Table61011[[#This Row],[activating_chance]]/100),0)</f>
        <v>75</v>
      </c>
      <c r="BD317" s="73" t="s">
        <v>361</v>
      </c>
    </row>
    <row r="318" spans="2:56" x14ac:dyDescent="0.25">
      <c r="B318" s="74" t="s">
        <v>490</v>
      </c>
      <c r="C318">
        <v>1</v>
      </c>
      <c r="D318" s="76">
        <v>180</v>
      </c>
      <c r="E318" s="76">
        <v>100</v>
      </c>
      <c r="F318" s="76">
        <v>0</v>
      </c>
      <c r="G318" s="76">
        <f>ROUND((Table245[[#This Row],[XP]]*Table245[[#This Row],[entity_spawned (AVG)]])*(Table245[[#This Row],[activating_chance]]/100),0)</f>
        <v>0</v>
      </c>
      <c r="H318" s="73" t="s">
        <v>362</v>
      </c>
      <c r="Z318" t="s">
        <v>235</v>
      </c>
      <c r="AA318">
        <v>2</v>
      </c>
      <c r="AB318">
        <v>100</v>
      </c>
      <c r="AC318" s="76">
        <v>100</v>
      </c>
      <c r="AD318">
        <v>25</v>
      </c>
      <c r="AE318" s="76">
        <f>ROUND((Table2[[#This Row],[XP]]*Table2[[#This Row],[entity_spawned (AVG)]])*(Table2[[#This Row],[activating_chance]]/100),0)</f>
        <v>50</v>
      </c>
      <c r="AF318" s="73" t="s">
        <v>361</v>
      </c>
      <c r="AX318" t="s">
        <v>237</v>
      </c>
      <c r="AY318">
        <v>4</v>
      </c>
      <c r="AZ318">
        <v>180</v>
      </c>
      <c r="BA318" s="76">
        <v>100</v>
      </c>
      <c r="BB318">
        <v>25</v>
      </c>
      <c r="BC318" s="76">
        <f>ROUND((Table61011[[#This Row],[XP]]*Table61011[[#This Row],[entity_spawned (AVG)]])*(Table61011[[#This Row],[activating_chance]]/100),0)</f>
        <v>100</v>
      </c>
      <c r="BD318" s="73" t="s">
        <v>361</v>
      </c>
    </row>
    <row r="319" spans="2:56" x14ac:dyDescent="0.25">
      <c r="B319" s="74" t="s">
        <v>490</v>
      </c>
      <c r="C319">
        <v>1</v>
      </c>
      <c r="D319" s="76">
        <v>180</v>
      </c>
      <c r="E319" s="76">
        <v>100</v>
      </c>
      <c r="F319" s="76">
        <v>0</v>
      </c>
      <c r="G319" s="76">
        <f>ROUND((Table245[[#This Row],[XP]]*Table245[[#This Row],[entity_spawned (AVG)]])*(Table245[[#This Row],[activating_chance]]/100),0)</f>
        <v>0</v>
      </c>
      <c r="H319" s="73" t="s">
        <v>362</v>
      </c>
      <c r="Z319" t="s">
        <v>235</v>
      </c>
      <c r="AA319">
        <v>2</v>
      </c>
      <c r="AB319">
        <v>100</v>
      </c>
      <c r="AC319" s="76">
        <v>80</v>
      </c>
      <c r="AD319">
        <v>25</v>
      </c>
      <c r="AE319" s="76">
        <f>ROUND((Table2[[#This Row],[XP]]*Table2[[#This Row],[entity_spawned (AVG)]])*(Table2[[#This Row],[activating_chance]]/100),0)</f>
        <v>40</v>
      </c>
      <c r="AF319" s="73" t="s">
        <v>361</v>
      </c>
      <c r="AX319" t="s">
        <v>237</v>
      </c>
      <c r="AY319">
        <v>7</v>
      </c>
      <c r="AZ319">
        <v>180</v>
      </c>
      <c r="BA319" s="76">
        <v>80</v>
      </c>
      <c r="BB319">
        <v>25</v>
      </c>
      <c r="BC319" s="76">
        <f>ROUND((Table61011[[#This Row],[XP]]*Table61011[[#This Row],[entity_spawned (AVG)]])*(Table61011[[#This Row],[activating_chance]]/100),0)</f>
        <v>140</v>
      </c>
      <c r="BD319" s="73" t="s">
        <v>361</v>
      </c>
    </row>
    <row r="320" spans="2:56" x14ac:dyDescent="0.25">
      <c r="B320" s="74" t="s">
        <v>490</v>
      </c>
      <c r="C320">
        <v>1</v>
      </c>
      <c r="D320" s="76">
        <v>180</v>
      </c>
      <c r="E320" s="76">
        <v>100</v>
      </c>
      <c r="F320" s="76">
        <v>0</v>
      </c>
      <c r="G320" s="76">
        <f>ROUND((Table245[[#This Row],[XP]]*Table245[[#This Row],[entity_spawned (AVG)]])*(Table245[[#This Row],[activating_chance]]/100),0)</f>
        <v>0</v>
      </c>
      <c r="H320" s="73" t="s">
        <v>362</v>
      </c>
      <c r="Z320" t="s">
        <v>235</v>
      </c>
      <c r="AA320">
        <v>1</v>
      </c>
      <c r="AB320">
        <v>100</v>
      </c>
      <c r="AC320" s="76">
        <v>100</v>
      </c>
      <c r="AD320">
        <v>25</v>
      </c>
      <c r="AE320" s="76">
        <f>ROUND((Table2[[#This Row],[XP]]*Table2[[#This Row],[entity_spawned (AVG)]])*(Table2[[#This Row],[activating_chance]]/100),0)</f>
        <v>25</v>
      </c>
      <c r="AF320" s="73" t="s">
        <v>361</v>
      </c>
      <c r="AX320" t="s">
        <v>425</v>
      </c>
      <c r="AY320">
        <v>7</v>
      </c>
      <c r="AZ320">
        <v>180</v>
      </c>
      <c r="BA320" s="76">
        <v>100</v>
      </c>
      <c r="BB320">
        <v>25</v>
      </c>
      <c r="BC320" s="76">
        <f>ROUND((Table61011[[#This Row],[XP]]*Table61011[[#This Row],[entity_spawned (AVG)]])*(Table61011[[#This Row],[activating_chance]]/100),0)</f>
        <v>175</v>
      </c>
      <c r="BD320" s="73" t="s">
        <v>361</v>
      </c>
    </row>
    <row r="321" spans="2:56" x14ac:dyDescent="0.25">
      <c r="B321" s="74" t="s">
        <v>490</v>
      </c>
      <c r="C321">
        <v>1</v>
      </c>
      <c r="D321" s="76">
        <v>180</v>
      </c>
      <c r="E321" s="76">
        <v>100</v>
      </c>
      <c r="F321" s="76">
        <v>0</v>
      </c>
      <c r="G321" s="76">
        <f>ROUND((Table245[[#This Row],[XP]]*Table245[[#This Row],[entity_spawned (AVG)]])*(Table245[[#This Row],[activating_chance]]/100),0)</f>
        <v>0</v>
      </c>
      <c r="H321" s="73" t="s">
        <v>362</v>
      </c>
      <c r="Z321" t="s">
        <v>235</v>
      </c>
      <c r="AA321">
        <v>2</v>
      </c>
      <c r="AB321">
        <v>100</v>
      </c>
      <c r="AC321" s="76">
        <v>100</v>
      </c>
      <c r="AD321">
        <v>25</v>
      </c>
      <c r="AE321" s="76">
        <f>ROUND((Table2[[#This Row],[XP]]*Table2[[#This Row],[entity_spawned (AVG)]])*(Table2[[#This Row],[activating_chance]]/100),0)</f>
        <v>50</v>
      </c>
      <c r="AF321" s="73" t="s">
        <v>361</v>
      </c>
      <c r="AX321" t="s">
        <v>430</v>
      </c>
      <c r="AY321">
        <v>2</v>
      </c>
      <c r="AZ321">
        <v>180</v>
      </c>
      <c r="BA321" s="76">
        <v>30</v>
      </c>
      <c r="BB321">
        <v>50</v>
      </c>
      <c r="BC321" s="76">
        <f>ROUND((Table61011[[#This Row],[XP]]*Table61011[[#This Row],[entity_spawned (AVG)]])*(Table61011[[#This Row],[activating_chance]]/100),0)</f>
        <v>30</v>
      </c>
      <c r="BD321" s="73" t="s">
        <v>361</v>
      </c>
    </row>
    <row r="322" spans="2:56" x14ac:dyDescent="0.25">
      <c r="B322" s="74" t="s">
        <v>490</v>
      </c>
      <c r="C322">
        <v>1</v>
      </c>
      <c r="D322" s="76">
        <v>180</v>
      </c>
      <c r="E322" s="76">
        <v>100</v>
      </c>
      <c r="F322" s="76">
        <v>0</v>
      </c>
      <c r="G322" s="76">
        <f>ROUND((Table245[[#This Row],[XP]]*Table245[[#This Row],[entity_spawned (AVG)]])*(Table245[[#This Row],[activating_chance]]/100),0)</f>
        <v>0</v>
      </c>
      <c r="H322" s="73" t="s">
        <v>362</v>
      </c>
      <c r="Z322" t="s">
        <v>235</v>
      </c>
      <c r="AA322">
        <v>2</v>
      </c>
      <c r="AB322">
        <v>100</v>
      </c>
      <c r="AC322" s="76">
        <v>80</v>
      </c>
      <c r="AD322">
        <v>25</v>
      </c>
      <c r="AE322" s="76">
        <f>ROUND((Table2[[#This Row],[XP]]*Table2[[#This Row],[entity_spawned (AVG)]])*(Table2[[#This Row],[activating_chance]]/100),0)</f>
        <v>40</v>
      </c>
      <c r="AF322" s="73" t="s">
        <v>361</v>
      </c>
      <c r="AX322" t="s">
        <v>430</v>
      </c>
      <c r="AY322">
        <v>3</v>
      </c>
      <c r="AZ322">
        <v>180</v>
      </c>
      <c r="BA322" s="76">
        <v>100</v>
      </c>
      <c r="BB322">
        <v>50</v>
      </c>
      <c r="BC322" s="76">
        <f>ROUND((Table61011[[#This Row],[XP]]*Table61011[[#This Row],[entity_spawned (AVG)]])*(Table61011[[#This Row],[activating_chance]]/100),0)</f>
        <v>150</v>
      </c>
      <c r="BD322" s="73" t="s">
        <v>361</v>
      </c>
    </row>
    <row r="323" spans="2:56" x14ac:dyDescent="0.25">
      <c r="B323" s="74" t="s">
        <v>490</v>
      </c>
      <c r="C323">
        <v>1</v>
      </c>
      <c r="D323" s="76">
        <v>180</v>
      </c>
      <c r="E323" s="76">
        <v>100</v>
      </c>
      <c r="F323" s="76">
        <v>0</v>
      </c>
      <c r="G323" s="76">
        <f>ROUND((Table245[[#This Row],[XP]]*Table245[[#This Row],[entity_spawned (AVG)]])*(Table245[[#This Row],[activating_chance]]/100),0)</f>
        <v>0</v>
      </c>
      <c r="H323" s="73" t="s">
        <v>362</v>
      </c>
      <c r="Z323" t="s">
        <v>235</v>
      </c>
      <c r="AA323">
        <v>1</v>
      </c>
      <c r="AB323">
        <v>100</v>
      </c>
      <c r="AC323" s="76">
        <v>100</v>
      </c>
      <c r="AD323">
        <v>25</v>
      </c>
      <c r="AE323" s="76">
        <f>ROUND((Table2[[#This Row],[XP]]*Table2[[#This Row],[entity_spawned (AVG)]])*(Table2[[#This Row],[activating_chance]]/100),0)</f>
        <v>25</v>
      </c>
      <c r="AF323" s="73" t="s">
        <v>361</v>
      </c>
      <c r="AX323" t="s">
        <v>246</v>
      </c>
      <c r="AY323">
        <v>1</v>
      </c>
      <c r="AZ323">
        <v>180</v>
      </c>
      <c r="BA323" s="76">
        <v>100</v>
      </c>
      <c r="BB323">
        <v>25</v>
      </c>
      <c r="BC323" s="76">
        <f>ROUND((Table61011[[#This Row],[XP]]*Table61011[[#This Row],[entity_spawned (AVG)]])*(Table61011[[#This Row],[activating_chance]]/100),0)</f>
        <v>25</v>
      </c>
      <c r="BD323" s="73" t="s">
        <v>362</v>
      </c>
    </row>
    <row r="324" spans="2:56" x14ac:dyDescent="0.25">
      <c r="B324" s="74" t="s">
        <v>490</v>
      </c>
      <c r="C324">
        <v>1</v>
      </c>
      <c r="D324" s="76">
        <v>180</v>
      </c>
      <c r="E324" s="76">
        <v>100</v>
      </c>
      <c r="F324" s="76">
        <v>0</v>
      </c>
      <c r="G324" s="76">
        <f>ROUND((Table245[[#This Row],[XP]]*Table245[[#This Row],[entity_spawned (AVG)]])*(Table245[[#This Row],[activating_chance]]/100),0)</f>
        <v>0</v>
      </c>
      <c r="H324" s="73" t="s">
        <v>362</v>
      </c>
      <c r="Z324" t="s">
        <v>235</v>
      </c>
      <c r="AA324">
        <v>1</v>
      </c>
      <c r="AB324">
        <v>100</v>
      </c>
      <c r="AC324" s="76">
        <v>100</v>
      </c>
      <c r="AD324">
        <v>25</v>
      </c>
      <c r="AE324" s="76">
        <f>ROUND((Table2[[#This Row],[XP]]*Table2[[#This Row],[entity_spawned (AVG)]])*(Table2[[#This Row],[activating_chance]]/100),0)</f>
        <v>25</v>
      </c>
      <c r="AF324" s="73" t="s">
        <v>361</v>
      </c>
      <c r="AX324" t="s">
        <v>246</v>
      </c>
      <c r="AY324">
        <v>1</v>
      </c>
      <c r="AZ324">
        <v>180</v>
      </c>
      <c r="BA324" s="76">
        <v>90</v>
      </c>
      <c r="BB324">
        <v>25</v>
      </c>
      <c r="BC324" s="76">
        <f>ROUND((Table61011[[#This Row],[XP]]*Table61011[[#This Row],[entity_spawned (AVG)]])*(Table61011[[#This Row],[activating_chance]]/100),0)</f>
        <v>23</v>
      </c>
      <c r="BD324" s="73" t="s">
        <v>362</v>
      </c>
    </row>
    <row r="325" spans="2:56" x14ac:dyDescent="0.25">
      <c r="B325" s="74" t="s">
        <v>490</v>
      </c>
      <c r="C325">
        <v>1</v>
      </c>
      <c r="D325" s="76">
        <v>180</v>
      </c>
      <c r="E325" s="76">
        <v>100</v>
      </c>
      <c r="F325" s="76">
        <v>0</v>
      </c>
      <c r="G325" s="76">
        <f>ROUND((Table245[[#This Row],[XP]]*Table245[[#This Row],[entity_spawned (AVG)]])*(Table245[[#This Row],[activating_chance]]/100),0)</f>
        <v>0</v>
      </c>
      <c r="H325" s="73" t="s">
        <v>362</v>
      </c>
      <c r="Z325" t="s">
        <v>235</v>
      </c>
      <c r="AA325">
        <v>3</v>
      </c>
      <c r="AB325">
        <v>100</v>
      </c>
      <c r="AC325" s="76">
        <v>100</v>
      </c>
      <c r="AD325">
        <v>25</v>
      </c>
      <c r="AE325" s="76">
        <f>ROUND((Table2[[#This Row],[XP]]*Table2[[#This Row],[entity_spawned (AVG)]])*(Table2[[#This Row],[activating_chance]]/100),0)</f>
        <v>75</v>
      </c>
      <c r="AF325" s="73" t="s">
        <v>361</v>
      </c>
      <c r="AX325" t="s">
        <v>246</v>
      </c>
      <c r="AY325">
        <v>1</v>
      </c>
      <c r="AZ325">
        <v>180</v>
      </c>
      <c r="BA325" s="76">
        <v>100</v>
      </c>
      <c r="BB325">
        <v>25</v>
      </c>
      <c r="BC325" s="76">
        <f>ROUND((Table61011[[#This Row],[XP]]*Table61011[[#This Row],[entity_spawned (AVG)]])*(Table61011[[#This Row],[activating_chance]]/100),0)</f>
        <v>25</v>
      </c>
      <c r="BD325" s="73" t="s">
        <v>362</v>
      </c>
    </row>
    <row r="326" spans="2:56" x14ac:dyDescent="0.25">
      <c r="B326" s="74" t="s">
        <v>490</v>
      </c>
      <c r="C326">
        <v>1</v>
      </c>
      <c r="D326" s="76">
        <v>180</v>
      </c>
      <c r="E326" s="76">
        <v>100</v>
      </c>
      <c r="F326" s="76">
        <v>0</v>
      </c>
      <c r="G326" s="76">
        <f>ROUND((Table245[[#This Row],[XP]]*Table245[[#This Row],[entity_spawned (AVG)]])*(Table245[[#This Row],[activating_chance]]/100),0)</f>
        <v>0</v>
      </c>
      <c r="H326" s="73" t="s">
        <v>362</v>
      </c>
      <c r="Z326" t="s">
        <v>236</v>
      </c>
      <c r="AA326">
        <v>7</v>
      </c>
      <c r="AB326">
        <v>100</v>
      </c>
      <c r="AC326" s="76">
        <v>100</v>
      </c>
      <c r="AD326">
        <v>25</v>
      </c>
      <c r="AE326" s="76">
        <f>ROUND((Table2[[#This Row],[XP]]*Table2[[#This Row],[entity_spawned (AVG)]])*(Table2[[#This Row],[activating_chance]]/100),0)</f>
        <v>175</v>
      </c>
      <c r="AF326" s="73" t="s">
        <v>361</v>
      </c>
      <c r="AX326" t="s">
        <v>246</v>
      </c>
      <c r="AY326">
        <v>1</v>
      </c>
      <c r="AZ326">
        <v>180</v>
      </c>
      <c r="BA326" s="76">
        <v>80</v>
      </c>
      <c r="BB326">
        <v>25</v>
      </c>
      <c r="BC326" s="76">
        <f>ROUND((Table61011[[#This Row],[XP]]*Table61011[[#This Row],[entity_spawned (AVG)]])*(Table61011[[#This Row],[activating_chance]]/100),0)</f>
        <v>20</v>
      </c>
      <c r="BD326" s="73" t="s">
        <v>362</v>
      </c>
    </row>
    <row r="327" spans="2:56" x14ac:dyDescent="0.25">
      <c r="B327" s="74" t="s">
        <v>490</v>
      </c>
      <c r="C327">
        <v>1</v>
      </c>
      <c r="D327" s="76">
        <v>180</v>
      </c>
      <c r="E327" s="76">
        <v>100</v>
      </c>
      <c r="F327" s="76">
        <v>0</v>
      </c>
      <c r="G327" s="76">
        <f>ROUND((Table245[[#This Row],[XP]]*Table245[[#This Row],[entity_spawned (AVG)]])*(Table245[[#This Row],[activating_chance]]/100),0)</f>
        <v>0</v>
      </c>
      <c r="H327" s="73" t="s">
        <v>362</v>
      </c>
      <c r="Z327" t="s">
        <v>236</v>
      </c>
      <c r="AA327">
        <v>2</v>
      </c>
      <c r="AB327">
        <v>100</v>
      </c>
      <c r="AC327" s="76">
        <v>100</v>
      </c>
      <c r="AD327">
        <v>25</v>
      </c>
      <c r="AE327" s="76">
        <f>ROUND((Table2[[#This Row],[XP]]*Table2[[#This Row],[entity_spawned (AVG)]])*(Table2[[#This Row],[activating_chance]]/100),0)</f>
        <v>50</v>
      </c>
      <c r="AF327" s="73" t="s">
        <v>361</v>
      </c>
      <c r="AX327" t="s">
        <v>246</v>
      </c>
      <c r="AY327">
        <v>1</v>
      </c>
      <c r="AZ327">
        <v>180</v>
      </c>
      <c r="BA327" s="76">
        <v>100</v>
      </c>
      <c r="BB327">
        <v>25</v>
      </c>
      <c r="BC327" s="76">
        <f>ROUND((Table61011[[#This Row],[XP]]*Table61011[[#This Row],[entity_spawned (AVG)]])*(Table61011[[#This Row],[activating_chance]]/100),0)</f>
        <v>25</v>
      </c>
      <c r="BD327" s="73" t="s">
        <v>362</v>
      </c>
    </row>
    <row r="328" spans="2:56" x14ac:dyDescent="0.25">
      <c r="B328" s="74" t="s">
        <v>490</v>
      </c>
      <c r="C328">
        <v>1</v>
      </c>
      <c r="D328" s="76">
        <v>180</v>
      </c>
      <c r="E328" s="76">
        <v>100</v>
      </c>
      <c r="F328" s="76">
        <v>0</v>
      </c>
      <c r="G328" s="76">
        <f>ROUND((Table245[[#This Row],[XP]]*Table245[[#This Row],[entity_spawned (AVG)]])*(Table245[[#This Row],[activating_chance]]/100),0)</f>
        <v>0</v>
      </c>
      <c r="H328" s="73" t="s">
        <v>362</v>
      </c>
      <c r="Z328" t="s">
        <v>236</v>
      </c>
      <c r="AA328">
        <v>2</v>
      </c>
      <c r="AB328">
        <v>100</v>
      </c>
      <c r="AC328" s="76">
        <v>100</v>
      </c>
      <c r="AD328">
        <v>25</v>
      </c>
      <c r="AE328" s="76">
        <f>ROUND((Table2[[#This Row],[XP]]*Table2[[#This Row],[entity_spawned (AVG)]])*(Table2[[#This Row],[activating_chance]]/100),0)</f>
        <v>50</v>
      </c>
      <c r="AF328" s="73" t="s">
        <v>361</v>
      </c>
      <c r="AX328" t="s">
        <v>246</v>
      </c>
      <c r="AY328">
        <v>1</v>
      </c>
      <c r="AZ328">
        <v>180</v>
      </c>
      <c r="BA328" s="76">
        <v>100</v>
      </c>
      <c r="BB328">
        <v>25</v>
      </c>
      <c r="BC328" s="76">
        <f>ROUND((Table61011[[#This Row],[XP]]*Table61011[[#This Row],[entity_spawned (AVG)]])*(Table61011[[#This Row],[activating_chance]]/100),0)</f>
        <v>25</v>
      </c>
      <c r="BD328" s="73" t="s">
        <v>362</v>
      </c>
    </row>
    <row r="329" spans="2:56" x14ac:dyDescent="0.25">
      <c r="B329" s="74" t="s">
        <v>490</v>
      </c>
      <c r="C329">
        <v>1</v>
      </c>
      <c r="D329" s="76">
        <v>180</v>
      </c>
      <c r="E329" s="76">
        <v>100</v>
      </c>
      <c r="F329" s="76">
        <v>0</v>
      </c>
      <c r="G329" s="76">
        <f>ROUND((Table245[[#This Row],[XP]]*Table245[[#This Row],[entity_spawned (AVG)]])*(Table245[[#This Row],[activating_chance]]/100),0)</f>
        <v>0</v>
      </c>
      <c r="H329" s="73" t="s">
        <v>362</v>
      </c>
      <c r="Z329" t="s">
        <v>266</v>
      </c>
      <c r="AA329">
        <v>1</v>
      </c>
      <c r="AB329">
        <v>100</v>
      </c>
      <c r="AC329" s="76">
        <v>100</v>
      </c>
      <c r="AD329">
        <v>55</v>
      </c>
      <c r="AE329" s="76">
        <f>ROUND((Table2[[#This Row],[XP]]*Table2[[#This Row],[entity_spawned (AVG)]])*(Table2[[#This Row],[activating_chance]]/100),0)</f>
        <v>55</v>
      </c>
      <c r="AF329" s="73" t="s">
        <v>362</v>
      </c>
      <c r="AX329" t="s">
        <v>257</v>
      </c>
      <c r="AY329">
        <v>6</v>
      </c>
      <c r="AZ329">
        <v>180</v>
      </c>
      <c r="BA329" s="76">
        <v>100</v>
      </c>
      <c r="BB329">
        <v>25</v>
      </c>
      <c r="BC329" s="76">
        <f>ROUND((Table61011[[#This Row],[XP]]*Table61011[[#This Row],[entity_spawned (AVG)]])*(Table61011[[#This Row],[activating_chance]]/100),0)</f>
        <v>150</v>
      </c>
      <c r="BD329" s="73" t="s">
        <v>361</v>
      </c>
    </row>
    <row r="330" spans="2:56" x14ac:dyDescent="0.25">
      <c r="B330" s="74" t="s">
        <v>490</v>
      </c>
      <c r="C330">
        <v>1</v>
      </c>
      <c r="D330" s="76">
        <v>180</v>
      </c>
      <c r="E330" s="76">
        <v>100</v>
      </c>
      <c r="F330" s="76">
        <v>0</v>
      </c>
      <c r="G330" s="76">
        <f>ROUND((Table245[[#This Row],[XP]]*Table245[[#This Row],[entity_spawned (AVG)]])*(Table245[[#This Row],[activating_chance]]/100),0)</f>
        <v>0</v>
      </c>
      <c r="H330" s="73" t="s">
        <v>362</v>
      </c>
      <c r="Z330" t="s">
        <v>266</v>
      </c>
      <c r="AA330">
        <v>1</v>
      </c>
      <c r="AB330">
        <v>100</v>
      </c>
      <c r="AC330" s="76">
        <v>100</v>
      </c>
      <c r="AD330">
        <v>55</v>
      </c>
      <c r="AE330" s="76">
        <f>ROUND((Table2[[#This Row],[XP]]*Table2[[#This Row],[entity_spawned (AVG)]])*(Table2[[#This Row],[activating_chance]]/100),0)</f>
        <v>55</v>
      </c>
      <c r="AF330" s="73" t="s">
        <v>362</v>
      </c>
      <c r="AX330" t="s">
        <v>257</v>
      </c>
      <c r="AY330">
        <v>2</v>
      </c>
      <c r="AZ330">
        <v>180</v>
      </c>
      <c r="BA330" s="76">
        <v>80</v>
      </c>
      <c r="BB330">
        <v>25</v>
      </c>
      <c r="BC330" s="76">
        <f>ROUND((Table61011[[#This Row],[XP]]*Table61011[[#This Row],[entity_spawned (AVG)]])*(Table61011[[#This Row],[activating_chance]]/100),0)</f>
        <v>40</v>
      </c>
      <c r="BD330" s="73" t="s">
        <v>361</v>
      </c>
    </row>
    <row r="331" spans="2:56" x14ac:dyDescent="0.25">
      <c r="B331" s="74" t="s">
        <v>490</v>
      </c>
      <c r="C331">
        <v>1</v>
      </c>
      <c r="D331" s="76">
        <v>180</v>
      </c>
      <c r="E331" s="76">
        <v>100</v>
      </c>
      <c r="F331" s="76">
        <v>0</v>
      </c>
      <c r="G331" s="76">
        <f>ROUND((Table245[[#This Row],[XP]]*Table245[[#This Row],[entity_spawned (AVG)]])*(Table245[[#This Row],[activating_chance]]/100),0)</f>
        <v>0</v>
      </c>
      <c r="H331" s="73" t="s">
        <v>362</v>
      </c>
      <c r="Z331" t="s">
        <v>267</v>
      </c>
      <c r="AA331">
        <v>2</v>
      </c>
      <c r="AB331">
        <v>100</v>
      </c>
      <c r="AC331" s="76">
        <v>90</v>
      </c>
      <c r="AD331">
        <v>25</v>
      </c>
      <c r="AE331" s="76">
        <f>ROUND((Table2[[#This Row],[XP]]*Table2[[#This Row],[entity_spawned (AVG)]])*(Table2[[#This Row],[activating_chance]]/100),0)</f>
        <v>45</v>
      </c>
      <c r="AF331" s="73" t="s">
        <v>361</v>
      </c>
      <c r="AX331" t="s">
        <v>257</v>
      </c>
      <c r="AY331">
        <v>2</v>
      </c>
      <c r="AZ331">
        <v>180</v>
      </c>
      <c r="BA331" s="76">
        <v>100</v>
      </c>
      <c r="BB331">
        <v>25</v>
      </c>
      <c r="BC331" s="76">
        <f>ROUND((Table61011[[#This Row],[XP]]*Table61011[[#This Row],[entity_spawned (AVG)]])*(Table61011[[#This Row],[activating_chance]]/100),0)</f>
        <v>50</v>
      </c>
      <c r="BD331" s="73" t="s">
        <v>361</v>
      </c>
    </row>
    <row r="332" spans="2:56" x14ac:dyDescent="0.25">
      <c r="B332" s="74" t="s">
        <v>490</v>
      </c>
      <c r="C332">
        <v>1</v>
      </c>
      <c r="D332" s="76">
        <v>180</v>
      </c>
      <c r="E332" s="76">
        <v>100</v>
      </c>
      <c r="F332" s="76">
        <v>0</v>
      </c>
      <c r="G332" s="76">
        <f>ROUND((Table245[[#This Row],[XP]]*Table245[[#This Row],[entity_spawned (AVG)]])*(Table245[[#This Row],[activating_chance]]/100),0)</f>
        <v>0</v>
      </c>
      <c r="H332" s="73" t="s">
        <v>362</v>
      </c>
      <c r="Z332" t="s">
        <v>267</v>
      </c>
      <c r="AA332">
        <v>1</v>
      </c>
      <c r="AB332">
        <v>100</v>
      </c>
      <c r="AC332" s="76">
        <v>80</v>
      </c>
      <c r="AD332">
        <v>25</v>
      </c>
      <c r="AE332" s="76">
        <f>ROUND((Table2[[#This Row],[XP]]*Table2[[#This Row],[entity_spawned (AVG)]])*(Table2[[#This Row],[activating_chance]]/100),0)</f>
        <v>20</v>
      </c>
      <c r="AF332" s="73" t="s">
        <v>361</v>
      </c>
      <c r="AX332" t="s">
        <v>257</v>
      </c>
      <c r="AY332">
        <v>4</v>
      </c>
      <c r="AZ332">
        <v>180</v>
      </c>
      <c r="BA332" s="76">
        <v>100</v>
      </c>
      <c r="BB332">
        <v>25</v>
      </c>
      <c r="BC332" s="76">
        <f>ROUND((Table61011[[#This Row],[XP]]*Table61011[[#This Row],[entity_spawned (AVG)]])*(Table61011[[#This Row],[activating_chance]]/100),0)</f>
        <v>100</v>
      </c>
      <c r="BD332" s="73" t="s">
        <v>361</v>
      </c>
    </row>
    <row r="333" spans="2:56" x14ac:dyDescent="0.25">
      <c r="B333" s="74" t="s">
        <v>490</v>
      </c>
      <c r="C333">
        <v>1</v>
      </c>
      <c r="D333" s="76">
        <v>180</v>
      </c>
      <c r="E333" s="76">
        <v>100</v>
      </c>
      <c r="F333" s="76">
        <v>0</v>
      </c>
      <c r="G333" s="76">
        <f>ROUND((Table245[[#This Row],[XP]]*Table245[[#This Row],[entity_spawned (AVG)]])*(Table245[[#This Row],[activating_chance]]/100),0)</f>
        <v>0</v>
      </c>
      <c r="H333" s="73" t="s">
        <v>362</v>
      </c>
      <c r="Z333" t="s">
        <v>267</v>
      </c>
      <c r="AA333">
        <v>1</v>
      </c>
      <c r="AB333">
        <v>100</v>
      </c>
      <c r="AC333" s="76">
        <v>100</v>
      </c>
      <c r="AD333">
        <v>25</v>
      </c>
      <c r="AE333" s="76">
        <f>ROUND((Table2[[#This Row],[XP]]*Table2[[#This Row],[entity_spawned (AVG)]])*(Table2[[#This Row],[activating_chance]]/100),0)</f>
        <v>25</v>
      </c>
      <c r="AF333" s="73" t="s">
        <v>361</v>
      </c>
      <c r="AX333" t="s">
        <v>257</v>
      </c>
      <c r="AY333">
        <v>3</v>
      </c>
      <c r="AZ333">
        <v>180</v>
      </c>
      <c r="BA333" s="76">
        <v>100</v>
      </c>
      <c r="BB333">
        <v>25</v>
      </c>
      <c r="BC333" s="76">
        <f>ROUND((Table61011[[#This Row],[XP]]*Table61011[[#This Row],[entity_spawned (AVG)]])*(Table61011[[#This Row],[activating_chance]]/100),0)</f>
        <v>75</v>
      </c>
      <c r="BD333" s="73" t="s">
        <v>361</v>
      </c>
    </row>
    <row r="334" spans="2:56" x14ac:dyDescent="0.25">
      <c r="B334" s="74" t="s">
        <v>490</v>
      </c>
      <c r="C334">
        <v>1</v>
      </c>
      <c r="D334" s="76">
        <v>180</v>
      </c>
      <c r="E334" s="76">
        <v>100</v>
      </c>
      <c r="F334" s="76">
        <v>0</v>
      </c>
      <c r="G334" s="76">
        <f>ROUND((Table245[[#This Row],[XP]]*Table245[[#This Row],[entity_spawned (AVG)]])*(Table245[[#This Row],[activating_chance]]/100),0)</f>
        <v>0</v>
      </c>
      <c r="H334" s="73" t="s">
        <v>362</v>
      </c>
      <c r="Z334" t="s">
        <v>267</v>
      </c>
      <c r="AA334">
        <v>1</v>
      </c>
      <c r="AB334">
        <v>100</v>
      </c>
      <c r="AC334" s="76">
        <v>100</v>
      </c>
      <c r="AD334">
        <v>25</v>
      </c>
      <c r="AE334" s="76">
        <f>ROUND((Table2[[#This Row],[XP]]*Table2[[#This Row],[entity_spawned (AVG)]])*(Table2[[#This Row],[activating_chance]]/100),0)</f>
        <v>25</v>
      </c>
      <c r="AF334" s="73" t="s">
        <v>361</v>
      </c>
      <c r="AX334" t="s">
        <v>257</v>
      </c>
      <c r="AY334">
        <v>3</v>
      </c>
      <c r="AZ334">
        <v>180</v>
      </c>
      <c r="BA334" s="76">
        <v>100</v>
      </c>
      <c r="BB334">
        <v>25</v>
      </c>
      <c r="BC334" s="76">
        <f>ROUND((Table61011[[#This Row],[XP]]*Table61011[[#This Row],[entity_spawned (AVG)]])*(Table61011[[#This Row],[activating_chance]]/100),0)</f>
        <v>75</v>
      </c>
      <c r="BD334" s="73" t="s">
        <v>361</v>
      </c>
    </row>
    <row r="335" spans="2:56" x14ac:dyDescent="0.25">
      <c r="B335" s="74" t="s">
        <v>490</v>
      </c>
      <c r="C335">
        <v>1</v>
      </c>
      <c r="D335" s="76">
        <v>180</v>
      </c>
      <c r="E335" s="76">
        <v>100</v>
      </c>
      <c r="F335" s="76">
        <v>0</v>
      </c>
      <c r="G335" s="76">
        <f>ROUND((Table245[[#This Row],[XP]]*Table245[[#This Row],[entity_spawned (AVG)]])*(Table245[[#This Row],[activating_chance]]/100),0)</f>
        <v>0</v>
      </c>
      <c r="H335" s="73" t="s">
        <v>362</v>
      </c>
      <c r="Z335" t="s">
        <v>267</v>
      </c>
      <c r="AA335">
        <v>1</v>
      </c>
      <c r="AB335">
        <v>100</v>
      </c>
      <c r="AC335" s="76">
        <v>100</v>
      </c>
      <c r="AD335">
        <v>25</v>
      </c>
      <c r="AE335" s="76">
        <f>ROUND((Table2[[#This Row],[XP]]*Table2[[#This Row],[entity_spawned (AVG)]])*(Table2[[#This Row],[activating_chance]]/100),0)</f>
        <v>25</v>
      </c>
      <c r="AF335" s="73" t="s">
        <v>361</v>
      </c>
      <c r="AX335" t="s">
        <v>257</v>
      </c>
      <c r="AY335">
        <v>3</v>
      </c>
      <c r="AZ335">
        <v>180</v>
      </c>
      <c r="BA335" s="76">
        <v>40</v>
      </c>
      <c r="BB335">
        <v>25</v>
      </c>
      <c r="BC335" s="76">
        <f>ROUND((Table61011[[#This Row],[XP]]*Table61011[[#This Row],[entity_spawned (AVG)]])*(Table61011[[#This Row],[activating_chance]]/100),0)</f>
        <v>30</v>
      </c>
      <c r="BD335" s="73" t="s">
        <v>361</v>
      </c>
    </row>
    <row r="336" spans="2:56" x14ac:dyDescent="0.25">
      <c r="B336" s="74" t="s">
        <v>490</v>
      </c>
      <c r="C336">
        <v>1</v>
      </c>
      <c r="D336" s="76">
        <v>180</v>
      </c>
      <c r="E336" s="76">
        <v>100</v>
      </c>
      <c r="F336" s="76">
        <v>0</v>
      </c>
      <c r="G336" s="76">
        <f>ROUND((Table245[[#This Row],[XP]]*Table245[[#This Row],[entity_spawned (AVG)]])*(Table245[[#This Row],[activating_chance]]/100),0)</f>
        <v>0</v>
      </c>
      <c r="H336" s="73" t="s">
        <v>362</v>
      </c>
      <c r="Z336" t="s">
        <v>267</v>
      </c>
      <c r="AA336">
        <v>1</v>
      </c>
      <c r="AB336">
        <v>100</v>
      </c>
      <c r="AC336" s="76">
        <v>60</v>
      </c>
      <c r="AD336">
        <v>25</v>
      </c>
      <c r="AE336" s="76">
        <f>ROUND((Table2[[#This Row],[XP]]*Table2[[#This Row],[entity_spawned (AVG)]])*(Table2[[#This Row],[activating_chance]]/100),0)</f>
        <v>15</v>
      </c>
      <c r="AF336" s="73" t="s">
        <v>361</v>
      </c>
      <c r="AX336" t="s">
        <v>257</v>
      </c>
      <c r="AY336">
        <v>9</v>
      </c>
      <c r="AZ336">
        <v>180</v>
      </c>
      <c r="BA336" s="76">
        <v>100</v>
      </c>
      <c r="BB336">
        <v>25</v>
      </c>
      <c r="BC336" s="76">
        <f>ROUND((Table61011[[#This Row],[XP]]*Table61011[[#This Row],[entity_spawned (AVG)]])*(Table61011[[#This Row],[activating_chance]]/100),0)</f>
        <v>225</v>
      </c>
      <c r="BD336" s="73" t="s">
        <v>361</v>
      </c>
    </row>
    <row r="337" spans="2:56" x14ac:dyDescent="0.25">
      <c r="B337" s="74" t="s">
        <v>490</v>
      </c>
      <c r="C337">
        <v>1</v>
      </c>
      <c r="D337" s="76">
        <v>180</v>
      </c>
      <c r="E337" s="76">
        <v>100</v>
      </c>
      <c r="F337" s="76">
        <v>0</v>
      </c>
      <c r="G337" s="76">
        <f>ROUND((Table245[[#This Row],[XP]]*Table245[[#This Row],[entity_spawned (AVG)]])*(Table245[[#This Row],[activating_chance]]/100),0)</f>
        <v>0</v>
      </c>
      <c r="H337" s="73" t="s">
        <v>362</v>
      </c>
      <c r="Z337" t="s">
        <v>267</v>
      </c>
      <c r="AA337">
        <v>1</v>
      </c>
      <c r="AB337">
        <v>100</v>
      </c>
      <c r="AC337" s="76">
        <v>100</v>
      </c>
      <c r="AD337">
        <v>25</v>
      </c>
      <c r="AE337" s="76">
        <f>ROUND((Table2[[#This Row],[XP]]*Table2[[#This Row],[entity_spawned (AVG)]])*(Table2[[#This Row],[activating_chance]]/100),0)</f>
        <v>25</v>
      </c>
      <c r="AF337" s="73" t="s">
        <v>361</v>
      </c>
      <c r="AX337" t="s">
        <v>257</v>
      </c>
      <c r="AY337">
        <v>3</v>
      </c>
      <c r="AZ337">
        <v>180</v>
      </c>
      <c r="BA337" s="76">
        <v>100</v>
      </c>
      <c r="BB337">
        <v>25</v>
      </c>
      <c r="BC337" s="76">
        <f>ROUND((Table61011[[#This Row],[XP]]*Table61011[[#This Row],[entity_spawned (AVG)]])*(Table61011[[#This Row],[activating_chance]]/100),0)</f>
        <v>75</v>
      </c>
      <c r="BD337" s="73" t="s">
        <v>361</v>
      </c>
    </row>
    <row r="338" spans="2:56" x14ac:dyDescent="0.25">
      <c r="B338" s="74" t="s">
        <v>352</v>
      </c>
      <c r="C338">
        <v>1</v>
      </c>
      <c r="D338" s="76">
        <v>180</v>
      </c>
      <c r="E338" s="76">
        <v>100</v>
      </c>
      <c r="F338" s="76">
        <v>75</v>
      </c>
      <c r="G338" s="76">
        <f>ROUND((Table245[[#This Row],[XP]]*Table245[[#This Row],[entity_spawned (AVG)]])*(Table245[[#This Row],[activating_chance]]/100),0)</f>
        <v>75</v>
      </c>
      <c r="H338" s="73" t="s">
        <v>361</v>
      </c>
      <c r="Z338" t="s">
        <v>267</v>
      </c>
      <c r="AA338">
        <v>1</v>
      </c>
      <c r="AB338">
        <v>100</v>
      </c>
      <c r="AC338" s="76">
        <v>100</v>
      </c>
      <c r="AD338">
        <v>25</v>
      </c>
      <c r="AE338" s="76">
        <f>ROUND((Table2[[#This Row],[XP]]*Table2[[#This Row],[entity_spawned (AVG)]])*(Table2[[#This Row],[activating_chance]]/100),0)</f>
        <v>25</v>
      </c>
      <c r="AF338" s="73" t="s">
        <v>361</v>
      </c>
      <c r="AX338" t="s">
        <v>257</v>
      </c>
      <c r="AY338">
        <v>2</v>
      </c>
      <c r="AZ338">
        <v>180</v>
      </c>
      <c r="BA338" s="76">
        <v>100</v>
      </c>
      <c r="BB338">
        <v>25</v>
      </c>
      <c r="BC338" s="76">
        <f>ROUND((Table61011[[#This Row],[XP]]*Table61011[[#This Row],[entity_spawned (AVG)]])*(Table61011[[#This Row],[activating_chance]]/100),0)</f>
        <v>50</v>
      </c>
      <c r="BD338" s="73" t="s">
        <v>361</v>
      </c>
    </row>
    <row r="339" spans="2:56" x14ac:dyDescent="0.25">
      <c r="B339" s="74" t="s">
        <v>267</v>
      </c>
      <c r="C339">
        <v>1</v>
      </c>
      <c r="D339" s="76">
        <v>180</v>
      </c>
      <c r="E339" s="76">
        <v>100</v>
      </c>
      <c r="F339" s="76">
        <v>25</v>
      </c>
      <c r="G339" s="76">
        <f>ROUND((Table245[[#This Row],[XP]]*Table245[[#This Row],[entity_spawned (AVG)]])*(Table245[[#This Row],[activating_chance]]/100),0)</f>
        <v>25</v>
      </c>
      <c r="H339" s="73" t="s">
        <v>361</v>
      </c>
      <c r="Z339" t="s">
        <v>267</v>
      </c>
      <c r="AA339">
        <v>1</v>
      </c>
      <c r="AB339">
        <v>100</v>
      </c>
      <c r="AC339" s="76">
        <v>100</v>
      </c>
      <c r="AD339">
        <v>25</v>
      </c>
      <c r="AE339" s="76">
        <f>ROUND((Table2[[#This Row],[XP]]*Table2[[#This Row],[entity_spawned (AVG)]])*(Table2[[#This Row],[activating_chance]]/100),0)</f>
        <v>25</v>
      </c>
      <c r="AF339" s="73" t="s">
        <v>361</v>
      </c>
      <c r="AX339" t="s">
        <v>257</v>
      </c>
      <c r="AY339">
        <v>1</v>
      </c>
      <c r="AZ339">
        <v>180</v>
      </c>
      <c r="BA339" s="76">
        <v>100</v>
      </c>
      <c r="BB339">
        <v>25</v>
      </c>
      <c r="BC339" s="76">
        <f>ROUND((Table61011[[#This Row],[XP]]*Table61011[[#This Row],[entity_spawned (AVG)]])*(Table61011[[#This Row],[activating_chance]]/100),0)</f>
        <v>25</v>
      </c>
      <c r="BD339" s="73" t="s">
        <v>361</v>
      </c>
    </row>
    <row r="340" spans="2:56" x14ac:dyDescent="0.25">
      <c r="B340" s="74" t="s">
        <v>267</v>
      </c>
      <c r="C340">
        <v>1</v>
      </c>
      <c r="D340" s="76">
        <v>180</v>
      </c>
      <c r="E340" s="76">
        <v>80</v>
      </c>
      <c r="F340" s="76">
        <v>25</v>
      </c>
      <c r="G340" s="76">
        <f>ROUND((Table245[[#This Row],[XP]]*Table245[[#This Row],[entity_spawned (AVG)]])*(Table245[[#This Row],[activating_chance]]/100),0)</f>
        <v>20</v>
      </c>
      <c r="H340" s="73" t="s">
        <v>361</v>
      </c>
      <c r="Z340" t="s">
        <v>267</v>
      </c>
      <c r="AA340">
        <v>1</v>
      </c>
      <c r="AB340">
        <v>100</v>
      </c>
      <c r="AC340" s="76">
        <v>100</v>
      </c>
      <c r="AD340">
        <v>25</v>
      </c>
      <c r="AE340" s="76">
        <f>ROUND((Table2[[#This Row],[XP]]*Table2[[#This Row],[entity_spawned (AVG)]])*(Table2[[#This Row],[activating_chance]]/100),0)</f>
        <v>25</v>
      </c>
      <c r="AF340" s="73" t="s">
        <v>361</v>
      </c>
      <c r="AX340" t="s">
        <v>257</v>
      </c>
      <c r="AY340">
        <v>3</v>
      </c>
      <c r="AZ340">
        <v>180</v>
      </c>
      <c r="BA340" s="76">
        <v>80</v>
      </c>
      <c r="BB340">
        <v>25</v>
      </c>
      <c r="BC340" s="76">
        <f>ROUND((Table61011[[#This Row],[XP]]*Table61011[[#This Row],[entity_spawned (AVG)]])*(Table61011[[#This Row],[activating_chance]]/100),0)</f>
        <v>60</v>
      </c>
      <c r="BD340" s="73" t="s">
        <v>361</v>
      </c>
    </row>
    <row r="341" spans="2:56" x14ac:dyDescent="0.25">
      <c r="B341" s="74" t="s">
        <v>235</v>
      </c>
      <c r="C341">
        <v>9</v>
      </c>
      <c r="D341" s="76">
        <v>170</v>
      </c>
      <c r="E341" s="76">
        <v>100</v>
      </c>
      <c r="F341" s="76">
        <v>25</v>
      </c>
      <c r="G341" s="76">
        <f>ROUND((Table245[[#This Row],[XP]]*Table245[[#This Row],[entity_spawned (AVG)]])*(Table245[[#This Row],[activating_chance]]/100),0)</f>
        <v>225</v>
      </c>
      <c r="H341" s="73" t="s">
        <v>361</v>
      </c>
      <c r="Z341" t="s">
        <v>267</v>
      </c>
      <c r="AA341">
        <v>1</v>
      </c>
      <c r="AB341">
        <v>100</v>
      </c>
      <c r="AC341" s="76">
        <v>100</v>
      </c>
      <c r="AD341">
        <v>25</v>
      </c>
      <c r="AE341" s="76">
        <f>ROUND((Table2[[#This Row],[XP]]*Table2[[#This Row],[entity_spawned (AVG)]])*(Table2[[#This Row],[activating_chance]]/100),0)</f>
        <v>25</v>
      </c>
      <c r="AF341" s="73" t="s">
        <v>361</v>
      </c>
      <c r="AX341" t="s">
        <v>257</v>
      </c>
      <c r="AY341">
        <v>2</v>
      </c>
      <c r="AZ341">
        <v>180</v>
      </c>
      <c r="BA341" s="76">
        <v>100</v>
      </c>
      <c r="BB341">
        <v>25</v>
      </c>
      <c r="BC341" s="76">
        <f>ROUND((Table61011[[#This Row],[XP]]*Table61011[[#This Row],[entity_spawned (AVG)]])*(Table61011[[#This Row],[activating_chance]]/100),0)</f>
        <v>50</v>
      </c>
      <c r="BD341" s="73" t="s">
        <v>361</v>
      </c>
    </row>
    <row r="342" spans="2:56" x14ac:dyDescent="0.25">
      <c r="B342" s="74" t="s">
        <v>235</v>
      </c>
      <c r="C342">
        <v>11</v>
      </c>
      <c r="D342" s="76">
        <v>170</v>
      </c>
      <c r="E342" s="76">
        <v>100</v>
      </c>
      <c r="F342" s="76">
        <v>25</v>
      </c>
      <c r="G342" s="76">
        <f>ROUND((Table245[[#This Row],[XP]]*Table245[[#This Row],[entity_spawned (AVG)]])*(Table245[[#This Row],[activating_chance]]/100),0)</f>
        <v>275</v>
      </c>
      <c r="H342" s="73" t="s">
        <v>361</v>
      </c>
      <c r="Z342" t="s">
        <v>267</v>
      </c>
      <c r="AA342">
        <v>1</v>
      </c>
      <c r="AB342">
        <v>100</v>
      </c>
      <c r="AC342" s="76">
        <v>90</v>
      </c>
      <c r="AD342">
        <v>25</v>
      </c>
      <c r="AE342" s="76">
        <f>ROUND((Table2[[#This Row],[XP]]*Table2[[#This Row],[entity_spawned (AVG)]])*(Table2[[#This Row],[activating_chance]]/100),0)</f>
        <v>23</v>
      </c>
      <c r="AF342" s="73" t="s">
        <v>361</v>
      </c>
      <c r="AX342" t="s">
        <v>257</v>
      </c>
      <c r="AY342">
        <v>3</v>
      </c>
      <c r="AZ342">
        <v>180</v>
      </c>
      <c r="BA342" s="76">
        <v>100</v>
      </c>
      <c r="BB342">
        <v>25</v>
      </c>
      <c r="BC342" s="76">
        <f>ROUND((Table61011[[#This Row],[XP]]*Table61011[[#This Row],[entity_spawned (AVG)]])*(Table61011[[#This Row],[activating_chance]]/100),0)</f>
        <v>75</v>
      </c>
      <c r="BD342" s="73" t="s">
        <v>361</v>
      </c>
    </row>
    <row r="343" spans="2:56" x14ac:dyDescent="0.25">
      <c r="B343" s="74" t="s">
        <v>247</v>
      </c>
      <c r="C343">
        <v>1</v>
      </c>
      <c r="D343" s="76">
        <v>170</v>
      </c>
      <c r="E343" s="76">
        <v>100</v>
      </c>
      <c r="F343" s="76">
        <v>70</v>
      </c>
      <c r="G343" s="76">
        <f>ROUND((Table245[[#This Row],[XP]]*Table245[[#This Row],[entity_spawned (AVG)]])*(Table245[[#This Row],[activating_chance]]/100),0)</f>
        <v>70</v>
      </c>
      <c r="H343" s="73" t="s">
        <v>362</v>
      </c>
      <c r="Z343" t="s">
        <v>235</v>
      </c>
      <c r="AA343">
        <v>2</v>
      </c>
      <c r="AB343">
        <v>90</v>
      </c>
      <c r="AC343" s="76">
        <v>100</v>
      </c>
      <c r="AD343">
        <v>25</v>
      </c>
      <c r="AE343" s="76">
        <f>ROUND((Table2[[#This Row],[XP]]*Table2[[#This Row],[entity_spawned (AVG)]])*(Table2[[#This Row],[activating_chance]]/100),0)</f>
        <v>50</v>
      </c>
      <c r="AF343" s="73" t="s">
        <v>361</v>
      </c>
      <c r="AX343" t="s">
        <v>420</v>
      </c>
      <c r="AY343">
        <v>1</v>
      </c>
      <c r="AZ343">
        <v>180</v>
      </c>
      <c r="BA343" s="76">
        <v>100</v>
      </c>
      <c r="BB343">
        <v>75</v>
      </c>
      <c r="BC343" s="76">
        <f>ROUND((Table61011[[#This Row],[XP]]*Table61011[[#This Row],[entity_spawned (AVG)]])*(Table61011[[#This Row],[activating_chance]]/100),0)</f>
        <v>75</v>
      </c>
      <c r="BD343" s="73" t="s">
        <v>362</v>
      </c>
    </row>
    <row r="344" spans="2:56" x14ac:dyDescent="0.25">
      <c r="B344" s="74" t="s">
        <v>247</v>
      </c>
      <c r="C344">
        <v>1</v>
      </c>
      <c r="D344" s="76">
        <v>170</v>
      </c>
      <c r="E344" s="76">
        <v>100</v>
      </c>
      <c r="F344" s="76">
        <v>70</v>
      </c>
      <c r="G344" s="76">
        <f>ROUND((Table245[[#This Row],[XP]]*Table245[[#This Row],[entity_spawned (AVG)]])*(Table245[[#This Row],[activating_chance]]/100),0)</f>
        <v>70</v>
      </c>
      <c r="H344" s="73" t="s">
        <v>362</v>
      </c>
      <c r="Z344" t="s">
        <v>235</v>
      </c>
      <c r="AA344">
        <v>1</v>
      </c>
      <c r="AB344">
        <v>90</v>
      </c>
      <c r="AC344" s="76">
        <v>90</v>
      </c>
      <c r="AD344">
        <v>25</v>
      </c>
      <c r="AE344" s="76">
        <f>ROUND((Table2[[#This Row],[XP]]*Table2[[#This Row],[entity_spawned (AVG)]])*(Table2[[#This Row],[activating_chance]]/100),0)</f>
        <v>23</v>
      </c>
      <c r="AF344" s="73" t="s">
        <v>361</v>
      </c>
      <c r="AX344" t="s">
        <v>490</v>
      </c>
      <c r="AY344">
        <v>1</v>
      </c>
      <c r="AZ344">
        <v>180</v>
      </c>
      <c r="BA344" s="76">
        <v>20</v>
      </c>
      <c r="BB344">
        <v>0</v>
      </c>
      <c r="BC344" s="76">
        <f>ROUND((Table61011[[#This Row],[XP]]*Table61011[[#This Row],[entity_spawned (AVG)]])*(Table61011[[#This Row],[activating_chance]]/100),0)</f>
        <v>0</v>
      </c>
      <c r="BD344" s="73" t="s">
        <v>362</v>
      </c>
    </row>
    <row r="345" spans="2:56" x14ac:dyDescent="0.25">
      <c r="B345" s="74" t="s">
        <v>247</v>
      </c>
      <c r="C345">
        <v>1</v>
      </c>
      <c r="D345" s="76">
        <v>170</v>
      </c>
      <c r="E345" s="76">
        <v>100</v>
      </c>
      <c r="F345" s="76">
        <v>70</v>
      </c>
      <c r="G345" s="76">
        <f>ROUND((Table245[[#This Row],[XP]]*Table245[[#This Row],[entity_spawned (AVG)]])*(Table245[[#This Row],[activating_chance]]/100),0)</f>
        <v>70</v>
      </c>
      <c r="H345" s="73" t="s">
        <v>362</v>
      </c>
      <c r="Z345" t="s">
        <v>235</v>
      </c>
      <c r="AA345">
        <v>2</v>
      </c>
      <c r="AB345">
        <v>90</v>
      </c>
      <c r="AC345" s="76">
        <v>80</v>
      </c>
      <c r="AD345">
        <v>25</v>
      </c>
      <c r="AE345" s="76">
        <f>ROUND((Table2[[#This Row],[XP]]*Table2[[#This Row],[entity_spawned (AVG)]])*(Table2[[#This Row],[activating_chance]]/100),0)</f>
        <v>40</v>
      </c>
      <c r="AF345" s="73" t="s">
        <v>361</v>
      </c>
      <c r="AX345" t="s">
        <v>490</v>
      </c>
      <c r="AY345">
        <v>1</v>
      </c>
      <c r="AZ345">
        <v>180</v>
      </c>
      <c r="BA345" s="76">
        <v>100</v>
      </c>
      <c r="BB345">
        <v>0</v>
      </c>
      <c r="BC345" s="76">
        <f>ROUND((Table61011[[#This Row],[XP]]*Table61011[[#This Row],[entity_spawned (AVG)]])*(Table61011[[#This Row],[activating_chance]]/100),0)</f>
        <v>0</v>
      </c>
      <c r="BD345" s="73" t="s">
        <v>362</v>
      </c>
    </row>
    <row r="346" spans="2:56" x14ac:dyDescent="0.25">
      <c r="B346" s="74" t="s">
        <v>247</v>
      </c>
      <c r="C346">
        <v>1</v>
      </c>
      <c r="D346" s="76">
        <v>170</v>
      </c>
      <c r="E346" s="76">
        <v>100</v>
      </c>
      <c r="F346" s="76">
        <v>70</v>
      </c>
      <c r="G346" s="76">
        <f>ROUND((Table245[[#This Row],[XP]]*Table245[[#This Row],[entity_spawned (AVG)]])*(Table245[[#This Row],[activating_chance]]/100),0)</f>
        <v>70</v>
      </c>
      <c r="H346" s="73" t="s">
        <v>362</v>
      </c>
      <c r="Z346" t="s">
        <v>235</v>
      </c>
      <c r="AA346">
        <v>1</v>
      </c>
      <c r="AB346">
        <v>90</v>
      </c>
      <c r="AC346" s="76">
        <v>90</v>
      </c>
      <c r="AD346">
        <v>25</v>
      </c>
      <c r="AE346" s="76">
        <f>ROUND((Table2[[#This Row],[XP]]*Table2[[#This Row],[entity_spawned (AVG)]])*(Table2[[#This Row],[activating_chance]]/100),0)</f>
        <v>23</v>
      </c>
      <c r="AF346" s="73" t="s">
        <v>361</v>
      </c>
      <c r="AX346" t="s">
        <v>490</v>
      </c>
      <c r="AY346">
        <v>1</v>
      </c>
      <c r="AZ346">
        <v>180</v>
      </c>
      <c r="BA346" s="76">
        <v>100</v>
      </c>
      <c r="BB346">
        <v>0</v>
      </c>
      <c r="BC346" s="76">
        <f>ROUND((Table61011[[#This Row],[XP]]*Table61011[[#This Row],[entity_spawned (AVG)]])*(Table61011[[#This Row],[activating_chance]]/100),0)</f>
        <v>0</v>
      </c>
      <c r="BD346" s="73" t="s">
        <v>362</v>
      </c>
    </row>
    <row r="347" spans="2:56" x14ac:dyDescent="0.25">
      <c r="B347" s="74" t="s">
        <v>247</v>
      </c>
      <c r="C347">
        <v>1</v>
      </c>
      <c r="D347" s="76">
        <v>170</v>
      </c>
      <c r="E347" s="76">
        <v>100</v>
      </c>
      <c r="F347" s="76">
        <v>70</v>
      </c>
      <c r="G347" s="76">
        <f>ROUND((Table245[[#This Row],[XP]]*Table245[[#This Row],[entity_spawned (AVG)]])*(Table245[[#This Row],[activating_chance]]/100),0)</f>
        <v>70</v>
      </c>
      <c r="H347" s="73" t="s">
        <v>362</v>
      </c>
      <c r="Z347" t="s">
        <v>235</v>
      </c>
      <c r="AA347">
        <v>2</v>
      </c>
      <c r="AB347">
        <v>90</v>
      </c>
      <c r="AC347" s="76">
        <v>100</v>
      </c>
      <c r="AD347">
        <v>25</v>
      </c>
      <c r="AE347" s="76">
        <f>ROUND((Table2[[#This Row],[XP]]*Table2[[#This Row],[entity_spawned (AVG)]])*(Table2[[#This Row],[activating_chance]]/100),0)</f>
        <v>50</v>
      </c>
      <c r="AF347" s="73" t="s">
        <v>361</v>
      </c>
      <c r="AX347" t="s">
        <v>490</v>
      </c>
      <c r="AY347">
        <v>1</v>
      </c>
      <c r="AZ347">
        <v>180</v>
      </c>
      <c r="BA347" s="76">
        <v>100</v>
      </c>
      <c r="BB347">
        <v>0</v>
      </c>
      <c r="BC347" s="76">
        <f>ROUND((Table61011[[#This Row],[XP]]*Table61011[[#This Row],[entity_spawned (AVG)]])*(Table61011[[#This Row],[activating_chance]]/100),0)</f>
        <v>0</v>
      </c>
      <c r="BD347" s="73" t="s">
        <v>362</v>
      </c>
    </row>
    <row r="348" spans="2:56" x14ac:dyDescent="0.25">
      <c r="B348" s="74" t="s">
        <v>247</v>
      </c>
      <c r="C348">
        <v>1</v>
      </c>
      <c r="D348" s="76">
        <v>170</v>
      </c>
      <c r="E348" s="76">
        <v>100</v>
      </c>
      <c r="F348" s="76">
        <v>70</v>
      </c>
      <c r="G348" s="76">
        <f>ROUND((Table245[[#This Row],[XP]]*Table245[[#This Row],[entity_spawned (AVG)]])*(Table245[[#This Row],[activating_chance]]/100),0)</f>
        <v>70</v>
      </c>
      <c r="H348" s="73" t="s">
        <v>362</v>
      </c>
      <c r="Z348" t="s">
        <v>235</v>
      </c>
      <c r="AA348">
        <v>1</v>
      </c>
      <c r="AB348">
        <v>90</v>
      </c>
      <c r="AC348" s="76">
        <v>100</v>
      </c>
      <c r="AD348">
        <v>25</v>
      </c>
      <c r="AE348" s="76">
        <f>ROUND((Table2[[#This Row],[XP]]*Table2[[#This Row],[entity_spawned (AVG)]])*(Table2[[#This Row],[activating_chance]]/100),0)</f>
        <v>25</v>
      </c>
      <c r="AF348" s="73" t="s">
        <v>361</v>
      </c>
      <c r="AX348" t="s">
        <v>490</v>
      </c>
      <c r="AY348">
        <v>1</v>
      </c>
      <c r="AZ348">
        <v>180</v>
      </c>
      <c r="BA348" s="76">
        <v>100</v>
      </c>
      <c r="BB348">
        <v>0</v>
      </c>
      <c r="BC348" s="76">
        <f>ROUND((Table61011[[#This Row],[XP]]*Table61011[[#This Row],[entity_spawned (AVG)]])*(Table61011[[#This Row],[activating_chance]]/100),0)</f>
        <v>0</v>
      </c>
      <c r="BD348" s="73" t="s">
        <v>362</v>
      </c>
    </row>
    <row r="349" spans="2:56" x14ac:dyDescent="0.25">
      <c r="B349" s="74" t="s">
        <v>247</v>
      </c>
      <c r="C349">
        <v>1</v>
      </c>
      <c r="D349" s="76">
        <v>170</v>
      </c>
      <c r="E349" s="76">
        <v>100</v>
      </c>
      <c r="F349" s="76">
        <v>70</v>
      </c>
      <c r="G349" s="76">
        <f>ROUND((Table245[[#This Row],[XP]]*Table245[[#This Row],[entity_spawned (AVG)]])*(Table245[[#This Row],[activating_chance]]/100),0)</f>
        <v>70</v>
      </c>
      <c r="H349" s="73" t="s">
        <v>362</v>
      </c>
      <c r="Z349" t="s">
        <v>235</v>
      </c>
      <c r="AA349">
        <v>2</v>
      </c>
      <c r="AB349">
        <v>90</v>
      </c>
      <c r="AC349" s="76">
        <v>80</v>
      </c>
      <c r="AD349">
        <v>25</v>
      </c>
      <c r="AE349" s="76">
        <f>ROUND((Table2[[#This Row],[XP]]*Table2[[#This Row],[entity_spawned (AVG)]])*(Table2[[#This Row],[activating_chance]]/100),0)</f>
        <v>40</v>
      </c>
      <c r="AF349" s="73" t="s">
        <v>361</v>
      </c>
      <c r="AX349" t="s">
        <v>490</v>
      </c>
      <c r="AY349">
        <v>1</v>
      </c>
      <c r="AZ349">
        <v>180</v>
      </c>
      <c r="BA349" s="76">
        <v>100</v>
      </c>
      <c r="BB349">
        <v>0</v>
      </c>
      <c r="BC349" s="76">
        <f>ROUND((Table61011[[#This Row],[XP]]*Table61011[[#This Row],[entity_spawned (AVG)]])*(Table61011[[#This Row],[activating_chance]]/100),0)</f>
        <v>0</v>
      </c>
      <c r="BD349" s="73" t="s">
        <v>362</v>
      </c>
    </row>
    <row r="350" spans="2:56" x14ac:dyDescent="0.25">
      <c r="B350" s="74" t="s">
        <v>247</v>
      </c>
      <c r="C350">
        <v>1</v>
      </c>
      <c r="D350" s="76">
        <v>170</v>
      </c>
      <c r="E350" s="76">
        <v>100</v>
      </c>
      <c r="F350" s="76">
        <v>70</v>
      </c>
      <c r="G350" s="76">
        <f>ROUND((Table245[[#This Row],[XP]]*Table245[[#This Row],[entity_spawned (AVG)]])*(Table245[[#This Row],[activating_chance]]/100),0)</f>
        <v>70</v>
      </c>
      <c r="H350" s="73" t="s">
        <v>362</v>
      </c>
      <c r="Z350" t="s">
        <v>235</v>
      </c>
      <c r="AA350">
        <v>2</v>
      </c>
      <c r="AB350">
        <v>90</v>
      </c>
      <c r="AC350" s="76">
        <v>100</v>
      </c>
      <c r="AD350">
        <v>25</v>
      </c>
      <c r="AE350" s="76">
        <f>ROUND((Table2[[#This Row],[XP]]*Table2[[#This Row],[entity_spawned (AVG)]])*(Table2[[#This Row],[activating_chance]]/100),0)</f>
        <v>50</v>
      </c>
      <c r="AF350" s="73" t="s">
        <v>361</v>
      </c>
      <c r="AX350" t="s">
        <v>490</v>
      </c>
      <c r="AY350">
        <v>1</v>
      </c>
      <c r="AZ350">
        <v>180</v>
      </c>
      <c r="BA350" s="76">
        <v>100</v>
      </c>
      <c r="BB350">
        <v>0</v>
      </c>
      <c r="BC350" s="76">
        <f>ROUND((Table61011[[#This Row],[XP]]*Table61011[[#This Row],[entity_spawned (AVG)]])*(Table61011[[#This Row],[activating_chance]]/100),0)</f>
        <v>0</v>
      </c>
      <c r="BD350" s="73" t="s">
        <v>362</v>
      </c>
    </row>
    <row r="351" spans="2:56" x14ac:dyDescent="0.25">
      <c r="B351" s="74" t="s">
        <v>247</v>
      </c>
      <c r="C351">
        <v>1</v>
      </c>
      <c r="D351" s="76">
        <v>170</v>
      </c>
      <c r="E351" s="76">
        <v>100</v>
      </c>
      <c r="F351" s="76">
        <v>70</v>
      </c>
      <c r="G351" s="76">
        <f>ROUND((Table245[[#This Row],[XP]]*Table245[[#This Row],[entity_spawned (AVG)]])*(Table245[[#This Row],[activating_chance]]/100),0)</f>
        <v>70</v>
      </c>
      <c r="H351" s="73" t="s">
        <v>362</v>
      </c>
      <c r="Z351" t="s">
        <v>235</v>
      </c>
      <c r="AA351">
        <v>1</v>
      </c>
      <c r="AB351">
        <v>90</v>
      </c>
      <c r="AC351" s="76">
        <v>100</v>
      </c>
      <c r="AD351">
        <v>25</v>
      </c>
      <c r="AE351" s="76">
        <f>ROUND((Table2[[#This Row],[XP]]*Table2[[#This Row],[entity_spawned (AVG)]])*(Table2[[#This Row],[activating_chance]]/100),0)</f>
        <v>25</v>
      </c>
      <c r="AF351" s="73" t="s">
        <v>361</v>
      </c>
      <c r="AX351" t="s">
        <v>269</v>
      </c>
      <c r="AY351">
        <v>1</v>
      </c>
      <c r="AZ351">
        <v>180</v>
      </c>
      <c r="BA351" s="76">
        <v>100</v>
      </c>
      <c r="BB351">
        <v>50</v>
      </c>
      <c r="BC351" s="76">
        <f>ROUND((Table61011[[#This Row],[XP]]*Table61011[[#This Row],[entity_spawned (AVG)]])*(Table61011[[#This Row],[activating_chance]]/100),0)</f>
        <v>50</v>
      </c>
      <c r="BD351" s="73" t="s">
        <v>361</v>
      </c>
    </row>
    <row r="352" spans="2:56" x14ac:dyDescent="0.25">
      <c r="B352" s="74" t="s">
        <v>264</v>
      </c>
      <c r="C352">
        <v>1</v>
      </c>
      <c r="D352" s="76">
        <v>170</v>
      </c>
      <c r="E352" s="76">
        <v>60</v>
      </c>
      <c r="F352" s="76">
        <v>75</v>
      </c>
      <c r="G352" s="76">
        <f>ROUND((Table245[[#This Row],[XP]]*Table245[[#This Row],[entity_spawned (AVG)]])*(Table245[[#This Row],[activating_chance]]/100),0)</f>
        <v>45</v>
      </c>
      <c r="H352" s="73" t="s">
        <v>361</v>
      </c>
      <c r="Z352" t="s">
        <v>235</v>
      </c>
      <c r="AA352">
        <v>2</v>
      </c>
      <c r="AB352">
        <v>90</v>
      </c>
      <c r="AC352" s="76">
        <v>100</v>
      </c>
      <c r="AD352">
        <v>25</v>
      </c>
      <c r="AE352" s="76">
        <f>ROUND((Table2[[#This Row],[XP]]*Table2[[#This Row],[entity_spawned (AVG)]])*(Table2[[#This Row],[activating_chance]]/100),0)</f>
        <v>50</v>
      </c>
      <c r="AF352" s="73" t="s">
        <v>361</v>
      </c>
      <c r="AX352" t="s">
        <v>269</v>
      </c>
      <c r="AY352">
        <v>1</v>
      </c>
      <c r="AZ352">
        <v>180</v>
      </c>
      <c r="BA352" s="76">
        <v>100</v>
      </c>
      <c r="BB352">
        <v>50</v>
      </c>
      <c r="BC352" s="76">
        <f>ROUND((Table61011[[#This Row],[XP]]*Table61011[[#This Row],[entity_spawned (AVG)]])*(Table61011[[#This Row],[activating_chance]]/100),0)</f>
        <v>50</v>
      </c>
      <c r="BD352" s="73" t="s">
        <v>361</v>
      </c>
    </row>
    <row r="353" spans="2:56" x14ac:dyDescent="0.25">
      <c r="B353" s="74" t="s">
        <v>264</v>
      </c>
      <c r="C353">
        <v>1</v>
      </c>
      <c r="D353" s="76">
        <v>170</v>
      </c>
      <c r="E353" s="76">
        <v>100</v>
      </c>
      <c r="F353" s="76">
        <v>75</v>
      </c>
      <c r="G353" s="76">
        <f>ROUND((Table245[[#This Row],[XP]]*Table245[[#This Row],[entity_spawned (AVG)]])*(Table245[[#This Row],[activating_chance]]/100),0)</f>
        <v>75</v>
      </c>
      <c r="H353" s="73" t="s">
        <v>361</v>
      </c>
      <c r="Z353" t="s">
        <v>235</v>
      </c>
      <c r="AA353">
        <v>2</v>
      </c>
      <c r="AB353">
        <v>90</v>
      </c>
      <c r="AC353" s="76">
        <v>100</v>
      </c>
      <c r="AD353">
        <v>25</v>
      </c>
      <c r="AE353" s="76">
        <f>ROUND((Table2[[#This Row],[XP]]*Table2[[#This Row],[entity_spawned (AVG)]])*(Table2[[#This Row],[activating_chance]]/100),0)</f>
        <v>50</v>
      </c>
      <c r="AF353" s="73" t="s">
        <v>361</v>
      </c>
      <c r="AX353" t="s">
        <v>269</v>
      </c>
      <c r="AY353">
        <v>1</v>
      </c>
      <c r="AZ353">
        <v>180</v>
      </c>
      <c r="BA353" s="76">
        <v>100</v>
      </c>
      <c r="BB353">
        <v>50</v>
      </c>
      <c r="BC353" s="76">
        <f>ROUND((Table61011[[#This Row],[XP]]*Table61011[[#This Row],[entity_spawned (AVG)]])*(Table61011[[#This Row],[activating_chance]]/100),0)</f>
        <v>50</v>
      </c>
      <c r="BD353" s="73" t="s">
        <v>361</v>
      </c>
    </row>
    <row r="354" spans="2:56" x14ac:dyDescent="0.25">
      <c r="B354" s="74" t="s">
        <v>264</v>
      </c>
      <c r="C354">
        <v>1</v>
      </c>
      <c r="D354" s="76">
        <v>170</v>
      </c>
      <c r="E354" s="76">
        <v>100</v>
      </c>
      <c r="F354" s="76">
        <v>75</v>
      </c>
      <c r="G354" s="76">
        <f>ROUND((Table245[[#This Row],[XP]]*Table245[[#This Row],[entity_spawned (AVG)]])*(Table245[[#This Row],[activating_chance]]/100),0)</f>
        <v>75</v>
      </c>
      <c r="H354" s="73" t="s">
        <v>361</v>
      </c>
      <c r="Z354" t="s">
        <v>235</v>
      </c>
      <c r="AA354">
        <v>2</v>
      </c>
      <c r="AB354">
        <v>90</v>
      </c>
      <c r="AC354" s="76">
        <v>100</v>
      </c>
      <c r="AD354">
        <v>25</v>
      </c>
      <c r="AE354" s="76">
        <f>ROUND((Table2[[#This Row],[XP]]*Table2[[#This Row],[entity_spawned (AVG)]])*(Table2[[#This Row],[activating_chance]]/100),0)</f>
        <v>50</v>
      </c>
      <c r="AF354" s="73" t="s">
        <v>361</v>
      </c>
      <c r="AX354" t="s">
        <v>269</v>
      </c>
      <c r="AY354">
        <v>1</v>
      </c>
      <c r="AZ354">
        <v>180</v>
      </c>
      <c r="BA354" s="76">
        <v>100</v>
      </c>
      <c r="BB354">
        <v>50</v>
      </c>
      <c r="BC354" s="76">
        <f>ROUND((Table61011[[#This Row],[XP]]*Table61011[[#This Row],[entity_spawned (AVG)]])*(Table61011[[#This Row],[activating_chance]]/100),0)</f>
        <v>50</v>
      </c>
      <c r="BD354" s="73" t="s">
        <v>361</v>
      </c>
    </row>
    <row r="355" spans="2:56" x14ac:dyDescent="0.25">
      <c r="B355" s="74" t="s">
        <v>264</v>
      </c>
      <c r="C355">
        <v>1</v>
      </c>
      <c r="D355" s="76">
        <v>170</v>
      </c>
      <c r="E355" s="76">
        <v>100</v>
      </c>
      <c r="F355" s="76">
        <v>75</v>
      </c>
      <c r="G355" s="76">
        <f>ROUND((Table245[[#This Row],[XP]]*Table245[[#This Row],[entity_spawned (AVG)]])*(Table245[[#This Row],[activating_chance]]/100),0)</f>
        <v>75</v>
      </c>
      <c r="H355" s="73" t="s">
        <v>361</v>
      </c>
      <c r="Z355" t="s">
        <v>235</v>
      </c>
      <c r="AA355">
        <v>2</v>
      </c>
      <c r="AB355">
        <v>90</v>
      </c>
      <c r="AC355" s="76">
        <v>100</v>
      </c>
      <c r="AD355">
        <v>25</v>
      </c>
      <c r="AE355" s="76">
        <f>ROUND((Table2[[#This Row],[XP]]*Table2[[#This Row],[entity_spawned (AVG)]])*(Table2[[#This Row],[activating_chance]]/100),0)</f>
        <v>50</v>
      </c>
      <c r="AF355" s="73" t="s">
        <v>361</v>
      </c>
      <c r="AX355" t="s">
        <v>247</v>
      </c>
      <c r="AY355">
        <v>1</v>
      </c>
      <c r="AZ355">
        <v>170</v>
      </c>
      <c r="BA355" s="76">
        <v>100</v>
      </c>
      <c r="BB355">
        <v>70</v>
      </c>
      <c r="BC355" s="76">
        <f>ROUND((Table61011[[#This Row],[XP]]*Table61011[[#This Row],[entity_spawned (AVG)]])*(Table61011[[#This Row],[activating_chance]]/100),0)</f>
        <v>70</v>
      </c>
      <c r="BD355" s="73" t="s">
        <v>362</v>
      </c>
    </row>
    <row r="356" spans="2:56" x14ac:dyDescent="0.25">
      <c r="B356" s="74" t="s">
        <v>264</v>
      </c>
      <c r="C356">
        <v>1</v>
      </c>
      <c r="D356" s="76">
        <v>170</v>
      </c>
      <c r="E356" s="76">
        <v>80</v>
      </c>
      <c r="F356" s="76">
        <v>75</v>
      </c>
      <c r="G356" s="76">
        <f>ROUND((Table245[[#This Row],[XP]]*Table245[[#This Row],[entity_spawned (AVG)]])*(Table245[[#This Row],[activating_chance]]/100),0)</f>
        <v>60</v>
      </c>
      <c r="H356" s="73" t="s">
        <v>361</v>
      </c>
      <c r="Z356" t="s">
        <v>235</v>
      </c>
      <c r="AA356">
        <v>2</v>
      </c>
      <c r="AB356">
        <v>90</v>
      </c>
      <c r="AC356" s="76">
        <v>100</v>
      </c>
      <c r="AD356">
        <v>25</v>
      </c>
      <c r="AE356" s="76">
        <f>ROUND((Table2[[#This Row],[XP]]*Table2[[#This Row],[entity_spawned (AVG)]])*(Table2[[#This Row],[activating_chance]]/100),0)</f>
        <v>50</v>
      </c>
      <c r="AF356" s="73" t="s">
        <v>361</v>
      </c>
      <c r="AX356" t="s">
        <v>247</v>
      </c>
      <c r="AY356">
        <v>1</v>
      </c>
      <c r="AZ356">
        <v>170</v>
      </c>
      <c r="BA356" s="76">
        <v>100</v>
      </c>
      <c r="BB356">
        <v>70</v>
      </c>
      <c r="BC356" s="76">
        <f>ROUND((Table61011[[#This Row],[XP]]*Table61011[[#This Row],[entity_spawned (AVG)]])*(Table61011[[#This Row],[activating_chance]]/100),0)</f>
        <v>70</v>
      </c>
      <c r="BD356" s="73" t="s">
        <v>362</v>
      </c>
    </row>
    <row r="357" spans="2:56" x14ac:dyDescent="0.25">
      <c r="B357" s="74" t="s">
        <v>265</v>
      </c>
      <c r="C357">
        <v>1</v>
      </c>
      <c r="D357" s="76">
        <v>170</v>
      </c>
      <c r="E357" s="76">
        <v>100</v>
      </c>
      <c r="F357" s="76">
        <v>55</v>
      </c>
      <c r="G357" s="76">
        <f>ROUND((Table245[[#This Row],[XP]]*Table245[[#This Row],[entity_spawned (AVG)]])*(Table245[[#This Row],[activating_chance]]/100),0)</f>
        <v>55</v>
      </c>
      <c r="H357" s="73" t="s">
        <v>362</v>
      </c>
      <c r="Z357" t="s">
        <v>235</v>
      </c>
      <c r="AA357">
        <v>2</v>
      </c>
      <c r="AB357">
        <v>90</v>
      </c>
      <c r="AC357" s="76">
        <v>100</v>
      </c>
      <c r="AD357">
        <v>25</v>
      </c>
      <c r="AE357" s="76">
        <f>ROUND((Table2[[#This Row],[XP]]*Table2[[#This Row],[entity_spawned (AVG)]])*(Table2[[#This Row],[activating_chance]]/100),0)</f>
        <v>50</v>
      </c>
      <c r="AF357" s="73" t="s">
        <v>361</v>
      </c>
      <c r="AX357" t="s">
        <v>247</v>
      </c>
      <c r="AY357">
        <v>1</v>
      </c>
      <c r="AZ357">
        <v>170</v>
      </c>
      <c r="BA357" s="76">
        <v>100</v>
      </c>
      <c r="BB357">
        <v>70</v>
      </c>
      <c r="BC357" s="76">
        <f>ROUND((Table61011[[#This Row],[XP]]*Table61011[[#This Row],[entity_spawned (AVG)]])*(Table61011[[#This Row],[activating_chance]]/100),0)</f>
        <v>70</v>
      </c>
      <c r="BD357" s="73" t="s">
        <v>362</v>
      </c>
    </row>
    <row r="358" spans="2:56" x14ac:dyDescent="0.25">
      <c r="B358" s="74" t="s">
        <v>265</v>
      </c>
      <c r="C358">
        <v>1</v>
      </c>
      <c r="D358" s="76">
        <v>170</v>
      </c>
      <c r="E358" s="76">
        <v>100</v>
      </c>
      <c r="F358" s="76">
        <v>55</v>
      </c>
      <c r="G358" s="76">
        <f>ROUND((Table245[[#This Row],[XP]]*Table245[[#This Row],[entity_spawned (AVG)]])*(Table245[[#This Row],[activating_chance]]/100),0)</f>
        <v>55</v>
      </c>
      <c r="H358" s="73" t="s">
        <v>362</v>
      </c>
      <c r="Z358" t="s">
        <v>235</v>
      </c>
      <c r="AA358">
        <v>2</v>
      </c>
      <c r="AB358">
        <v>90</v>
      </c>
      <c r="AC358" s="76">
        <v>100</v>
      </c>
      <c r="AD358">
        <v>25</v>
      </c>
      <c r="AE358" s="76">
        <f>ROUND((Table2[[#This Row],[XP]]*Table2[[#This Row],[entity_spawned (AVG)]])*(Table2[[#This Row],[activating_chance]]/100),0)</f>
        <v>50</v>
      </c>
      <c r="AF358" s="73" t="s">
        <v>361</v>
      </c>
      <c r="AX358" t="s">
        <v>247</v>
      </c>
      <c r="AY358">
        <v>1</v>
      </c>
      <c r="AZ358">
        <v>170</v>
      </c>
      <c r="BA358" s="76">
        <v>100</v>
      </c>
      <c r="BB358">
        <v>70</v>
      </c>
      <c r="BC358" s="76">
        <f>ROUND((Table61011[[#This Row],[XP]]*Table61011[[#This Row],[entity_spawned (AVG)]])*(Table61011[[#This Row],[activating_chance]]/100),0)</f>
        <v>70</v>
      </c>
      <c r="BD358" s="73" t="s">
        <v>362</v>
      </c>
    </row>
    <row r="359" spans="2:56" x14ac:dyDescent="0.25">
      <c r="B359" s="74" t="s">
        <v>266</v>
      </c>
      <c r="C359">
        <v>1</v>
      </c>
      <c r="D359" s="76">
        <v>170</v>
      </c>
      <c r="E359" s="76">
        <v>100</v>
      </c>
      <c r="F359" s="76">
        <v>55</v>
      </c>
      <c r="G359" s="76">
        <f>ROUND((Table245[[#This Row],[XP]]*Table245[[#This Row],[entity_spawned (AVG)]])*(Table245[[#This Row],[activating_chance]]/100),0)</f>
        <v>55</v>
      </c>
      <c r="H359" s="73" t="s">
        <v>362</v>
      </c>
      <c r="Z359" t="s">
        <v>235</v>
      </c>
      <c r="AA359">
        <v>1</v>
      </c>
      <c r="AB359">
        <v>90</v>
      </c>
      <c r="AC359" s="76">
        <v>100</v>
      </c>
      <c r="AD359">
        <v>25</v>
      </c>
      <c r="AE359" s="76">
        <f>ROUND((Table2[[#This Row],[XP]]*Table2[[#This Row],[entity_spawned (AVG)]])*(Table2[[#This Row],[activating_chance]]/100),0)</f>
        <v>25</v>
      </c>
      <c r="AF359" s="73" t="s">
        <v>361</v>
      </c>
      <c r="AX359" t="s">
        <v>247</v>
      </c>
      <c r="AY359">
        <v>1</v>
      </c>
      <c r="AZ359">
        <v>170</v>
      </c>
      <c r="BA359" s="76">
        <v>100</v>
      </c>
      <c r="BB359">
        <v>70</v>
      </c>
      <c r="BC359" s="76">
        <f>ROUND((Table61011[[#This Row],[XP]]*Table61011[[#This Row],[entity_spawned (AVG)]])*(Table61011[[#This Row],[activating_chance]]/100),0)</f>
        <v>70</v>
      </c>
      <c r="BD359" s="73" t="s">
        <v>362</v>
      </c>
    </row>
    <row r="360" spans="2:56" x14ac:dyDescent="0.25">
      <c r="B360" s="74" t="s">
        <v>266</v>
      </c>
      <c r="C360">
        <v>1</v>
      </c>
      <c r="D360" s="76">
        <v>170</v>
      </c>
      <c r="E360" s="76">
        <v>100</v>
      </c>
      <c r="F360" s="76">
        <v>55</v>
      </c>
      <c r="G360" s="76">
        <f>ROUND((Table245[[#This Row],[XP]]*Table245[[#This Row],[entity_spawned (AVG)]])*(Table245[[#This Row],[activating_chance]]/100),0)</f>
        <v>55</v>
      </c>
      <c r="H360" s="73" t="s">
        <v>362</v>
      </c>
      <c r="Z360" t="s">
        <v>235</v>
      </c>
      <c r="AA360">
        <v>2</v>
      </c>
      <c r="AB360">
        <v>90</v>
      </c>
      <c r="AC360" s="76">
        <v>100</v>
      </c>
      <c r="AD360">
        <v>25</v>
      </c>
      <c r="AE360" s="76">
        <f>ROUND((Table2[[#This Row],[XP]]*Table2[[#This Row],[entity_spawned (AVG)]])*(Table2[[#This Row],[activating_chance]]/100),0)</f>
        <v>50</v>
      </c>
      <c r="AF360" s="73" t="s">
        <v>361</v>
      </c>
      <c r="AX360" t="s">
        <v>247</v>
      </c>
      <c r="AY360">
        <v>1</v>
      </c>
      <c r="AZ360">
        <v>170</v>
      </c>
      <c r="BA360" s="76">
        <v>100</v>
      </c>
      <c r="BB360">
        <v>70</v>
      </c>
      <c r="BC360" s="76">
        <f>ROUND((Table61011[[#This Row],[XP]]*Table61011[[#This Row],[entity_spawned (AVG)]])*(Table61011[[#This Row],[activating_chance]]/100),0)</f>
        <v>70</v>
      </c>
      <c r="BD360" s="73" t="s">
        <v>362</v>
      </c>
    </row>
    <row r="361" spans="2:56" x14ac:dyDescent="0.25">
      <c r="B361" s="74" t="s">
        <v>266</v>
      </c>
      <c r="C361">
        <v>1</v>
      </c>
      <c r="D361" s="76">
        <v>170</v>
      </c>
      <c r="E361" s="76">
        <v>80</v>
      </c>
      <c r="F361" s="76">
        <v>55</v>
      </c>
      <c r="G361" s="76">
        <f>ROUND((Table245[[#This Row],[XP]]*Table245[[#This Row],[entity_spawned (AVG)]])*(Table245[[#This Row],[activating_chance]]/100),0)</f>
        <v>44</v>
      </c>
      <c r="H361" s="73" t="s">
        <v>362</v>
      </c>
      <c r="Z361" t="s">
        <v>235</v>
      </c>
      <c r="AA361">
        <v>2</v>
      </c>
      <c r="AB361">
        <v>90</v>
      </c>
      <c r="AC361" s="76">
        <v>80</v>
      </c>
      <c r="AD361">
        <v>25</v>
      </c>
      <c r="AE361" s="76">
        <f>ROUND((Table2[[#This Row],[XP]]*Table2[[#This Row],[entity_spawned (AVG)]])*(Table2[[#This Row],[activating_chance]]/100),0)</f>
        <v>40</v>
      </c>
      <c r="AF361" s="73" t="s">
        <v>361</v>
      </c>
      <c r="AX361" t="s">
        <v>247</v>
      </c>
      <c r="AY361">
        <v>1</v>
      </c>
      <c r="AZ361">
        <v>170</v>
      </c>
      <c r="BA361" s="76">
        <v>100</v>
      </c>
      <c r="BB361">
        <v>70</v>
      </c>
      <c r="BC361" s="76">
        <f>ROUND((Table61011[[#This Row],[XP]]*Table61011[[#This Row],[entity_spawned (AVG)]])*(Table61011[[#This Row],[activating_chance]]/100),0)</f>
        <v>70</v>
      </c>
      <c r="BD361" s="73" t="s">
        <v>362</v>
      </c>
    </row>
    <row r="362" spans="2:56" x14ac:dyDescent="0.25">
      <c r="B362" s="74" t="s">
        <v>266</v>
      </c>
      <c r="C362">
        <v>1</v>
      </c>
      <c r="D362" s="76">
        <v>170</v>
      </c>
      <c r="E362" s="76">
        <v>90</v>
      </c>
      <c r="F362" s="76">
        <v>55</v>
      </c>
      <c r="G362" s="76">
        <f>ROUND((Table245[[#This Row],[XP]]*Table245[[#This Row],[entity_spawned (AVG)]])*(Table245[[#This Row],[activating_chance]]/100),0)</f>
        <v>50</v>
      </c>
      <c r="H362" s="73" t="s">
        <v>362</v>
      </c>
      <c r="Z362" t="s">
        <v>236</v>
      </c>
      <c r="AA362">
        <v>3</v>
      </c>
      <c r="AB362">
        <v>90</v>
      </c>
      <c r="AC362" s="76">
        <v>100</v>
      </c>
      <c r="AD362">
        <v>25</v>
      </c>
      <c r="AE362" s="76">
        <f>ROUND((Table2[[#This Row],[XP]]*Table2[[#This Row],[entity_spawned (AVG)]])*(Table2[[#This Row],[activating_chance]]/100),0)</f>
        <v>75</v>
      </c>
      <c r="AF362" s="73" t="s">
        <v>361</v>
      </c>
      <c r="AX362" t="s">
        <v>247</v>
      </c>
      <c r="AY362">
        <v>1</v>
      </c>
      <c r="AZ362">
        <v>170</v>
      </c>
      <c r="BA362" s="76">
        <v>100</v>
      </c>
      <c r="BB362">
        <v>70</v>
      </c>
      <c r="BC362" s="76">
        <f>ROUND((Table61011[[#This Row],[XP]]*Table61011[[#This Row],[entity_spawned (AVG)]])*(Table61011[[#This Row],[activating_chance]]/100),0)</f>
        <v>70</v>
      </c>
      <c r="BD362" s="73" t="s">
        <v>362</v>
      </c>
    </row>
    <row r="363" spans="2:56" x14ac:dyDescent="0.25">
      <c r="B363" s="74" t="s">
        <v>266</v>
      </c>
      <c r="C363">
        <v>1</v>
      </c>
      <c r="D363" s="76">
        <v>170</v>
      </c>
      <c r="E363" s="76">
        <v>100</v>
      </c>
      <c r="F363" s="76">
        <v>55</v>
      </c>
      <c r="G363" s="76">
        <f>ROUND((Table245[[#This Row],[XP]]*Table245[[#This Row],[entity_spawned (AVG)]])*(Table245[[#This Row],[activating_chance]]/100),0)</f>
        <v>55</v>
      </c>
      <c r="H363" s="73" t="s">
        <v>362</v>
      </c>
      <c r="Z363" t="s">
        <v>237</v>
      </c>
      <c r="AA363">
        <v>1</v>
      </c>
      <c r="AB363">
        <v>90</v>
      </c>
      <c r="AC363" s="76">
        <v>100</v>
      </c>
      <c r="AD363">
        <v>25</v>
      </c>
      <c r="AE363" s="76">
        <f>ROUND((Table2[[#This Row],[XP]]*Table2[[#This Row],[entity_spawned (AVG)]])*(Table2[[#This Row],[activating_chance]]/100),0)</f>
        <v>25</v>
      </c>
      <c r="AF363" s="73" t="s">
        <v>361</v>
      </c>
      <c r="AX363" t="s">
        <v>247</v>
      </c>
      <c r="AY363">
        <v>1</v>
      </c>
      <c r="AZ363">
        <v>170</v>
      </c>
      <c r="BA363" s="76">
        <v>80</v>
      </c>
      <c r="BB363">
        <v>70</v>
      </c>
      <c r="BC363" s="76">
        <f>ROUND((Table61011[[#This Row],[XP]]*Table61011[[#This Row],[entity_spawned (AVG)]])*(Table61011[[#This Row],[activating_chance]]/100),0)</f>
        <v>56</v>
      </c>
      <c r="BD363" s="73" t="s">
        <v>362</v>
      </c>
    </row>
    <row r="364" spans="2:56" x14ac:dyDescent="0.25">
      <c r="B364" s="74" t="s">
        <v>266</v>
      </c>
      <c r="C364">
        <v>1</v>
      </c>
      <c r="D364" s="76">
        <v>170</v>
      </c>
      <c r="E364" s="76">
        <v>100</v>
      </c>
      <c r="F364" s="76">
        <v>55</v>
      </c>
      <c r="G364" s="76">
        <f>ROUND((Table245[[#This Row],[XP]]*Table245[[#This Row],[entity_spawned (AVG)]])*(Table245[[#This Row],[activating_chance]]/100),0)</f>
        <v>55</v>
      </c>
      <c r="H364" s="73" t="s">
        <v>362</v>
      </c>
      <c r="Z364" t="s">
        <v>266</v>
      </c>
      <c r="AA364">
        <v>1</v>
      </c>
      <c r="AB364">
        <v>90</v>
      </c>
      <c r="AC364" s="76">
        <v>100</v>
      </c>
      <c r="AD364">
        <v>55</v>
      </c>
      <c r="AE364" s="76">
        <f>ROUND((Table2[[#This Row],[XP]]*Table2[[#This Row],[entity_spawned (AVG)]])*(Table2[[#This Row],[activating_chance]]/100),0)</f>
        <v>55</v>
      </c>
      <c r="AF364" s="73" t="s">
        <v>362</v>
      </c>
      <c r="AX364" t="s">
        <v>247</v>
      </c>
      <c r="AY364">
        <v>1</v>
      </c>
      <c r="AZ364">
        <v>170</v>
      </c>
      <c r="BA364" s="76">
        <v>100</v>
      </c>
      <c r="BB364">
        <v>70</v>
      </c>
      <c r="BC364" s="76">
        <f>ROUND((Table61011[[#This Row],[XP]]*Table61011[[#This Row],[entity_spawned (AVG)]])*(Table61011[[#This Row],[activating_chance]]/100),0)</f>
        <v>70</v>
      </c>
      <c r="BD364" s="73" t="s">
        <v>362</v>
      </c>
    </row>
    <row r="365" spans="2:56" x14ac:dyDescent="0.25">
      <c r="B365" s="74" t="s">
        <v>266</v>
      </c>
      <c r="C365">
        <v>1</v>
      </c>
      <c r="D365" s="76">
        <v>170</v>
      </c>
      <c r="E365" s="76">
        <v>100</v>
      </c>
      <c r="F365" s="76">
        <v>55</v>
      </c>
      <c r="G365" s="76">
        <f>ROUND((Table245[[#This Row],[XP]]*Table245[[#This Row],[entity_spawned (AVG)]])*(Table245[[#This Row],[activating_chance]]/100),0)</f>
        <v>55</v>
      </c>
      <c r="H365" s="73" t="s">
        <v>362</v>
      </c>
      <c r="Z365" t="s">
        <v>267</v>
      </c>
      <c r="AA365">
        <v>1</v>
      </c>
      <c r="AB365">
        <v>90</v>
      </c>
      <c r="AC365" s="76">
        <v>100</v>
      </c>
      <c r="AD365">
        <v>25</v>
      </c>
      <c r="AE365" s="76">
        <f>ROUND((Table2[[#This Row],[XP]]*Table2[[#This Row],[entity_spawned (AVG)]])*(Table2[[#This Row],[activating_chance]]/100),0)</f>
        <v>25</v>
      </c>
      <c r="AF365" s="73" t="s">
        <v>361</v>
      </c>
      <c r="AX365" t="s">
        <v>247</v>
      </c>
      <c r="AY365">
        <v>1</v>
      </c>
      <c r="AZ365">
        <v>170</v>
      </c>
      <c r="BA365" s="76">
        <v>100</v>
      </c>
      <c r="BB365">
        <v>70</v>
      </c>
      <c r="BC365" s="76">
        <f>ROUND((Table61011[[#This Row],[XP]]*Table61011[[#This Row],[entity_spawned (AVG)]])*(Table61011[[#This Row],[activating_chance]]/100),0)</f>
        <v>70</v>
      </c>
      <c r="BD365" s="73" t="s">
        <v>362</v>
      </c>
    </row>
    <row r="366" spans="2:56" x14ac:dyDescent="0.25">
      <c r="B366" s="74" t="s">
        <v>266</v>
      </c>
      <c r="C366">
        <v>1</v>
      </c>
      <c r="D366" s="76">
        <v>170</v>
      </c>
      <c r="E366" s="76">
        <v>40</v>
      </c>
      <c r="F366" s="76">
        <v>55</v>
      </c>
      <c r="G366" s="76">
        <f>ROUND((Table245[[#This Row],[XP]]*Table245[[#This Row],[entity_spawned (AVG)]])*(Table245[[#This Row],[activating_chance]]/100),0)</f>
        <v>22</v>
      </c>
      <c r="H366" s="73" t="s">
        <v>362</v>
      </c>
      <c r="Z366" t="s">
        <v>267</v>
      </c>
      <c r="AA366">
        <v>1</v>
      </c>
      <c r="AB366">
        <v>90</v>
      </c>
      <c r="AC366" s="76">
        <v>100</v>
      </c>
      <c r="AD366">
        <v>25</v>
      </c>
      <c r="AE366" s="76">
        <f>ROUND((Table2[[#This Row],[XP]]*Table2[[#This Row],[entity_spawned (AVG)]])*(Table2[[#This Row],[activating_chance]]/100),0)</f>
        <v>25</v>
      </c>
      <c r="AF366" s="73" t="s">
        <v>361</v>
      </c>
      <c r="AX366" t="s">
        <v>247</v>
      </c>
      <c r="AY366">
        <v>1</v>
      </c>
      <c r="AZ366">
        <v>170</v>
      </c>
      <c r="BA366" s="76">
        <v>100</v>
      </c>
      <c r="BB366">
        <v>70</v>
      </c>
      <c r="BC366" s="76">
        <f>ROUND((Table61011[[#This Row],[XP]]*Table61011[[#This Row],[entity_spawned (AVG)]])*(Table61011[[#This Row],[activating_chance]]/100),0)</f>
        <v>70</v>
      </c>
      <c r="BD366" s="73" t="s">
        <v>362</v>
      </c>
    </row>
    <row r="367" spans="2:56" x14ac:dyDescent="0.25">
      <c r="B367" s="74" t="s">
        <v>266</v>
      </c>
      <c r="C367">
        <v>1</v>
      </c>
      <c r="D367" s="76">
        <v>170</v>
      </c>
      <c r="E367" s="76">
        <v>100</v>
      </c>
      <c r="F367" s="76">
        <v>55</v>
      </c>
      <c r="G367" s="76">
        <f>ROUND((Table245[[#This Row],[XP]]*Table245[[#This Row],[entity_spawned (AVG)]])*(Table245[[#This Row],[activating_chance]]/100),0)</f>
        <v>55</v>
      </c>
      <c r="H367" s="73" t="s">
        <v>362</v>
      </c>
      <c r="Z367" t="s">
        <v>267</v>
      </c>
      <c r="AA367">
        <v>1</v>
      </c>
      <c r="AB367">
        <v>85</v>
      </c>
      <c r="AC367" s="76">
        <v>100</v>
      </c>
      <c r="AD367">
        <v>25</v>
      </c>
      <c r="AE367" s="76">
        <f>ROUND((Table2[[#This Row],[XP]]*Table2[[#This Row],[entity_spawned (AVG)]])*(Table2[[#This Row],[activating_chance]]/100),0)</f>
        <v>25</v>
      </c>
      <c r="AF367" s="73" t="s">
        <v>361</v>
      </c>
      <c r="AX367" t="s">
        <v>247</v>
      </c>
      <c r="AY367">
        <v>1</v>
      </c>
      <c r="AZ367">
        <v>170</v>
      </c>
      <c r="BA367" s="76">
        <v>100</v>
      </c>
      <c r="BB367">
        <v>70</v>
      </c>
      <c r="BC367" s="76">
        <f>ROUND((Table61011[[#This Row],[XP]]*Table61011[[#This Row],[entity_spawned (AVG)]])*(Table61011[[#This Row],[activating_chance]]/100),0)</f>
        <v>70</v>
      </c>
      <c r="BD367" s="73" t="s">
        <v>362</v>
      </c>
    </row>
    <row r="368" spans="2:56" x14ac:dyDescent="0.25">
      <c r="B368" s="74" t="s">
        <v>267</v>
      </c>
      <c r="C368">
        <v>1</v>
      </c>
      <c r="D368" s="76">
        <v>170</v>
      </c>
      <c r="E368" s="76">
        <v>80</v>
      </c>
      <c r="F368" s="76">
        <v>25</v>
      </c>
      <c r="G368" s="76">
        <f>ROUND((Table245[[#This Row],[XP]]*Table245[[#This Row],[entity_spawned (AVG)]])*(Table245[[#This Row],[activating_chance]]/100),0)</f>
        <v>20</v>
      </c>
      <c r="H368" s="73" t="s">
        <v>361</v>
      </c>
      <c r="Z368" t="s">
        <v>235</v>
      </c>
      <c r="AA368">
        <v>2</v>
      </c>
      <c r="AB368">
        <v>80</v>
      </c>
      <c r="AC368" s="76">
        <v>100</v>
      </c>
      <c r="AD368">
        <v>25</v>
      </c>
      <c r="AE368" s="76">
        <f>ROUND((Table2[[#This Row],[XP]]*Table2[[#This Row],[entity_spawned (AVG)]])*(Table2[[#This Row],[activating_chance]]/100),0)</f>
        <v>50</v>
      </c>
      <c r="AF368" s="73" t="s">
        <v>361</v>
      </c>
      <c r="AX368" t="s">
        <v>247</v>
      </c>
      <c r="AY368">
        <v>1</v>
      </c>
      <c r="AZ368">
        <v>170</v>
      </c>
      <c r="BA368" s="76">
        <v>100</v>
      </c>
      <c r="BB368">
        <v>70</v>
      </c>
      <c r="BC368" s="76">
        <f>ROUND((Table61011[[#This Row],[XP]]*Table61011[[#This Row],[entity_spawned (AVG)]])*(Table61011[[#This Row],[activating_chance]]/100),0)</f>
        <v>70</v>
      </c>
      <c r="BD368" s="73" t="s">
        <v>362</v>
      </c>
    </row>
    <row r="369" spans="2:56" x14ac:dyDescent="0.25">
      <c r="B369" s="74" t="s">
        <v>267</v>
      </c>
      <c r="C369">
        <v>1</v>
      </c>
      <c r="D369" s="76">
        <v>170</v>
      </c>
      <c r="E369" s="76">
        <v>100</v>
      </c>
      <c r="F369" s="76">
        <v>25</v>
      </c>
      <c r="G369" s="76">
        <f>ROUND((Table245[[#This Row],[XP]]*Table245[[#This Row],[entity_spawned (AVG)]])*(Table245[[#This Row],[activating_chance]]/100),0)</f>
        <v>25</v>
      </c>
      <c r="H369" s="73" t="s">
        <v>361</v>
      </c>
      <c r="Z369" t="s">
        <v>235</v>
      </c>
      <c r="AA369">
        <v>3</v>
      </c>
      <c r="AB369">
        <v>80</v>
      </c>
      <c r="AC369" s="76">
        <v>100</v>
      </c>
      <c r="AD369">
        <v>25</v>
      </c>
      <c r="AE369" s="76">
        <f>ROUND((Table2[[#This Row],[XP]]*Table2[[#This Row],[entity_spawned (AVG)]])*(Table2[[#This Row],[activating_chance]]/100),0)</f>
        <v>75</v>
      </c>
      <c r="AF369" s="73" t="s">
        <v>361</v>
      </c>
      <c r="AX369" t="s">
        <v>247</v>
      </c>
      <c r="AY369">
        <v>1</v>
      </c>
      <c r="AZ369">
        <v>170</v>
      </c>
      <c r="BA369" s="76">
        <v>100</v>
      </c>
      <c r="BB369">
        <v>70</v>
      </c>
      <c r="BC369" s="76">
        <f>ROUND((Table61011[[#This Row],[XP]]*Table61011[[#This Row],[entity_spawned (AVG)]])*(Table61011[[#This Row],[activating_chance]]/100),0)</f>
        <v>70</v>
      </c>
      <c r="BD369" s="73" t="s">
        <v>362</v>
      </c>
    </row>
    <row r="370" spans="2:56" x14ac:dyDescent="0.25">
      <c r="B370" s="74" t="s">
        <v>267</v>
      </c>
      <c r="C370">
        <v>1</v>
      </c>
      <c r="D370" s="76">
        <v>170</v>
      </c>
      <c r="E370" s="76">
        <v>100</v>
      </c>
      <c r="F370" s="76">
        <v>25</v>
      </c>
      <c r="G370" s="76">
        <f>ROUND((Table245[[#This Row],[XP]]*Table245[[#This Row],[entity_spawned (AVG)]])*(Table245[[#This Row],[activating_chance]]/100),0)</f>
        <v>25</v>
      </c>
      <c r="H370" s="73" t="s">
        <v>361</v>
      </c>
      <c r="Z370" t="s">
        <v>235</v>
      </c>
      <c r="AA370">
        <v>1</v>
      </c>
      <c r="AB370">
        <v>80</v>
      </c>
      <c r="AC370" s="76">
        <v>100</v>
      </c>
      <c r="AD370">
        <v>25</v>
      </c>
      <c r="AE370" s="76">
        <f>ROUND((Table2[[#This Row],[XP]]*Table2[[#This Row],[entity_spawned (AVG)]])*(Table2[[#This Row],[activating_chance]]/100),0)</f>
        <v>25</v>
      </c>
      <c r="AF370" s="73" t="s">
        <v>361</v>
      </c>
      <c r="AX370" t="s">
        <v>247</v>
      </c>
      <c r="AY370">
        <v>1</v>
      </c>
      <c r="AZ370">
        <v>170</v>
      </c>
      <c r="BA370" s="76">
        <v>80</v>
      </c>
      <c r="BB370">
        <v>70</v>
      </c>
      <c r="BC370" s="76">
        <f>ROUND((Table61011[[#This Row],[XP]]*Table61011[[#This Row],[entity_spawned (AVG)]])*(Table61011[[#This Row],[activating_chance]]/100),0)</f>
        <v>56</v>
      </c>
      <c r="BD370" s="73" t="s">
        <v>362</v>
      </c>
    </row>
    <row r="371" spans="2:56" x14ac:dyDescent="0.25">
      <c r="B371" s="74" t="s">
        <v>267</v>
      </c>
      <c r="C371">
        <v>1</v>
      </c>
      <c r="D371" s="76">
        <v>170</v>
      </c>
      <c r="E371" s="76">
        <v>90</v>
      </c>
      <c r="F371" s="76">
        <v>25</v>
      </c>
      <c r="G371" s="76">
        <f>ROUND((Table245[[#This Row],[XP]]*Table245[[#This Row],[entity_spawned (AVG)]])*(Table245[[#This Row],[activating_chance]]/100),0)</f>
        <v>23</v>
      </c>
      <c r="H371" s="73" t="s">
        <v>361</v>
      </c>
      <c r="Z371" t="s">
        <v>235</v>
      </c>
      <c r="AA371">
        <v>2</v>
      </c>
      <c r="AB371">
        <v>80</v>
      </c>
      <c r="AC371" s="76">
        <v>100</v>
      </c>
      <c r="AD371">
        <v>25</v>
      </c>
      <c r="AE371" s="76">
        <f>ROUND((Table2[[#This Row],[XP]]*Table2[[#This Row],[entity_spawned (AVG)]])*(Table2[[#This Row],[activating_chance]]/100),0)</f>
        <v>50</v>
      </c>
      <c r="AF371" s="73" t="s">
        <v>361</v>
      </c>
      <c r="AX371" t="s">
        <v>247</v>
      </c>
      <c r="AY371">
        <v>1</v>
      </c>
      <c r="AZ371">
        <v>170</v>
      </c>
      <c r="BA371" s="76">
        <v>100</v>
      </c>
      <c r="BB371">
        <v>70</v>
      </c>
      <c r="BC371" s="76">
        <f>ROUND((Table61011[[#This Row],[XP]]*Table61011[[#This Row],[entity_spawned (AVG)]])*(Table61011[[#This Row],[activating_chance]]/100),0)</f>
        <v>70</v>
      </c>
      <c r="BD371" s="73" t="s">
        <v>362</v>
      </c>
    </row>
    <row r="372" spans="2:56" x14ac:dyDescent="0.25">
      <c r="B372" s="74" t="s">
        <v>267</v>
      </c>
      <c r="C372">
        <v>1</v>
      </c>
      <c r="D372" s="76">
        <v>170</v>
      </c>
      <c r="E372" s="76">
        <v>70</v>
      </c>
      <c r="F372" s="76">
        <v>25</v>
      </c>
      <c r="G372" s="76">
        <f>ROUND((Table245[[#This Row],[XP]]*Table245[[#This Row],[entity_spawned (AVG)]])*(Table245[[#This Row],[activating_chance]]/100),0)</f>
        <v>18</v>
      </c>
      <c r="H372" s="73" t="s">
        <v>361</v>
      </c>
      <c r="Z372" t="s">
        <v>235</v>
      </c>
      <c r="AA372">
        <v>3</v>
      </c>
      <c r="AB372">
        <v>80</v>
      </c>
      <c r="AC372" s="76">
        <v>85</v>
      </c>
      <c r="AD372">
        <v>25</v>
      </c>
      <c r="AE372" s="76">
        <f>ROUND((Table2[[#This Row],[XP]]*Table2[[#This Row],[entity_spawned (AVG)]])*(Table2[[#This Row],[activating_chance]]/100),0)</f>
        <v>64</v>
      </c>
      <c r="AF372" s="73" t="s">
        <v>361</v>
      </c>
      <c r="AX372" t="s">
        <v>247</v>
      </c>
      <c r="AY372">
        <v>1</v>
      </c>
      <c r="AZ372">
        <v>170</v>
      </c>
      <c r="BA372" s="76">
        <v>100</v>
      </c>
      <c r="BB372">
        <v>70</v>
      </c>
      <c r="BC372" s="76">
        <f>ROUND((Table61011[[#This Row],[XP]]*Table61011[[#This Row],[entity_spawned (AVG)]])*(Table61011[[#This Row],[activating_chance]]/100),0)</f>
        <v>70</v>
      </c>
      <c r="BD372" s="73" t="s">
        <v>362</v>
      </c>
    </row>
    <row r="373" spans="2:56" x14ac:dyDescent="0.25">
      <c r="B373" s="74" t="s">
        <v>267</v>
      </c>
      <c r="C373">
        <v>1</v>
      </c>
      <c r="D373" s="76">
        <v>170</v>
      </c>
      <c r="E373" s="76">
        <v>100</v>
      </c>
      <c r="F373" s="76">
        <v>25</v>
      </c>
      <c r="G373" s="76">
        <f>ROUND((Table245[[#This Row],[XP]]*Table245[[#This Row],[entity_spawned (AVG)]])*(Table245[[#This Row],[activating_chance]]/100),0)</f>
        <v>25</v>
      </c>
      <c r="H373" s="73" t="s">
        <v>361</v>
      </c>
      <c r="Z373" t="s">
        <v>235</v>
      </c>
      <c r="AA373">
        <v>2</v>
      </c>
      <c r="AB373">
        <v>80</v>
      </c>
      <c r="AC373" s="76">
        <v>85</v>
      </c>
      <c r="AD373">
        <v>25</v>
      </c>
      <c r="AE373" s="76">
        <f>ROUND((Table2[[#This Row],[XP]]*Table2[[#This Row],[entity_spawned (AVG)]])*(Table2[[#This Row],[activating_chance]]/100),0)</f>
        <v>43</v>
      </c>
      <c r="AF373" s="73" t="s">
        <v>361</v>
      </c>
      <c r="AX373" t="s">
        <v>247</v>
      </c>
      <c r="AY373">
        <v>1</v>
      </c>
      <c r="AZ373">
        <v>170</v>
      </c>
      <c r="BA373" s="76">
        <v>100</v>
      </c>
      <c r="BB373">
        <v>70</v>
      </c>
      <c r="BC373" s="76">
        <f>ROUND((Table61011[[#This Row],[XP]]*Table61011[[#This Row],[entity_spawned (AVG)]])*(Table61011[[#This Row],[activating_chance]]/100),0)</f>
        <v>70</v>
      </c>
      <c r="BD373" s="73" t="s">
        <v>362</v>
      </c>
    </row>
    <row r="374" spans="2:56" x14ac:dyDescent="0.25">
      <c r="B374" s="74" t="s">
        <v>267</v>
      </c>
      <c r="C374">
        <v>1</v>
      </c>
      <c r="D374" s="76">
        <v>170</v>
      </c>
      <c r="E374" s="76">
        <v>80</v>
      </c>
      <c r="F374" s="76">
        <v>25</v>
      </c>
      <c r="G374" s="76">
        <f>ROUND((Table245[[#This Row],[XP]]*Table245[[#This Row],[entity_spawned (AVG)]])*(Table245[[#This Row],[activating_chance]]/100),0)</f>
        <v>20</v>
      </c>
      <c r="H374" s="73" t="s">
        <v>361</v>
      </c>
      <c r="Z374" t="s">
        <v>235</v>
      </c>
      <c r="AA374">
        <v>3</v>
      </c>
      <c r="AB374">
        <v>80</v>
      </c>
      <c r="AC374" s="76">
        <v>100</v>
      </c>
      <c r="AD374">
        <v>25</v>
      </c>
      <c r="AE374" s="76">
        <f>ROUND((Table2[[#This Row],[XP]]*Table2[[#This Row],[entity_spawned (AVG)]])*(Table2[[#This Row],[activating_chance]]/100),0)</f>
        <v>75</v>
      </c>
      <c r="AF374" s="73" t="s">
        <v>361</v>
      </c>
      <c r="AX374" t="s">
        <v>247</v>
      </c>
      <c r="AY374">
        <v>1</v>
      </c>
      <c r="AZ374">
        <v>170</v>
      </c>
      <c r="BA374" s="76">
        <v>100</v>
      </c>
      <c r="BB374">
        <v>70</v>
      </c>
      <c r="BC374" s="76">
        <f>ROUND((Table61011[[#This Row],[XP]]*Table61011[[#This Row],[entity_spawned (AVG)]])*(Table61011[[#This Row],[activating_chance]]/100),0)</f>
        <v>70</v>
      </c>
      <c r="BD374" s="73" t="s">
        <v>362</v>
      </c>
    </row>
    <row r="375" spans="2:56" x14ac:dyDescent="0.25">
      <c r="B375" s="74" t="s">
        <v>267</v>
      </c>
      <c r="C375">
        <v>1</v>
      </c>
      <c r="D375" s="76">
        <v>170</v>
      </c>
      <c r="E375" s="76">
        <v>80</v>
      </c>
      <c r="F375" s="76">
        <v>25</v>
      </c>
      <c r="G375" s="76">
        <f>ROUND((Table245[[#This Row],[XP]]*Table245[[#This Row],[entity_spawned (AVG)]])*(Table245[[#This Row],[activating_chance]]/100),0)</f>
        <v>20</v>
      </c>
      <c r="H375" s="73" t="s">
        <v>361</v>
      </c>
      <c r="Z375" t="s">
        <v>235</v>
      </c>
      <c r="AA375">
        <v>2</v>
      </c>
      <c r="AB375">
        <v>80</v>
      </c>
      <c r="AC375" s="76">
        <v>85</v>
      </c>
      <c r="AD375">
        <v>25</v>
      </c>
      <c r="AE375" s="76">
        <f>ROUND((Table2[[#This Row],[XP]]*Table2[[#This Row],[entity_spawned (AVG)]])*(Table2[[#This Row],[activating_chance]]/100),0)</f>
        <v>43</v>
      </c>
      <c r="AF375" s="73" t="s">
        <v>361</v>
      </c>
      <c r="AX375" t="s">
        <v>247</v>
      </c>
      <c r="AY375">
        <v>1</v>
      </c>
      <c r="AZ375">
        <v>170</v>
      </c>
      <c r="BA375" s="76">
        <v>100</v>
      </c>
      <c r="BB375">
        <v>70</v>
      </c>
      <c r="BC375" s="76">
        <f>ROUND((Table61011[[#This Row],[XP]]*Table61011[[#This Row],[entity_spawned (AVG)]])*(Table61011[[#This Row],[activating_chance]]/100),0)</f>
        <v>70</v>
      </c>
      <c r="BD375" s="73" t="s">
        <v>362</v>
      </c>
    </row>
    <row r="376" spans="2:56" x14ac:dyDescent="0.25">
      <c r="B376" s="74" t="s">
        <v>267</v>
      </c>
      <c r="C376">
        <v>1</v>
      </c>
      <c r="D376" s="76">
        <v>170</v>
      </c>
      <c r="E376" s="76">
        <v>100</v>
      </c>
      <c r="F376" s="76">
        <v>25</v>
      </c>
      <c r="G376" s="76">
        <f>ROUND((Table245[[#This Row],[XP]]*Table245[[#This Row],[entity_spawned (AVG)]])*(Table245[[#This Row],[activating_chance]]/100),0)</f>
        <v>25</v>
      </c>
      <c r="H376" s="73" t="s">
        <v>361</v>
      </c>
      <c r="Z376" t="s">
        <v>235</v>
      </c>
      <c r="AA376">
        <v>3</v>
      </c>
      <c r="AB376">
        <v>80</v>
      </c>
      <c r="AC376" s="76">
        <v>100</v>
      </c>
      <c r="AD376">
        <v>25</v>
      </c>
      <c r="AE376" s="76">
        <f>ROUND((Table2[[#This Row],[XP]]*Table2[[#This Row],[entity_spawned (AVG)]])*(Table2[[#This Row],[activating_chance]]/100),0)</f>
        <v>75</v>
      </c>
      <c r="AF376" s="73" t="s">
        <v>361</v>
      </c>
      <c r="AX376" t="s">
        <v>247</v>
      </c>
      <c r="AY376">
        <v>1</v>
      </c>
      <c r="AZ376">
        <v>170</v>
      </c>
      <c r="BA376" s="76">
        <v>100</v>
      </c>
      <c r="BB376">
        <v>70</v>
      </c>
      <c r="BC376" s="76">
        <f>ROUND((Table61011[[#This Row],[XP]]*Table61011[[#This Row],[entity_spawned (AVG)]])*(Table61011[[#This Row],[activating_chance]]/100),0)</f>
        <v>70</v>
      </c>
      <c r="BD376" s="73" t="s">
        <v>362</v>
      </c>
    </row>
    <row r="377" spans="2:56" x14ac:dyDescent="0.25">
      <c r="B377" s="74" t="s">
        <v>267</v>
      </c>
      <c r="C377">
        <v>2</v>
      </c>
      <c r="D377" s="76">
        <v>170</v>
      </c>
      <c r="E377" s="76">
        <v>100</v>
      </c>
      <c r="F377" s="76">
        <v>25</v>
      </c>
      <c r="G377" s="76">
        <f>ROUND((Table245[[#This Row],[XP]]*Table245[[#This Row],[entity_spawned (AVG)]])*(Table245[[#This Row],[activating_chance]]/100),0)</f>
        <v>50</v>
      </c>
      <c r="H377" s="73" t="s">
        <v>361</v>
      </c>
      <c r="Z377" t="s">
        <v>235</v>
      </c>
      <c r="AA377">
        <v>2</v>
      </c>
      <c r="AB377">
        <v>80</v>
      </c>
      <c r="AC377" s="76">
        <v>100</v>
      </c>
      <c r="AD377">
        <v>25</v>
      </c>
      <c r="AE377" s="76">
        <f>ROUND((Table2[[#This Row],[XP]]*Table2[[#This Row],[entity_spawned (AVG)]])*(Table2[[#This Row],[activating_chance]]/100),0)</f>
        <v>50</v>
      </c>
      <c r="AF377" s="73" t="s">
        <v>361</v>
      </c>
      <c r="AX377" t="s">
        <v>247</v>
      </c>
      <c r="AY377">
        <v>1</v>
      </c>
      <c r="AZ377">
        <v>170</v>
      </c>
      <c r="BA377" s="76">
        <v>100</v>
      </c>
      <c r="BB377">
        <v>70</v>
      </c>
      <c r="BC377" s="76">
        <f>ROUND((Table61011[[#This Row],[XP]]*Table61011[[#This Row],[entity_spawned (AVG)]])*(Table61011[[#This Row],[activating_chance]]/100),0)</f>
        <v>70</v>
      </c>
      <c r="BD377" s="73" t="s">
        <v>362</v>
      </c>
    </row>
    <row r="378" spans="2:56" x14ac:dyDescent="0.25">
      <c r="B378" s="74" t="s">
        <v>267</v>
      </c>
      <c r="C378">
        <v>1</v>
      </c>
      <c r="D378" s="76">
        <v>170</v>
      </c>
      <c r="E378" s="76">
        <v>80</v>
      </c>
      <c r="F378" s="76">
        <v>25</v>
      </c>
      <c r="G378" s="76">
        <f>ROUND((Table245[[#This Row],[XP]]*Table245[[#This Row],[entity_spawned (AVG)]])*(Table245[[#This Row],[activating_chance]]/100),0)</f>
        <v>20</v>
      </c>
      <c r="H378" s="73" t="s">
        <v>361</v>
      </c>
      <c r="Z378" t="s">
        <v>235</v>
      </c>
      <c r="AA378">
        <v>3</v>
      </c>
      <c r="AB378">
        <v>80</v>
      </c>
      <c r="AC378" s="76">
        <v>100</v>
      </c>
      <c r="AD378">
        <v>25</v>
      </c>
      <c r="AE378" s="76">
        <f>ROUND((Table2[[#This Row],[XP]]*Table2[[#This Row],[entity_spawned (AVG)]])*(Table2[[#This Row],[activating_chance]]/100),0)</f>
        <v>75</v>
      </c>
      <c r="AF378" s="73" t="s">
        <v>361</v>
      </c>
      <c r="AX378" t="s">
        <v>247</v>
      </c>
      <c r="AY378">
        <v>1</v>
      </c>
      <c r="AZ378">
        <v>170</v>
      </c>
      <c r="BA378" s="76">
        <v>100</v>
      </c>
      <c r="BB378">
        <v>70</v>
      </c>
      <c r="BC378" s="76">
        <f>ROUND((Table61011[[#This Row],[XP]]*Table61011[[#This Row],[entity_spawned (AVG)]])*(Table61011[[#This Row],[activating_chance]]/100),0)</f>
        <v>70</v>
      </c>
      <c r="BD378" s="73" t="s">
        <v>362</v>
      </c>
    </row>
    <row r="379" spans="2:56" x14ac:dyDescent="0.25">
      <c r="B379" s="74" t="s">
        <v>267</v>
      </c>
      <c r="C379">
        <v>1</v>
      </c>
      <c r="D379" s="76">
        <v>170</v>
      </c>
      <c r="E379" s="76">
        <v>30</v>
      </c>
      <c r="F379" s="76">
        <v>25</v>
      </c>
      <c r="G379" s="76">
        <f>ROUND((Table245[[#This Row],[XP]]*Table245[[#This Row],[entity_spawned (AVG)]])*(Table245[[#This Row],[activating_chance]]/100),0)</f>
        <v>8</v>
      </c>
      <c r="H379" s="73" t="s">
        <v>361</v>
      </c>
      <c r="Z379" t="s">
        <v>235</v>
      </c>
      <c r="AA379">
        <v>1</v>
      </c>
      <c r="AB379">
        <v>80</v>
      </c>
      <c r="AC379" s="76">
        <v>100</v>
      </c>
      <c r="AD379">
        <v>25</v>
      </c>
      <c r="AE379" s="76">
        <f>ROUND((Table2[[#This Row],[XP]]*Table2[[#This Row],[entity_spawned (AVG)]])*(Table2[[#This Row],[activating_chance]]/100),0)</f>
        <v>25</v>
      </c>
      <c r="AF379" s="73" t="s">
        <v>361</v>
      </c>
      <c r="AX379" t="s">
        <v>247</v>
      </c>
      <c r="AY379">
        <v>1</v>
      </c>
      <c r="AZ379">
        <v>170</v>
      </c>
      <c r="BA379" s="76">
        <v>100</v>
      </c>
      <c r="BB379">
        <v>70</v>
      </c>
      <c r="BC379" s="76">
        <f>ROUND((Table61011[[#This Row],[XP]]*Table61011[[#This Row],[entity_spawned (AVG)]])*(Table61011[[#This Row],[activating_chance]]/100),0)</f>
        <v>70</v>
      </c>
      <c r="BD379" s="73" t="s">
        <v>362</v>
      </c>
    </row>
    <row r="380" spans="2:56" x14ac:dyDescent="0.25">
      <c r="B380" s="74" t="s">
        <v>267</v>
      </c>
      <c r="C380">
        <v>1</v>
      </c>
      <c r="D380" s="76">
        <v>170</v>
      </c>
      <c r="E380" s="76">
        <v>100</v>
      </c>
      <c r="F380" s="76">
        <v>25</v>
      </c>
      <c r="G380" s="76">
        <f>ROUND((Table245[[#This Row],[XP]]*Table245[[#This Row],[entity_spawned (AVG)]])*(Table245[[#This Row],[activating_chance]]/100),0)</f>
        <v>25</v>
      </c>
      <c r="H380" s="73" t="s">
        <v>361</v>
      </c>
      <c r="Z380" t="s">
        <v>235</v>
      </c>
      <c r="AA380">
        <v>3</v>
      </c>
      <c r="AB380">
        <v>80</v>
      </c>
      <c r="AC380" s="76">
        <v>100</v>
      </c>
      <c r="AD380">
        <v>25</v>
      </c>
      <c r="AE380" s="76">
        <f>ROUND((Table2[[#This Row],[XP]]*Table2[[#This Row],[entity_spawned (AVG)]])*(Table2[[#This Row],[activating_chance]]/100),0)</f>
        <v>75</v>
      </c>
      <c r="AF380" s="73" t="s">
        <v>361</v>
      </c>
      <c r="AX380" t="s">
        <v>247</v>
      </c>
      <c r="AY380">
        <v>1</v>
      </c>
      <c r="AZ380">
        <v>170</v>
      </c>
      <c r="BA380" s="76">
        <v>100</v>
      </c>
      <c r="BB380">
        <v>70</v>
      </c>
      <c r="BC380" s="76">
        <f>ROUND((Table61011[[#This Row],[XP]]*Table61011[[#This Row],[entity_spawned (AVG)]])*(Table61011[[#This Row],[activating_chance]]/100),0)</f>
        <v>70</v>
      </c>
      <c r="BD380" s="73" t="s">
        <v>362</v>
      </c>
    </row>
    <row r="381" spans="2:56" x14ac:dyDescent="0.25">
      <c r="B381" s="74" t="s">
        <v>267</v>
      </c>
      <c r="C381">
        <v>1</v>
      </c>
      <c r="D381" s="76">
        <v>170</v>
      </c>
      <c r="E381" s="76">
        <v>100</v>
      </c>
      <c r="F381" s="76">
        <v>25</v>
      </c>
      <c r="G381" s="76">
        <f>ROUND((Table245[[#This Row],[XP]]*Table245[[#This Row],[entity_spawned (AVG)]])*(Table245[[#This Row],[activating_chance]]/100),0)</f>
        <v>25</v>
      </c>
      <c r="H381" s="73" t="s">
        <v>361</v>
      </c>
      <c r="Z381" t="s">
        <v>235</v>
      </c>
      <c r="AA381">
        <v>1</v>
      </c>
      <c r="AB381">
        <v>80</v>
      </c>
      <c r="AC381" s="76">
        <v>100</v>
      </c>
      <c r="AD381">
        <v>25</v>
      </c>
      <c r="AE381" s="76">
        <f>ROUND((Table2[[#This Row],[XP]]*Table2[[#This Row],[entity_spawned (AVG)]])*(Table2[[#This Row],[activating_chance]]/100),0)</f>
        <v>25</v>
      </c>
      <c r="AF381" s="73" t="s">
        <v>361</v>
      </c>
      <c r="AX381" t="s">
        <v>247</v>
      </c>
      <c r="AY381">
        <v>1</v>
      </c>
      <c r="AZ381">
        <v>170</v>
      </c>
      <c r="BA381" s="76">
        <v>100</v>
      </c>
      <c r="BB381">
        <v>70</v>
      </c>
      <c r="BC381" s="76">
        <f>ROUND((Table61011[[#This Row],[XP]]*Table61011[[#This Row],[entity_spawned (AVG)]])*(Table61011[[#This Row],[activating_chance]]/100),0)</f>
        <v>70</v>
      </c>
      <c r="BD381" s="73" t="s">
        <v>362</v>
      </c>
    </row>
    <row r="382" spans="2:56" x14ac:dyDescent="0.25">
      <c r="B382" s="74" t="s">
        <v>267</v>
      </c>
      <c r="C382">
        <v>1</v>
      </c>
      <c r="D382" s="76">
        <v>170</v>
      </c>
      <c r="E382" s="76">
        <v>80</v>
      </c>
      <c r="F382" s="76">
        <v>25</v>
      </c>
      <c r="G382" s="76">
        <f>ROUND((Table245[[#This Row],[XP]]*Table245[[#This Row],[entity_spawned (AVG)]])*(Table245[[#This Row],[activating_chance]]/100),0)</f>
        <v>20</v>
      </c>
      <c r="H382" s="73" t="s">
        <v>361</v>
      </c>
      <c r="Z382" t="s">
        <v>235</v>
      </c>
      <c r="AA382">
        <v>1</v>
      </c>
      <c r="AB382">
        <v>80</v>
      </c>
      <c r="AC382" s="76">
        <v>85</v>
      </c>
      <c r="AD382">
        <v>25</v>
      </c>
      <c r="AE382" s="76">
        <f>ROUND((Table2[[#This Row],[XP]]*Table2[[#This Row],[entity_spawned (AVG)]])*(Table2[[#This Row],[activating_chance]]/100),0)</f>
        <v>21</v>
      </c>
      <c r="AF382" s="73" t="s">
        <v>361</v>
      </c>
      <c r="AX382" t="s">
        <v>247</v>
      </c>
      <c r="AY382">
        <v>1</v>
      </c>
      <c r="AZ382">
        <v>170</v>
      </c>
      <c r="BA382" s="76">
        <v>100</v>
      </c>
      <c r="BB382">
        <v>70</v>
      </c>
      <c r="BC382" s="76">
        <f>ROUND((Table61011[[#This Row],[XP]]*Table61011[[#This Row],[entity_spawned (AVG)]])*(Table61011[[#This Row],[activating_chance]]/100),0)</f>
        <v>70</v>
      </c>
      <c r="BD382" s="73" t="s">
        <v>362</v>
      </c>
    </row>
    <row r="383" spans="2:56" x14ac:dyDescent="0.25">
      <c r="B383" s="74" t="s">
        <v>267</v>
      </c>
      <c r="C383">
        <v>1</v>
      </c>
      <c r="D383" s="76">
        <v>170</v>
      </c>
      <c r="E383" s="76">
        <v>100</v>
      </c>
      <c r="F383" s="76">
        <v>25</v>
      </c>
      <c r="G383" s="76">
        <f>ROUND((Table245[[#This Row],[XP]]*Table245[[#This Row],[entity_spawned (AVG)]])*(Table245[[#This Row],[activating_chance]]/100),0)</f>
        <v>25</v>
      </c>
      <c r="H383" s="73" t="s">
        <v>361</v>
      </c>
      <c r="Z383" t="s">
        <v>235</v>
      </c>
      <c r="AA383">
        <v>1</v>
      </c>
      <c r="AB383">
        <v>80</v>
      </c>
      <c r="AC383" s="76">
        <v>90</v>
      </c>
      <c r="AD383">
        <v>25</v>
      </c>
      <c r="AE383" s="76">
        <f>ROUND((Table2[[#This Row],[XP]]*Table2[[#This Row],[entity_spawned (AVG)]])*(Table2[[#This Row],[activating_chance]]/100),0)</f>
        <v>23</v>
      </c>
      <c r="AF383" s="73" t="s">
        <v>361</v>
      </c>
      <c r="AX383" t="s">
        <v>247</v>
      </c>
      <c r="AY383">
        <v>1</v>
      </c>
      <c r="AZ383">
        <v>170</v>
      </c>
      <c r="BA383" s="76">
        <v>100</v>
      </c>
      <c r="BB383">
        <v>70</v>
      </c>
      <c r="BC383" s="76">
        <f>ROUND((Table61011[[#This Row],[XP]]*Table61011[[#This Row],[entity_spawned (AVG)]])*(Table61011[[#This Row],[activating_chance]]/100),0)</f>
        <v>70</v>
      </c>
      <c r="BD383" s="73" t="s">
        <v>362</v>
      </c>
    </row>
    <row r="384" spans="2:56" x14ac:dyDescent="0.25">
      <c r="B384" s="74" t="s">
        <v>267</v>
      </c>
      <c r="C384">
        <v>1</v>
      </c>
      <c r="D384" s="76">
        <v>170</v>
      </c>
      <c r="E384" s="76">
        <v>30</v>
      </c>
      <c r="F384" s="76">
        <v>25</v>
      </c>
      <c r="G384" s="76">
        <f>ROUND((Table245[[#This Row],[XP]]*Table245[[#This Row],[entity_spawned (AVG)]])*(Table245[[#This Row],[activating_chance]]/100),0)</f>
        <v>8</v>
      </c>
      <c r="H384" s="73" t="s">
        <v>361</v>
      </c>
      <c r="Z384" t="s">
        <v>235</v>
      </c>
      <c r="AA384">
        <v>2</v>
      </c>
      <c r="AB384">
        <v>80</v>
      </c>
      <c r="AC384" s="76">
        <v>85</v>
      </c>
      <c r="AD384">
        <v>25</v>
      </c>
      <c r="AE384" s="76">
        <f>ROUND((Table2[[#This Row],[XP]]*Table2[[#This Row],[entity_spawned (AVG)]])*(Table2[[#This Row],[activating_chance]]/100),0)</f>
        <v>43</v>
      </c>
      <c r="AF384" s="73" t="s">
        <v>361</v>
      </c>
      <c r="AX384" t="s">
        <v>247</v>
      </c>
      <c r="AY384">
        <v>1</v>
      </c>
      <c r="AZ384">
        <v>170</v>
      </c>
      <c r="BA384" s="76">
        <v>100</v>
      </c>
      <c r="BB384">
        <v>70</v>
      </c>
      <c r="BC384" s="76">
        <f>ROUND((Table61011[[#This Row],[XP]]*Table61011[[#This Row],[entity_spawned (AVG)]])*(Table61011[[#This Row],[activating_chance]]/100),0)</f>
        <v>70</v>
      </c>
      <c r="BD384" s="73" t="s">
        <v>362</v>
      </c>
    </row>
    <row r="385" spans="2:56" x14ac:dyDescent="0.25">
      <c r="B385" s="74" t="s">
        <v>267</v>
      </c>
      <c r="C385">
        <v>1</v>
      </c>
      <c r="D385" s="76">
        <v>170</v>
      </c>
      <c r="E385" s="76">
        <v>100</v>
      </c>
      <c r="F385" s="76">
        <v>25</v>
      </c>
      <c r="G385" s="76">
        <f>ROUND((Table245[[#This Row],[XP]]*Table245[[#This Row],[entity_spawned (AVG)]])*(Table245[[#This Row],[activating_chance]]/100),0)</f>
        <v>25</v>
      </c>
      <c r="H385" s="73" t="s">
        <v>361</v>
      </c>
      <c r="Z385" t="s">
        <v>235</v>
      </c>
      <c r="AA385">
        <v>3</v>
      </c>
      <c r="AB385">
        <v>80</v>
      </c>
      <c r="AC385" s="76">
        <v>100</v>
      </c>
      <c r="AD385">
        <v>25</v>
      </c>
      <c r="AE385" s="76">
        <f>ROUND((Table2[[#This Row],[XP]]*Table2[[#This Row],[entity_spawned (AVG)]])*(Table2[[#This Row],[activating_chance]]/100),0)</f>
        <v>75</v>
      </c>
      <c r="AF385" s="73" t="s">
        <v>361</v>
      </c>
      <c r="AX385" t="s">
        <v>264</v>
      </c>
      <c r="AY385">
        <v>1</v>
      </c>
      <c r="AZ385">
        <v>170</v>
      </c>
      <c r="BA385" s="76">
        <v>100</v>
      </c>
      <c r="BB385">
        <v>75</v>
      </c>
      <c r="BC385" s="76">
        <f>ROUND((Table61011[[#This Row],[XP]]*Table61011[[#This Row],[entity_spawned (AVG)]])*(Table61011[[#This Row],[activating_chance]]/100),0)</f>
        <v>75</v>
      </c>
      <c r="BD385" s="73" t="s">
        <v>361</v>
      </c>
    </row>
    <row r="386" spans="2:56" x14ac:dyDescent="0.25">
      <c r="B386" s="74" t="s">
        <v>267</v>
      </c>
      <c r="C386">
        <v>1</v>
      </c>
      <c r="D386" s="76">
        <v>170</v>
      </c>
      <c r="E386" s="76">
        <v>80</v>
      </c>
      <c r="F386" s="76">
        <v>25</v>
      </c>
      <c r="G386" s="76">
        <f>ROUND((Table245[[#This Row],[XP]]*Table245[[#This Row],[entity_spawned (AVG)]])*(Table245[[#This Row],[activating_chance]]/100),0)</f>
        <v>20</v>
      </c>
      <c r="H386" s="73" t="s">
        <v>361</v>
      </c>
      <c r="Z386" t="s">
        <v>235</v>
      </c>
      <c r="AA386">
        <v>1</v>
      </c>
      <c r="AB386">
        <v>80</v>
      </c>
      <c r="AC386" s="76">
        <v>100</v>
      </c>
      <c r="AD386">
        <v>25</v>
      </c>
      <c r="AE386" s="76">
        <f>ROUND((Table2[[#This Row],[XP]]*Table2[[#This Row],[entity_spawned (AVG)]])*(Table2[[#This Row],[activating_chance]]/100),0)</f>
        <v>25</v>
      </c>
      <c r="AF386" s="73" t="s">
        <v>361</v>
      </c>
      <c r="AX386" t="s">
        <v>264</v>
      </c>
      <c r="AY386">
        <v>1</v>
      </c>
      <c r="AZ386">
        <v>170</v>
      </c>
      <c r="BA386" s="76">
        <v>100</v>
      </c>
      <c r="BB386">
        <v>75</v>
      </c>
      <c r="BC386" s="76">
        <f>ROUND((Table61011[[#This Row],[XP]]*Table61011[[#This Row],[entity_spawned (AVG)]])*(Table61011[[#This Row],[activating_chance]]/100),0)</f>
        <v>75</v>
      </c>
      <c r="BD386" s="73" t="s">
        <v>361</v>
      </c>
    </row>
    <row r="387" spans="2:56" x14ac:dyDescent="0.25">
      <c r="B387" s="74" t="s">
        <v>267</v>
      </c>
      <c r="C387">
        <v>1</v>
      </c>
      <c r="D387" s="76">
        <v>170</v>
      </c>
      <c r="E387" s="76">
        <v>30</v>
      </c>
      <c r="F387" s="76">
        <v>25</v>
      </c>
      <c r="G387" s="76">
        <f>ROUND((Table245[[#This Row],[XP]]*Table245[[#This Row],[entity_spawned (AVG)]])*(Table245[[#This Row],[activating_chance]]/100),0)</f>
        <v>8</v>
      </c>
      <c r="H387" s="73" t="s">
        <v>361</v>
      </c>
      <c r="Z387" t="s">
        <v>235</v>
      </c>
      <c r="AA387">
        <v>3</v>
      </c>
      <c r="AB387">
        <v>80</v>
      </c>
      <c r="AC387" s="76">
        <v>100</v>
      </c>
      <c r="AD387">
        <v>25</v>
      </c>
      <c r="AE387" s="76">
        <f>ROUND((Table2[[#This Row],[XP]]*Table2[[#This Row],[entity_spawned (AVG)]])*(Table2[[#This Row],[activating_chance]]/100),0)</f>
        <v>75</v>
      </c>
      <c r="AF387" s="73" t="s">
        <v>361</v>
      </c>
      <c r="AX387" t="s">
        <v>264</v>
      </c>
      <c r="AY387">
        <v>1</v>
      </c>
      <c r="AZ387">
        <v>170</v>
      </c>
      <c r="BA387" s="76">
        <v>100</v>
      </c>
      <c r="BB387">
        <v>75</v>
      </c>
      <c r="BC387" s="76">
        <f>ROUND((Table61011[[#This Row],[XP]]*Table61011[[#This Row],[entity_spawned (AVG)]])*(Table61011[[#This Row],[activating_chance]]/100),0)</f>
        <v>75</v>
      </c>
      <c r="BD387" s="73" t="s">
        <v>361</v>
      </c>
    </row>
    <row r="388" spans="2:56" x14ac:dyDescent="0.25">
      <c r="B388" s="74" t="s">
        <v>235</v>
      </c>
      <c r="C388">
        <v>7</v>
      </c>
      <c r="D388" s="76">
        <v>160</v>
      </c>
      <c r="E388" s="76">
        <v>100</v>
      </c>
      <c r="F388" s="76">
        <v>25</v>
      </c>
      <c r="G388" s="76">
        <f>ROUND((Table245[[#This Row],[XP]]*Table245[[#This Row],[entity_spawned (AVG)]])*(Table245[[#This Row],[activating_chance]]/100),0)</f>
        <v>175</v>
      </c>
      <c r="H388" s="73" t="s">
        <v>361</v>
      </c>
      <c r="Z388" t="s">
        <v>235</v>
      </c>
      <c r="AA388">
        <v>1</v>
      </c>
      <c r="AB388">
        <v>80</v>
      </c>
      <c r="AC388" s="76">
        <v>85</v>
      </c>
      <c r="AD388">
        <v>25</v>
      </c>
      <c r="AE388" s="76">
        <f>ROUND((Table2[[#This Row],[XP]]*Table2[[#This Row],[entity_spawned (AVG)]])*(Table2[[#This Row],[activating_chance]]/100),0)</f>
        <v>21</v>
      </c>
      <c r="AF388" s="73" t="s">
        <v>361</v>
      </c>
      <c r="AX388" t="s">
        <v>264</v>
      </c>
      <c r="AY388">
        <v>1</v>
      </c>
      <c r="AZ388">
        <v>170</v>
      </c>
      <c r="BA388" s="76">
        <v>100</v>
      </c>
      <c r="BB388">
        <v>75</v>
      </c>
      <c r="BC388" s="76">
        <f>ROUND((Table61011[[#This Row],[XP]]*Table61011[[#This Row],[entity_spawned (AVG)]])*(Table61011[[#This Row],[activating_chance]]/100),0)</f>
        <v>75</v>
      </c>
      <c r="BD388" s="73" t="s">
        <v>361</v>
      </c>
    </row>
    <row r="389" spans="2:56" x14ac:dyDescent="0.25">
      <c r="B389" s="74" t="s">
        <v>235</v>
      </c>
      <c r="C389">
        <v>7</v>
      </c>
      <c r="D389" s="76">
        <v>160</v>
      </c>
      <c r="E389" s="76">
        <v>100</v>
      </c>
      <c r="F389" s="76">
        <v>25</v>
      </c>
      <c r="G389" s="76">
        <f>ROUND((Table245[[#This Row],[XP]]*Table245[[#This Row],[entity_spawned (AVG)]])*(Table245[[#This Row],[activating_chance]]/100),0)</f>
        <v>175</v>
      </c>
      <c r="H389" s="73" t="s">
        <v>361</v>
      </c>
      <c r="Z389" t="s">
        <v>235</v>
      </c>
      <c r="AA389">
        <v>3</v>
      </c>
      <c r="AB389">
        <v>80</v>
      </c>
      <c r="AC389" s="76">
        <v>100</v>
      </c>
      <c r="AD389">
        <v>25</v>
      </c>
      <c r="AE389" s="76">
        <f>ROUND((Table2[[#This Row],[XP]]*Table2[[#This Row],[entity_spawned (AVG)]])*(Table2[[#This Row],[activating_chance]]/100),0)</f>
        <v>75</v>
      </c>
      <c r="AF389" s="73" t="s">
        <v>361</v>
      </c>
      <c r="AX389" t="s">
        <v>264</v>
      </c>
      <c r="AY389">
        <v>1</v>
      </c>
      <c r="AZ389">
        <v>170</v>
      </c>
      <c r="BA389" s="76">
        <v>100</v>
      </c>
      <c r="BB389">
        <v>75</v>
      </c>
      <c r="BC389" s="76">
        <f>ROUND((Table61011[[#This Row],[XP]]*Table61011[[#This Row],[entity_spawned (AVG)]])*(Table61011[[#This Row],[activating_chance]]/100),0)</f>
        <v>75</v>
      </c>
      <c r="BD389" s="73" t="s">
        <v>361</v>
      </c>
    </row>
    <row r="390" spans="2:56" x14ac:dyDescent="0.25">
      <c r="B390" s="74" t="s">
        <v>235</v>
      </c>
      <c r="C390">
        <v>7</v>
      </c>
      <c r="D390" s="76">
        <v>160</v>
      </c>
      <c r="E390" s="76">
        <v>100</v>
      </c>
      <c r="F390" s="76">
        <v>25</v>
      </c>
      <c r="G390" s="76">
        <f>ROUND((Table245[[#This Row],[XP]]*Table245[[#This Row],[entity_spawned (AVG)]])*(Table245[[#This Row],[activating_chance]]/100),0)</f>
        <v>175</v>
      </c>
      <c r="H390" s="73" t="s">
        <v>361</v>
      </c>
      <c r="Z390" t="s">
        <v>235</v>
      </c>
      <c r="AA390">
        <v>1</v>
      </c>
      <c r="AB390">
        <v>80</v>
      </c>
      <c r="AC390" s="76">
        <v>100</v>
      </c>
      <c r="AD390">
        <v>25</v>
      </c>
      <c r="AE390" s="76">
        <f>ROUND((Table2[[#This Row],[XP]]*Table2[[#This Row],[entity_spawned (AVG)]])*(Table2[[#This Row],[activating_chance]]/100),0)</f>
        <v>25</v>
      </c>
      <c r="AF390" s="73" t="s">
        <v>361</v>
      </c>
      <c r="AX390" t="s">
        <v>266</v>
      </c>
      <c r="AY390">
        <v>1</v>
      </c>
      <c r="AZ390">
        <v>170</v>
      </c>
      <c r="BA390" s="76">
        <v>100</v>
      </c>
      <c r="BB390">
        <v>55</v>
      </c>
      <c r="BC390" s="76">
        <f>ROUND((Table61011[[#This Row],[XP]]*Table61011[[#This Row],[entity_spawned (AVG)]])*(Table61011[[#This Row],[activating_chance]]/100),0)</f>
        <v>55</v>
      </c>
      <c r="BD390" s="73" t="s">
        <v>362</v>
      </c>
    </row>
    <row r="391" spans="2:56" x14ac:dyDescent="0.25">
      <c r="B391" s="74" t="s">
        <v>257</v>
      </c>
      <c r="C391">
        <v>8</v>
      </c>
      <c r="D391" s="76">
        <v>160</v>
      </c>
      <c r="E391" s="76">
        <v>100</v>
      </c>
      <c r="F391" s="76">
        <v>25</v>
      </c>
      <c r="G391" s="76">
        <f>ROUND((Table245[[#This Row],[XP]]*Table245[[#This Row],[entity_spawned (AVG)]])*(Table245[[#This Row],[activating_chance]]/100),0)</f>
        <v>200</v>
      </c>
      <c r="H391" s="73" t="s">
        <v>361</v>
      </c>
      <c r="Z391" t="s">
        <v>235</v>
      </c>
      <c r="AA391">
        <v>2</v>
      </c>
      <c r="AB391">
        <v>80</v>
      </c>
      <c r="AC391" s="76">
        <v>85</v>
      </c>
      <c r="AD391">
        <v>25</v>
      </c>
      <c r="AE391" s="76">
        <f>ROUND((Table2[[#This Row],[XP]]*Table2[[#This Row],[entity_spawned (AVG)]])*(Table2[[#This Row],[activating_chance]]/100),0)</f>
        <v>43</v>
      </c>
      <c r="AF391" s="73" t="s">
        <v>361</v>
      </c>
      <c r="AX391" t="s">
        <v>266</v>
      </c>
      <c r="AY391">
        <v>1</v>
      </c>
      <c r="AZ391">
        <v>170</v>
      </c>
      <c r="BA391" s="76">
        <v>80</v>
      </c>
      <c r="BB391">
        <v>55</v>
      </c>
      <c r="BC391" s="76">
        <f>ROUND((Table61011[[#This Row],[XP]]*Table61011[[#This Row],[entity_spawned (AVG)]])*(Table61011[[#This Row],[activating_chance]]/100),0)</f>
        <v>44</v>
      </c>
      <c r="BD391" s="73" t="s">
        <v>362</v>
      </c>
    </row>
    <row r="392" spans="2:56" x14ac:dyDescent="0.25">
      <c r="B392" s="74" t="s">
        <v>257</v>
      </c>
      <c r="C392">
        <v>8</v>
      </c>
      <c r="D392" s="76">
        <v>160</v>
      </c>
      <c r="E392" s="76">
        <v>100</v>
      </c>
      <c r="F392" s="76">
        <v>25</v>
      </c>
      <c r="G392" s="76">
        <f>ROUND((Table245[[#This Row],[XP]]*Table245[[#This Row],[entity_spawned (AVG)]])*(Table245[[#This Row],[activating_chance]]/100),0)</f>
        <v>200</v>
      </c>
      <c r="H392" s="73" t="s">
        <v>361</v>
      </c>
      <c r="Z392" t="s">
        <v>235</v>
      </c>
      <c r="AA392">
        <v>3</v>
      </c>
      <c r="AB392">
        <v>80</v>
      </c>
      <c r="AC392" s="76">
        <v>85</v>
      </c>
      <c r="AD392">
        <v>25</v>
      </c>
      <c r="AE392" s="76">
        <f>ROUND((Table2[[#This Row],[XP]]*Table2[[#This Row],[entity_spawned (AVG)]])*(Table2[[#This Row],[activating_chance]]/100),0)</f>
        <v>64</v>
      </c>
      <c r="AF392" s="73" t="s">
        <v>361</v>
      </c>
      <c r="AX392" t="s">
        <v>266</v>
      </c>
      <c r="AY392">
        <v>2</v>
      </c>
      <c r="AZ392">
        <v>170</v>
      </c>
      <c r="BA392" s="76">
        <v>100</v>
      </c>
      <c r="BB392">
        <v>55</v>
      </c>
      <c r="BC392" s="76">
        <f>ROUND((Table61011[[#This Row],[XP]]*Table61011[[#This Row],[entity_spawned (AVG)]])*(Table61011[[#This Row],[activating_chance]]/100),0)</f>
        <v>110</v>
      </c>
      <c r="BD392" s="73" t="s">
        <v>362</v>
      </c>
    </row>
    <row r="393" spans="2:56" x14ac:dyDescent="0.25">
      <c r="B393" s="74" t="s">
        <v>257</v>
      </c>
      <c r="C393">
        <v>8</v>
      </c>
      <c r="D393" s="76">
        <v>160</v>
      </c>
      <c r="E393" s="76">
        <v>100</v>
      </c>
      <c r="F393" s="76">
        <v>25</v>
      </c>
      <c r="G393" s="76">
        <f>ROUND((Table245[[#This Row],[XP]]*Table245[[#This Row],[entity_spawned (AVG)]])*(Table245[[#This Row],[activating_chance]]/100),0)</f>
        <v>200</v>
      </c>
      <c r="H393" s="73" t="s">
        <v>361</v>
      </c>
      <c r="Z393" t="s">
        <v>235</v>
      </c>
      <c r="AA393">
        <v>2</v>
      </c>
      <c r="AB393">
        <v>80</v>
      </c>
      <c r="AC393" s="76">
        <v>100</v>
      </c>
      <c r="AD393">
        <v>25</v>
      </c>
      <c r="AE393" s="76">
        <f>ROUND((Table2[[#This Row],[XP]]*Table2[[#This Row],[entity_spawned (AVG)]])*(Table2[[#This Row],[activating_chance]]/100),0)</f>
        <v>50</v>
      </c>
      <c r="AF393" s="73" t="s">
        <v>361</v>
      </c>
      <c r="AX393" t="s">
        <v>266</v>
      </c>
      <c r="AY393">
        <v>1</v>
      </c>
      <c r="AZ393">
        <v>170</v>
      </c>
      <c r="BA393" s="76">
        <v>100</v>
      </c>
      <c r="BB393">
        <v>55</v>
      </c>
      <c r="BC393" s="76">
        <f>ROUND((Table61011[[#This Row],[XP]]*Table61011[[#This Row],[entity_spawned (AVG)]])*(Table61011[[#This Row],[activating_chance]]/100),0)</f>
        <v>55</v>
      </c>
      <c r="BD393" s="73" t="s">
        <v>362</v>
      </c>
    </row>
    <row r="394" spans="2:56" x14ac:dyDescent="0.25">
      <c r="B394" s="74" t="s">
        <v>264</v>
      </c>
      <c r="C394">
        <v>1</v>
      </c>
      <c r="D394" s="76">
        <v>160</v>
      </c>
      <c r="E394" s="76">
        <v>80</v>
      </c>
      <c r="F394" s="76">
        <v>75</v>
      </c>
      <c r="G394" s="76">
        <f>ROUND((Table245[[#This Row],[XP]]*Table245[[#This Row],[entity_spawned (AVG)]])*(Table245[[#This Row],[activating_chance]]/100),0)</f>
        <v>60</v>
      </c>
      <c r="H394" s="73" t="s">
        <v>361</v>
      </c>
      <c r="Z394" t="s">
        <v>235</v>
      </c>
      <c r="AA394">
        <v>2</v>
      </c>
      <c r="AB394">
        <v>80</v>
      </c>
      <c r="AC394" s="76">
        <v>100</v>
      </c>
      <c r="AD394">
        <v>25</v>
      </c>
      <c r="AE394" s="76">
        <f>ROUND((Table2[[#This Row],[XP]]*Table2[[#This Row],[entity_spawned (AVG)]])*(Table2[[#This Row],[activating_chance]]/100),0)</f>
        <v>50</v>
      </c>
      <c r="AF394" s="73" t="s">
        <v>361</v>
      </c>
      <c r="AX394" t="s">
        <v>266</v>
      </c>
      <c r="AY394">
        <v>1</v>
      </c>
      <c r="AZ394">
        <v>170</v>
      </c>
      <c r="BA394" s="76">
        <v>100</v>
      </c>
      <c r="BB394">
        <v>55</v>
      </c>
      <c r="BC394" s="76">
        <f>ROUND((Table61011[[#This Row],[XP]]*Table61011[[#This Row],[entity_spawned (AVG)]])*(Table61011[[#This Row],[activating_chance]]/100),0)</f>
        <v>55</v>
      </c>
      <c r="BD394" s="73" t="s">
        <v>362</v>
      </c>
    </row>
    <row r="395" spans="2:56" x14ac:dyDescent="0.25">
      <c r="B395" s="74" t="s">
        <v>266</v>
      </c>
      <c r="C395">
        <v>1</v>
      </c>
      <c r="D395" s="76">
        <v>155</v>
      </c>
      <c r="E395" s="76">
        <v>100</v>
      </c>
      <c r="F395" s="76">
        <v>55</v>
      </c>
      <c r="G395" s="76">
        <f>ROUND((Table245[[#This Row],[XP]]*Table245[[#This Row],[entity_spawned (AVG)]])*(Table245[[#This Row],[activating_chance]]/100),0)</f>
        <v>55</v>
      </c>
      <c r="H395" s="73" t="s">
        <v>362</v>
      </c>
      <c r="Z395" t="s">
        <v>235</v>
      </c>
      <c r="AA395">
        <v>1</v>
      </c>
      <c r="AB395">
        <v>80</v>
      </c>
      <c r="AC395" s="76">
        <v>100</v>
      </c>
      <c r="AD395">
        <v>25</v>
      </c>
      <c r="AE395" s="76">
        <f>ROUND((Table2[[#This Row],[XP]]*Table2[[#This Row],[entity_spawned (AVG)]])*(Table2[[#This Row],[activating_chance]]/100),0)</f>
        <v>25</v>
      </c>
      <c r="AF395" s="73" t="s">
        <v>361</v>
      </c>
      <c r="AX395" t="s">
        <v>266</v>
      </c>
      <c r="AY395">
        <v>1</v>
      </c>
      <c r="AZ395">
        <v>170</v>
      </c>
      <c r="BA395" s="76">
        <v>80</v>
      </c>
      <c r="BB395">
        <v>55</v>
      </c>
      <c r="BC395" s="76">
        <f>ROUND((Table61011[[#This Row],[XP]]*Table61011[[#This Row],[entity_spawned (AVG)]])*(Table61011[[#This Row],[activating_chance]]/100),0)</f>
        <v>44</v>
      </c>
      <c r="BD395" s="73" t="s">
        <v>362</v>
      </c>
    </row>
    <row r="396" spans="2:56" x14ac:dyDescent="0.25">
      <c r="B396" s="74" t="s">
        <v>235</v>
      </c>
      <c r="C396">
        <v>7</v>
      </c>
      <c r="D396" s="76">
        <v>150</v>
      </c>
      <c r="E396" s="76">
        <v>100</v>
      </c>
      <c r="F396" s="76">
        <v>25</v>
      </c>
      <c r="G396" s="76">
        <f>ROUND((Table245[[#This Row],[XP]]*Table245[[#This Row],[entity_spawned (AVG)]])*(Table245[[#This Row],[activating_chance]]/100),0)</f>
        <v>175</v>
      </c>
      <c r="H396" s="73" t="s">
        <v>361</v>
      </c>
      <c r="Z396" t="s">
        <v>235</v>
      </c>
      <c r="AA396">
        <v>2</v>
      </c>
      <c r="AB396">
        <v>80</v>
      </c>
      <c r="AC396" s="76">
        <v>100</v>
      </c>
      <c r="AD396">
        <v>25</v>
      </c>
      <c r="AE396" s="76">
        <f>ROUND((Table2[[#This Row],[XP]]*Table2[[#This Row],[entity_spawned (AVG)]])*(Table2[[#This Row],[activating_chance]]/100),0)</f>
        <v>50</v>
      </c>
      <c r="AF396" s="73" t="s">
        <v>361</v>
      </c>
      <c r="AX396" t="s">
        <v>430</v>
      </c>
      <c r="AY396">
        <v>2</v>
      </c>
      <c r="AZ396">
        <v>160</v>
      </c>
      <c r="BA396" s="76">
        <v>100</v>
      </c>
      <c r="BB396">
        <v>50</v>
      </c>
      <c r="BC396" s="76">
        <f>ROUND((Table61011[[#This Row],[XP]]*Table61011[[#This Row],[entity_spawned (AVG)]])*(Table61011[[#This Row],[activating_chance]]/100),0)</f>
        <v>100</v>
      </c>
      <c r="BD396" s="73" t="s">
        <v>361</v>
      </c>
    </row>
    <row r="397" spans="2:56" x14ac:dyDescent="0.25">
      <c r="B397" s="74" t="s">
        <v>235</v>
      </c>
      <c r="C397">
        <v>7</v>
      </c>
      <c r="D397" s="76">
        <v>150</v>
      </c>
      <c r="E397" s="76">
        <v>100</v>
      </c>
      <c r="F397" s="76">
        <v>25</v>
      </c>
      <c r="G397" s="76">
        <f>ROUND((Table245[[#This Row],[XP]]*Table245[[#This Row],[entity_spawned (AVG)]])*(Table245[[#This Row],[activating_chance]]/100),0)</f>
        <v>175</v>
      </c>
      <c r="H397" s="73" t="s">
        <v>361</v>
      </c>
      <c r="Z397" t="s">
        <v>235</v>
      </c>
      <c r="AA397">
        <v>2</v>
      </c>
      <c r="AB397">
        <v>80</v>
      </c>
      <c r="AC397" s="76">
        <v>100</v>
      </c>
      <c r="AD397">
        <v>25</v>
      </c>
      <c r="AE397" s="76">
        <f>ROUND((Table2[[#This Row],[XP]]*Table2[[#This Row],[entity_spawned (AVG)]])*(Table2[[#This Row],[activating_chance]]/100),0)</f>
        <v>50</v>
      </c>
      <c r="AF397" s="73" t="s">
        <v>361</v>
      </c>
      <c r="AX397" t="s">
        <v>257</v>
      </c>
      <c r="AY397">
        <v>3</v>
      </c>
      <c r="AZ397">
        <v>160</v>
      </c>
      <c r="BA397" s="76">
        <v>100</v>
      </c>
      <c r="BB397">
        <v>25</v>
      </c>
      <c r="BC397" s="76">
        <f>ROUND((Table61011[[#This Row],[XP]]*Table61011[[#This Row],[entity_spawned (AVG)]])*(Table61011[[#This Row],[activating_chance]]/100),0)</f>
        <v>75</v>
      </c>
      <c r="BD397" s="73" t="s">
        <v>361</v>
      </c>
    </row>
    <row r="398" spans="2:56" x14ac:dyDescent="0.25">
      <c r="B398" s="74" t="s">
        <v>235</v>
      </c>
      <c r="C398">
        <v>6</v>
      </c>
      <c r="D398" s="76">
        <v>150</v>
      </c>
      <c r="E398" s="76">
        <v>100</v>
      </c>
      <c r="F398" s="76">
        <v>25</v>
      </c>
      <c r="G398" s="76">
        <f>ROUND((Table245[[#This Row],[XP]]*Table245[[#This Row],[entity_spawned (AVG)]])*(Table245[[#This Row],[activating_chance]]/100),0)</f>
        <v>150</v>
      </c>
      <c r="H398" s="73" t="s">
        <v>361</v>
      </c>
      <c r="Z398" t="s">
        <v>235</v>
      </c>
      <c r="AA398">
        <v>2</v>
      </c>
      <c r="AB398">
        <v>80</v>
      </c>
      <c r="AC398" s="76">
        <v>100</v>
      </c>
      <c r="AD398">
        <v>25</v>
      </c>
      <c r="AE398" s="76">
        <f>ROUND((Table2[[#This Row],[XP]]*Table2[[#This Row],[entity_spawned (AVG)]])*(Table2[[#This Row],[activating_chance]]/100),0)</f>
        <v>50</v>
      </c>
      <c r="AF398" s="73" t="s">
        <v>361</v>
      </c>
      <c r="AX398" t="s">
        <v>257</v>
      </c>
      <c r="AY398">
        <v>3</v>
      </c>
      <c r="AZ398">
        <v>160</v>
      </c>
      <c r="BA398" s="76">
        <v>100</v>
      </c>
      <c r="BB398">
        <v>25</v>
      </c>
      <c r="BC398" s="76">
        <f>ROUND((Table61011[[#This Row],[XP]]*Table61011[[#This Row],[entity_spawned (AVG)]])*(Table61011[[#This Row],[activating_chance]]/100),0)</f>
        <v>75</v>
      </c>
      <c r="BD398" s="73" t="s">
        <v>361</v>
      </c>
    </row>
    <row r="399" spans="2:56" x14ac:dyDescent="0.25">
      <c r="B399" s="74" t="s">
        <v>235</v>
      </c>
      <c r="C399">
        <v>7</v>
      </c>
      <c r="D399" s="76">
        <v>150</v>
      </c>
      <c r="E399" s="76">
        <v>100</v>
      </c>
      <c r="F399" s="76">
        <v>25</v>
      </c>
      <c r="G399" s="76">
        <f>ROUND((Table245[[#This Row],[XP]]*Table245[[#This Row],[entity_spawned (AVG)]])*(Table245[[#This Row],[activating_chance]]/100),0)</f>
        <v>175</v>
      </c>
      <c r="H399" s="73" t="s">
        <v>361</v>
      </c>
      <c r="Z399" t="s">
        <v>235</v>
      </c>
      <c r="AA399">
        <v>1</v>
      </c>
      <c r="AB399">
        <v>80</v>
      </c>
      <c r="AC399" s="76">
        <v>100</v>
      </c>
      <c r="AD399">
        <v>25</v>
      </c>
      <c r="AE399" s="76">
        <f>ROUND((Table2[[#This Row],[XP]]*Table2[[#This Row],[entity_spawned (AVG)]])*(Table2[[#This Row],[activating_chance]]/100),0)</f>
        <v>25</v>
      </c>
      <c r="AF399" s="73" t="s">
        <v>361</v>
      </c>
      <c r="AX399" t="s">
        <v>235</v>
      </c>
      <c r="AY399">
        <v>3</v>
      </c>
      <c r="AZ399">
        <v>150</v>
      </c>
      <c r="BA399" s="76">
        <v>100</v>
      </c>
      <c r="BB399">
        <v>25</v>
      </c>
      <c r="BC399" s="76">
        <f>ROUND((Table61011[[#This Row],[XP]]*Table61011[[#This Row],[entity_spawned (AVG)]])*(Table61011[[#This Row],[activating_chance]]/100),0)</f>
        <v>75</v>
      </c>
      <c r="BD399" s="73" t="s">
        <v>361</v>
      </c>
    </row>
    <row r="400" spans="2:56" x14ac:dyDescent="0.25">
      <c r="B400" s="74" t="s">
        <v>235</v>
      </c>
      <c r="C400">
        <v>7</v>
      </c>
      <c r="D400" s="76">
        <v>150</v>
      </c>
      <c r="E400" s="76">
        <v>100</v>
      </c>
      <c r="F400" s="76">
        <v>25</v>
      </c>
      <c r="G400" s="76">
        <f>ROUND((Table245[[#This Row],[XP]]*Table245[[#This Row],[entity_spawned (AVG)]])*(Table245[[#This Row],[activating_chance]]/100),0)</f>
        <v>175</v>
      </c>
      <c r="H400" s="73" t="s">
        <v>361</v>
      </c>
      <c r="Z400" t="s">
        <v>235</v>
      </c>
      <c r="AA400">
        <v>1</v>
      </c>
      <c r="AB400">
        <v>80</v>
      </c>
      <c r="AC400" s="76">
        <v>100</v>
      </c>
      <c r="AD400">
        <v>25</v>
      </c>
      <c r="AE400" s="76">
        <f>ROUND((Table2[[#This Row],[XP]]*Table2[[#This Row],[entity_spawned (AVG)]])*(Table2[[#This Row],[activating_chance]]/100),0)</f>
        <v>25</v>
      </c>
      <c r="AF400" s="73" t="s">
        <v>361</v>
      </c>
      <c r="AX400" t="s">
        <v>267</v>
      </c>
      <c r="AY400">
        <v>1</v>
      </c>
      <c r="AZ400">
        <v>150</v>
      </c>
      <c r="BA400" s="76">
        <v>100</v>
      </c>
      <c r="BB400">
        <v>25</v>
      </c>
      <c r="BC400" s="76">
        <f>ROUND((Table61011[[#This Row],[XP]]*Table61011[[#This Row],[entity_spawned (AVG)]])*(Table61011[[#This Row],[activating_chance]]/100),0)</f>
        <v>25</v>
      </c>
      <c r="BD400" s="73" t="s">
        <v>361</v>
      </c>
    </row>
    <row r="401" spans="2:56" x14ac:dyDescent="0.25">
      <c r="B401" s="74" t="s">
        <v>264</v>
      </c>
      <c r="C401">
        <v>1</v>
      </c>
      <c r="D401" s="76">
        <v>150</v>
      </c>
      <c r="E401" s="76">
        <v>100</v>
      </c>
      <c r="F401" s="76">
        <v>75</v>
      </c>
      <c r="G401" s="76">
        <f>ROUND((Table245[[#This Row],[XP]]*Table245[[#This Row],[entity_spawned (AVG)]])*(Table245[[#This Row],[activating_chance]]/100),0)</f>
        <v>75</v>
      </c>
      <c r="H401" s="73" t="s">
        <v>361</v>
      </c>
      <c r="Z401" t="s">
        <v>235</v>
      </c>
      <c r="AA401">
        <v>1</v>
      </c>
      <c r="AB401">
        <v>80</v>
      </c>
      <c r="AC401" s="76">
        <v>90</v>
      </c>
      <c r="AD401">
        <v>25</v>
      </c>
      <c r="AE401" s="76">
        <f>ROUND((Table2[[#This Row],[XP]]*Table2[[#This Row],[entity_spawned (AVG)]])*(Table2[[#This Row],[activating_chance]]/100),0)</f>
        <v>23</v>
      </c>
      <c r="AF401" s="73" t="s">
        <v>361</v>
      </c>
      <c r="AX401" t="s">
        <v>267</v>
      </c>
      <c r="AY401">
        <v>1</v>
      </c>
      <c r="AZ401">
        <v>150</v>
      </c>
      <c r="BA401" s="76">
        <v>100</v>
      </c>
      <c r="BB401">
        <v>25</v>
      </c>
      <c r="BC401" s="76">
        <f>ROUND((Table61011[[#This Row],[XP]]*Table61011[[#This Row],[entity_spawned (AVG)]])*(Table61011[[#This Row],[activating_chance]]/100),0)</f>
        <v>25</v>
      </c>
      <c r="BD401" s="73" t="s">
        <v>361</v>
      </c>
    </row>
    <row r="402" spans="2:56" x14ac:dyDescent="0.25">
      <c r="B402" s="74" t="s">
        <v>264</v>
      </c>
      <c r="C402">
        <v>1</v>
      </c>
      <c r="D402" s="76">
        <v>150</v>
      </c>
      <c r="E402" s="76">
        <v>80</v>
      </c>
      <c r="F402" s="76">
        <v>75</v>
      </c>
      <c r="G402" s="76">
        <f>ROUND((Table245[[#This Row],[XP]]*Table245[[#This Row],[entity_spawned (AVG)]])*(Table245[[#This Row],[activating_chance]]/100),0)</f>
        <v>60</v>
      </c>
      <c r="H402" s="73" t="s">
        <v>361</v>
      </c>
      <c r="Z402" t="s">
        <v>236</v>
      </c>
      <c r="AA402">
        <v>2</v>
      </c>
      <c r="AB402">
        <v>80</v>
      </c>
      <c r="AC402" s="76">
        <v>100</v>
      </c>
      <c r="AD402">
        <v>25</v>
      </c>
      <c r="AE402" s="76">
        <f>ROUND((Table2[[#This Row],[XP]]*Table2[[#This Row],[entity_spawned (AVG)]])*(Table2[[#This Row],[activating_chance]]/100),0)</f>
        <v>50</v>
      </c>
      <c r="AF402" s="73" t="s">
        <v>361</v>
      </c>
      <c r="AX402" t="s">
        <v>267</v>
      </c>
      <c r="AY402">
        <v>1</v>
      </c>
      <c r="AZ402">
        <v>150</v>
      </c>
      <c r="BA402" s="76">
        <v>100</v>
      </c>
      <c r="BB402">
        <v>25</v>
      </c>
      <c r="BC402" s="76">
        <f>ROUND((Table61011[[#This Row],[XP]]*Table61011[[#This Row],[entity_spawned (AVG)]])*(Table61011[[#This Row],[activating_chance]]/100),0)</f>
        <v>25</v>
      </c>
      <c r="BD402" s="73" t="s">
        <v>361</v>
      </c>
    </row>
    <row r="403" spans="2:56" x14ac:dyDescent="0.25">
      <c r="B403" s="74" t="s">
        <v>352</v>
      </c>
      <c r="C403">
        <v>1</v>
      </c>
      <c r="D403" s="76">
        <v>150</v>
      </c>
      <c r="E403" s="76">
        <v>100</v>
      </c>
      <c r="F403" s="76">
        <v>75</v>
      </c>
      <c r="G403" s="76">
        <f>ROUND((Table245[[#This Row],[XP]]*Table245[[#This Row],[entity_spawned (AVG)]])*(Table245[[#This Row],[activating_chance]]/100),0)</f>
        <v>75</v>
      </c>
      <c r="H403" s="73" t="s">
        <v>361</v>
      </c>
      <c r="Z403" t="s">
        <v>236</v>
      </c>
      <c r="AA403">
        <v>2</v>
      </c>
      <c r="AB403">
        <v>80</v>
      </c>
      <c r="AC403" s="76">
        <v>80</v>
      </c>
      <c r="AD403">
        <v>25</v>
      </c>
      <c r="AE403" s="76">
        <f>ROUND((Table2[[#This Row],[XP]]*Table2[[#This Row],[entity_spawned (AVG)]])*(Table2[[#This Row],[activating_chance]]/100),0)</f>
        <v>40</v>
      </c>
      <c r="AF403" s="73" t="s">
        <v>361</v>
      </c>
      <c r="AX403" t="s">
        <v>267</v>
      </c>
      <c r="AY403">
        <v>1</v>
      </c>
      <c r="AZ403">
        <v>150</v>
      </c>
      <c r="BA403" s="76">
        <v>100</v>
      </c>
      <c r="BB403">
        <v>25</v>
      </c>
      <c r="BC403" s="76">
        <f>ROUND((Table61011[[#This Row],[XP]]*Table61011[[#This Row],[entity_spawned (AVG)]])*(Table61011[[#This Row],[activating_chance]]/100),0)</f>
        <v>25</v>
      </c>
      <c r="BD403" s="73" t="s">
        <v>361</v>
      </c>
    </row>
    <row r="404" spans="2:56" x14ac:dyDescent="0.25">
      <c r="B404" s="74" t="s">
        <v>352</v>
      </c>
      <c r="C404">
        <v>1</v>
      </c>
      <c r="D404" s="76">
        <v>150</v>
      </c>
      <c r="E404" s="76">
        <v>80</v>
      </c>
      <c r="F404" s="76">
        <v>75</v>
      </c>
      <c r="G404" s="76">
        <f>ROUND((Table245[[#This Row],[XP]]*Table245[[#This Row],[entity_spawned (AVG)]])*(Table245[[#This Row],[activating_chance]]/100),0)</f>
        <v>60</v>
      </c>
      <c r="H404" s="73" t="s">
        <v>361</v>
      </c>
      <c r="Z404" t="s">
        <v>236</v>
      </c>
      <c r="AA404">
        <v>2</v>
      </c>
      <c r="AB404">
        <v>80</v>
      </c>
      <c r="AC404" s="76">
        <v>100</v>
      </c>
      <c r="AD404">
        <v>25</v>
      </c>
      <c r="AE404" s="76">
        <f>ROUND((Table2[[#This Row],[XP]]*Table2[[#This Row],[entity_spawned (AVG)]])*(Table2[[#This Row],[activating_chance]]/100),0)</f>
        <v>50</v>
      </c>
      <c r="AF404" s="73" t="s">
        <v>361</v>
      </c>
      <c r="AX404" t="s">
        <v>267</v>
      </c>
      <c r="AY404">
        <v>1</v>
      </c>
      <c r="AZ404">
        <v>150</v>
      </c>
      <c r="BA404" s="76">
        <v>30</v>
      </c>
      <c r="BB404">
        <v>25</v>
      </c>
      <c r="BC404" s="76">
        <f>ROUND((Table61011[[#This Row],[XP]]*Table61011[[#This Row],[entity_spawned (AVG)]])*(Table61011[[#This Row],[activating_chance]]/100),0)</f>
        <v>8</v>
      </c>
      <c r="BD404" s="73" t="s">
        <v>361</v>
      </c>
    </row>
    <row r="405" spans="2:56" x14ac:dyDescent="0.25">
      <c r="B405" s="74" t="s">
        <v>267</v>
      </c>
      <c r="C405">
        <v>1</v>
      </c>
      <c r="D405" s="76">
        <v>150</v>
      </c>
      <c r="E405" s="76">
        <v>100</v>
      </c>
      <c r="F405" s="76">
        <v>25</v>
      </c>
      <c r="G405" s="76">
        <f>ROUND((Table245[[#This Row],[XP]]*Table245[[#This Row],[entity_spawned (AVG)]])*(Table245[[#This Row],[activating_chance]]/100),0)</f>
        <v>25</v>
      </c>
      <c r="H405" s="73" t="s">
        <v>361</v>
      </c>
      <c r="Z405" t="s">
        <v>236</v>
      </c>
      <c r="AA405">
        <v>2</v>
      </c>
      <c r="AB405">
        <v>80</v>
      </c>
      <c r="AC405" s="76">
        <v>100</v>
      </c>
      <c r="AD405">
        <v>25</v>
      </c>
      <c r="AE405" s="76">
        <f>ROUND((Table2[[#This Row],[XP]]*Table2[[#This Row],[entity_spawned (AVG)]])*(Table2[[#This Row],[activating_chance]]/100),0)</f>
        <v>50</v>
      </c>
      <c r="AF405" s="73" t="s">
        <v>361</v>
      </c>
      <c r="AX405" t="s">
        <v>267</v>
      </c>
      <c r="AY405">
        <v>1</v>
      </c>
      <c r="AZ405">
        <v>150</v>
      </c>
      <c r="BA405" s="76">
        <v>100</v>
      </c>
      <c r="BB405">
        <v>25</v>
      </c>
      <c r="BC405" s="76">
        <f>ROUND((Table61011[[#This Row],[XP]]*Table61011[[#This Row],[entity_spawned (AVG)]])*(Table61011[[#This Row],[activating_chance]]/100),0)</f>
        <v>25</v>
      </c>
      <c r="BD405" s="73" t="s">
        <v>361</v>
      </c>
    </row>
    <row r="406" spans="2:56" x14ac:dyDescent="0.25">
      <c r="B406" s="74" t="s">
        <v>267</v>
      </c>
      <c r="C406">
        <v>1</v>
      </c>
      <c r="D406" s="76">
        <v>150</v>
      </c>
      <c r="E406" s="76">
        <v>60</v>
      </c>
      <c r="F406" s="76">
        <v>25</v>
      </c>
      <c r="G406" s="76">
        <f>ROUND((Table245[[#This Row],[XP]]*Table245[[#This Row],[entity_spawned (AVG)]])*(Table245[[#This Row],[activating_chance]]/100),0)</f>
        <v>15</v>
      </c>
      <c r="H406" s="73" t="s">
        <v>361</v>
      </c>
      <c r="Z406" t="s">
        <v>236</v>
      </c>
      <c r="AA406">
        <v>2</v>
      </c>
      <c r="AB406">
        <v>80</v>
      </c>
      <c r="AC406" s="76">
        <v>100</v>
      </c>
      <c r="AD406">
        <v>25</v>
      </c>
      <c r="AE406" s="76">
        <f>ROUND((Table2[[#This Row],[XP]]*Table2[[#This Row],[entity_spawned (AVG)]])*(Table2[[#This Row],[activating_chance]]/100),0)</f>
        <v>50</v>
      </c>
      <c r="AF406" s="73" t="s">
        <v>361</v>
      </c>
      <c r="AX406" t="s">
        <v>267</v>
      </c>
      <c r="AY406">
        <v>1</v>
      </c>
      <c r="AZ406">
        <v>150</v>
      </c>
      <c r="BA406" s="76">
        <v>40</v>
      </c>
      <c r="BB406">
        <v>25</v>
      </c>
      <c r="BC406" s="76">
        <f>ROUND((Table61011[[#This Row],[XP]]*Table61011[[#This Row],[entity_spawned (AVG)]])*(Table61011[[#This Row],[activating_chance]]/100),0)</f>
        <v>10</v>
      </c>
      <c r="BD406" s="73" t="s">
        <v>361</v>
      </c>
    </row>
    <row r="407" spans="2:56" x14ac:dyDescent="0.25">
      <c r="B407" s="74" t="s">
        <v>267</v>
      </c>
      <c r="C407">
        <v>1</v>
      </c>
      <c r="D407" s="76">
        <v>150</v>
      </c>
      <c r="E407" s="76">
        <v>100</v>
      </c>
      <c r="F407" s="76">
        <v>25</v>
      </c>
      <c r="G407" s="76">
        <f>ROUND((Table245[[#This Row],[XP]]*Table245[[#This Row],[entity_spawned (AVG)]])*(Table245[[#This Row],[activating_chance]]/100),0)</f>
        <v>25</v>
      </c>
      <c r="H407" s="73" t="s">
        <v>361</v>
      </c>
      <c r="Z407" t="s">
        <v>237</v>
      </c>
      <c r="AA407">
        <v>1</v>
      </c>
      <c r="AB407">
        <v>80</v>
      </c>
      <c r="AC407" s="76">
        <v>100</v>
      </c>
      <c r="AD407">
        <v>25</v>
      </c>
      <c r="AE407" s="76">
        <f>ROUND((Table2[[#This Row],[XP]]*Table2[[#This Row],[entity_spawned (AVG)]])*(Table2[[#This Row],[activating_chance]]/100),0)</f>
        <v>25</v>
      </c>
      <c r="AF407" s="73" t="s">
        <v>361</v>
      </c>
      <c r="AX407" t="s">
        <v>267</v>
      </c>
      <c r="AY407">
        <v>1</v>
      </c>
      <c r="AZ407">
        <v>150</v>
      </c>
      <c r="BA407" s="76">
        <v>30</v>
      </c>
      <c r="BB407">
        <v>25</v>
      </c>
      <c r="BC407" s="76">
        <f>ROUND((Table61011[[#This Row],[XP]]*Table61011[[#This Row],[entity_spawned (AVG)]])*(Table61011[[#This Row],[activating_chance]]/100),0)</f>
        <v>8</v>
      </c>
      <c r="BD407" s="73" t="s">
        <v>361</v>
      </c>
    </row>
    <row r="408" spans="2:56" x14ac:dyDescent="0.25">
      <c r="B408" s="74" t="s">
        <v>267</v>
      </c>
      <c r="C408">
        <v>1</v>
      </c>
      <c r="D408" s="76">
        <v>150</v>
      </c>
      <c r="E408" s="76">
        <v>60</v>
      </c>
      <c r="F408" s="76">
        <v>25</v>
      </c>
      <c r="G408" s="76">
        <f>ROUND((Table245[[#This Row],[XP]]*Table245[[#This Row],[entity_spawned (AVG)]])*(Table245[[#This Row],[activating_chance]]/100),0)</f>
        <v>15</v>
      </c>
      <c r="H408" s="73" t="s">
        <v>361</v>
      </c>
      <c r="Z408" t="s">
        <v>267</v>
      </c>
      <c r="AA408">
        <v>1</v>
      </c>
      <c r="AB408">
        <v>80</v>
      </c>
      <c r="AC408" s="76">
        <v>100</v>
      </c>
      <c r="AD408">
        <v>25</v>
      </c>
      <c r="AE408" s="76">
        <f>ROUND((Table2[[#This Row],[XP]]*Table2[[#This Row],[entity_spawned (AVG)]])*(Table2[[#This Row],[activating_chance]]/100),0)</f>
        <v>25</v>
      </c>
      <c r="AF408" s="73" t="s">
        <v>361</v>
      </c>
      <c r="AX408" t="s">
        <v>267</v>
      </c>
      <c r="AY408">
        <v>1</v>
      </c>
      <c r="AZ408">
        <v>150</v>
      </c>
      <c r="BA408" s="76">
        <v>80</v>
      </c>
      <c r="BB408">
        <v>25</v>
      </c>
      <c r="BC408" s="76">
        <f>ROUND((Table61011[[#This Row],[XP]]*Table61011[[#This Row],[entity_spawned (AVG)]])*(Table61011[[#This Row],[activating_chance]]/100),0)</f>
        <v>20</v>
      </c>
      <c r="BD408" s="73" t="s">
        <v>361</v>
      </c>
    </row>
    <row r="409" spans="2:56" x14ac:dyDescent="0.25">
      <c r="B409" s="74" t="s">
        <v>267</v>
      </c>
      <c r="C409">
        <v>1</v>
      </c>
      <c r="D409" s="76">
        <v>150</v>
      </c>
      <c r="E409" s="76">
        <v>100</v>
      </c>
      <c r="F409" s="76">
        <v>25</v>
      </c>
      <c r="G409" s="76">
        <f>ROUND((Table245[[#This Row],[XP]]*Table245[[#This Row],[entity_spawned (AVG)]])*(Table245[[#This Row],[activating_chance]]/100),0)</f>
        <v>25</v>
      </c>
      <c r="H409" s="73" t="s">
        <v>361</v>
      </c>
      <c r="Z409" t="s">
        <v>267</v>
      </c>
      <c r="AA409">
        <v>1</v>
      </c>
      <c r="AB409">
        <v>80</v>
      </c>
      <c r="AC409" s="76">
        <v>100</v>
      </c>
      <c r="AD409">
        <v>25</v>
      </c>
      <c r="AE409" s="76">
        <f>ROUND((Table2[[#This Row],[XP]]*Table2[[#This Row],[entity_spawned (AVG)]])*(Table2[[#This Row],[activating_chance]]/100),0)</f>
        <v>25</v>
      </c>
      <c r="AF409" s="73" t="s">
        <v>361</v>
      </c>
      <c r="AX409" t="s">
        <v>267</v>
      </c>
      <c r="AY409">
        <v>1</v>
      </c>
      <c r="AZ409">
        <v>150</v>
      </c>
      <c r="BA409" s="76">
        <v>100</v>
      </c>
      <c r="BB409">
        <v>25</v>
      </c>
      <c r="BC409" s="76">
        <f>ROUND((Table61011[[#This Row],[XP]]*Table61011[[#This Row],[entity_spawned (AVG)]])*(Table61011[[#This Row],[activating_chance]]/100),0)</f>
        <v>25</v>
      </c>
      <c r="BD409" s="73" t="s">
        <v>361</v>
      </c>
    </row>
    <row r="410" spans="2:56" x14ac:dyDescent="0.25">
      <c r="B410" s="74" t="s">
        <v>267</v>
      </c>
      <c r="C410">
        <v>1</v>
      </c>
      <c r="D410" s="76">
        <v>150</v>
      </c>
      <c r="E410" s="76">
        <v>100</v>
      </c>
      <c r="F410" s="76">
        <v>25</v>
      </c>
      <c r="G410" s="76">
        <f>ROUND((Table245[[#This Row],[XP]]*Table245[[#This Row],[entity_spawned (AVG)]])*(Table245[[#This Row],[activating_chance]]/100),0)</f>
        <v>25</v>
      </c>
      <c r="H410" s="73" t="s">
        <v>361</v>
      </c>
      <c r="Z410" t="s">
        <v>235</v>
      </c>
      <c r="AA410">
        <v>1</v>
      </c>
      <c r="AB410">
        <v>70</v>
      </c>
      <c r="AC410" s="76">
        <v>100</v>
      </c>
      <c r="AD410">
        <v>25</v>
      </c>
      <c r="AE410" s="76">
        <f>ROUND((Table2[[#This Row],[XP]]*Table2[[#This Row],[entity_spawned (AVG)]])*(Table2[[#This Row],[activating_chance]]/100),0)</f>
        <v>25</v>
      </c>
      <c r="AF410" s="73" t="s">
        <v>361</v>
      </c>
      <c r="AX410" t="s">
        <v>267</v>
      </c>
      <c r="AY410">
        <v>1</v>
      </c>
      <c r="AZ410">
        <v>150</v>
      </c>
      <c r="BA410" s="76">
        <v>30</v>
      </c>
      <c r="BB410">
        <v>25</v>
      </c>
      <c r="BC410" s="76">
        <f>ROUND((Table61011[[#This Row],[XP]]*Table61011[[#This Row],[entity_spawned (AVG)]])*(Table61011[[#This Row],[activating_chance]]/100),0)</f>
        <v>8</v>
      </c>
      <c r="BD410" s="73" t="s">
        <v>361</v>
      </c>
    </row>
    <row r="411" spans="2:56" x14ac:dyDescent="0.25">
      <c r="B411" s="74" t="s">
        <v>267</v>
      </c>
      <c r="C411">
        <v>1</v>
      </c>
      <c r="D411" s="76">
        <v>150</v>
      </c>
      <c r="E411" s="76">
        <v>80</v>
      </c>
      <c r="F411" s="76">
        <v>25</v>
      </c>
      <c r="G411" s="76">
        <f>ROUND((Table245[[#This Row],[XP]]*Table245[[#This Row],[entity_spawned (AVG)]])*(Table245[[#This Row],[activating_chance]]/100),0)</f>
        <v>20</v>
      </c>
      <c r="H411" s="73" t="s">
        <v>361</v>
      </c>
      <c r="Z411" t="s">
        <v>235</v>
      </c>
      <c r="AA411">
        <v>2</v>
      </c>
      <c r="AB411">
        <v>70</v>
      </c>
      <c r="AC411" s="76">
        <v>80</v>
      </c>
      <c r="AD411">
        <v>25</v>
      </c>
      <c r="AE411" s="76">
        <f>ROUND((Table2[[#This Row],[XP]]*Table2[[#This Row],[entity_spawned (AVG)]])*(Table2[[#This Row],[activating_chance]]/100),0)</f>
        <v>40</v>
      </c>
      <c r="AF411" s="73" t="s">
        <v>361</v>
      </c>
      <c r="AX411" t="s">
        <v>267</v>
      </c>
      <c r="AY411">
        <v>1</v>
      </c>
      <c r="AZ411">
        <v>150</v>
      </c>
      <c r="BA411" s="76">
        <v>100</v>
      </c>
      <c r="BB411">
        <v>25</v>
      </c>
      <c r="BC411" s="76">
        <f>ROUND((Table61011[[#This Row],[XP]]*Table61011[[#This Row],[entity_spawned (AVG)]])*(Table61011[[#This Row],[activating_chance]]/100),0)</f>
        <v>25</v>
      </c>
      <c r="BD411" s="73" t="s">
        <v>361</v>
      </c>
    </row>
    <row r="412" spans="2:56" x14ac:dyDescent="0.25">
      <c r="B412" s="74" t="s">
        <v>267</v>
      </c>
      <c r="C412">
        <v>1</v>
      </c>
      <c r="D412" s="76">
        <v>150</v>
      </c>
      <c r="E412" s="76">
        <v>100</v>
      </c>
      <c r="F412" s="76">
        <v>25</v>
      </c>
      <c r="G412" s="76">
        <f>ROUND((Table245[[#This Row],[XP]]*Table245[[#This Row],[entity_spawned (AVG)]])*(Table245[[#This Row],[activating_chance]]/100),0)</f>
        <v>25</v>
      </c>
      <c r="H412" s="73" t="s">
        <v>361</v>
      </c>
      <c r="Z412" t="s">
        <v>235</v>
      </c>
      <c r="AA412">
        <v>1</v>
      </c>
      <c r="AB412">
        <v>70</v>
      </c>
      <c r="AC412" s="76">
        <v>100</v>
      </c>
      <c r="AD412">
        <v>25</v>
      </c>
      <c r="AE412" s="76">
        <f>ROUND((Table2[[#This Row],[XP]]*Table2[[#This Row],[entity_spawned (AVG)]])*(Table2[[#This Row],[activating_chance]]/100),0)</f>
        <v>25</v>
      </c>
      <c r="AF412" s="73" t="s">
        <v>361</v>
      </c>
      <c r="AX412" t="s">
        <v>267</v>
      </c>
      <c r="AY412">
        <v>1</v>
      </c>
      <c r="AZ412">
        <v>150</v>
      </c>
      <c r="BA412" s="76">
        <v>100</v>
      </c>
      <c r="BB412">
        <v>25</v>
      </c>
      <c r="BC412" s="76">
        <f>ROUND((Table61011[[#This Row],[XP]]*Table61011[[#This Row],[entity_spawned (AVG)]])*(Table61011[[#This Row],[activating_chance]]/100),0)</f>
        <v>25</v>
      </c>
      <c r="BD412" s="73" t="s">
        <v>361</v>
      </c>
    </row>
    <row r="413" spans="2:56" x14ac:dyDescent="0.25">
      <c r="B413" s="74" t="s">
        <v>267</v>
      </c>
      <c r="C413">
        <v>1</v>
      </c>
      <c r="D413" s="76">
        <v>150</v>
      </c>
      <c r="E413" s="76">
        <v>60</v>
      </c>
      <c r="F413" s="76">
        <v>25</v>
      </c>
      <c r="G413" s="76">
        <f>ROUND((Table245[[#This Row],[XP]]*Table245[[#This Row],[entity_spawned (AVG)]])*(Table245[[#This Row],[activating_chance]]/100),0)</f>
        <v>15</v>
      </c>
      <c r="H413" s="73" t="s">
        <v>361</v>
      </c>
      <c r="Z413" t="s">
        <v>235</v>
      </c>
      <c r="AA413">
        <v>1</v>
      </c>
      <c r="AB413">
        <v>70</v>
      </c>
      <c r="AC413" s="76">
        <v>100</v>
      </c>
      <c r="AD413">
        <v>25</v>
      </c>
      <c r="AE413" s="76">
        <f>ROUND((Table2[[#This Row],[XP]]*Table2[[#This Row],[entity_spawned (AVG)]])*(Table2[[#This Row],[activating_chance]]/100),0)</f>
        <v>25</v>
      </c>
      <c r="AF413" s="73" t="s">
        <v>361</v>
      </c>
      <c r="AX413" t="s">
        <v>267</v>
      </c>
      <c r="AY413">
        <v>1</v>
      </c>
      <c r="AZ413">
        <v>150</v>
      </c>
      <c r="BA413" s="76">
        <v>100</v>
      </c>
      <c r="BB413">
        <v>25</v>
      </c>
      <c r="BC413" s="76">
        <f>ROUND((Table61011[[#This Row],[XP]]*Table61011[[#This Row],[entity_spawned (AVG)]])*(Table61011[[#This Row],[activating_chance]]/100),0)</f>
        <v>25</v>
      </c>
      <c r="BD413" s="73" t="s">
        <v>361</v>
      </c>
    </row>
    <row r="414" spans="2:56" x14ac:dyDescent="0.25">
      <c r="B414" s="74" t="s">
        <v>267</v>
      </c>
      <c r="C414">
        <v>1</v>
      </c>
      <c r="D414" s="76">
        <v>150</v>
      </c>
      <c r="E414" s="76">
        <v>100</v>
      </c>
      <c r="F414" s="76">
        <v>25</v>
      </c>
      <c r="G414" s="76">
        <f>ROUND((Table245[[#This Row],[XP]]*Table245[[#This Row],[entity_spawned (AVG)]])*(Table245[[#This Row],[activating_chance]]/100),0)</f>
        <v>25</v>
      </c>
      <c r="H414" s="73" t="s">
        <v>361</v>
      </c>
      <c r="Z414" t="s">
        <v>236</v>
      </c>
      <c r="AA414">
        <v>1</v>
      </c>
      <c r="AB414">
        <v>70</v>
      </c>
      <c r="AC414" s="76">
        <v>100</v>
      </c>
      <c r="AD414">
        <v>25</v>
      </c>
      <c r="AE414" s="76">
        <f>ROUND((Table2[[#This Row],[XP]]*Table2[[#This Row],[entity_spawned (AVG)]])*(Table2[[#This Row],[activating_chance]]/100),0)</f>
        <v>25</v>
      </c>
      <c r="AF414" s="73" t="s">
        <v>361</v>
      </c>
      <c r="AX414" t="s">
        <v>267</v>
      </c>
      <c r="AY414">
        <v>1</v>
      </c>
      <c r="AZ414">
        <v>150</v>
      </c>
      <c r="BA414" s="76">
        <v>100</v>
      </c>
      <c r="BB414">
        <v>25</v>
      </c>
      <c r="BC414" s="76">
        <f>ROUND((Table61011[[#This Row],[XP]]*Table61011[[#This Row],[entity_spawned (AVG)]])*(Table61011[[#This Row],[activating_chance]]/100),0)</f>
        <v>25</v>
      </c>
      <c r="BD414" s="73" t="s">
        <v>361</v>
      </c>
    </row>
    <row r="415" spans="2:56" x14ac:dyDescent="0.25">
      <c r="B415" s="74" t="s">
        <v>267</v>
      </c>
      <c r="C415">
        <v>1</v>
      </c>
      <c r="D415" s="76">
        <v>150</v>
      </c>
      <c r="E415" s="76">
        <v>80</v>
      </c>
      <c r="F415" s="76">
        <v>25</v>
      </c>
      <c r="G415" s="76">
        <f>ROUND((Table245[[#This Row],[XP]]*Table245[[#This Row],[entity_spawned (AVG)]])*(Table245[[#This Row],[activating_chance]]/100),0)</f>
        <v>20</v>
      </c>
      <c r="H415" s="73" t="s">
        <v>361</v>
      </c>
      <c r="Z415" t="s">
        <v>236</v>
      </c>
      <c r="AA415">
        <v>1</v>
      </c>
      <c r="AB415">
        <v>70</v>
      </c>
      <c r="AC415" s="76">
        <v>100</v>
      </c>
      <c r="AD415">
        <v>25</v>
      </c>
      <c r="AE415" s="76">
        <f>ROUND((Table2[[#This Row],[XP]]*Table2[[#This Row],[entity_spawned (AVG)]])*(Table2[[#This Row],[activating_chance]]/100),0)</f>
        <v>25</v>
      </c>
      <c r="AF415" s="73" t="s">
        <v>361</v>
      </c>
      <c r="AX415" t="s">
        <v>267</v>
      </c>
      <c r="AY415">
        <v>1</v>
      </c>
      <c r="AZ415">
        <v>150</v>
      </c>
      <c r="BA415" s="76">
        <v>100</v>
      </c>
      <c r="BB415">
        <v>25</v>
      </c>
      <c r="BC415" s="76">
        <f>ROUND((Table61011[[#This Row],[XP]]*Table61011[[#This Row],[entity_spawned (AVG)]])*(Table61011[[#This Row],[activating_chance]]/100),0)</f>
        <v>25</v>
      </c>
      <c r="BD415" s="73" t="s">
        <v>361</v>
      </c>
    </row>
    <row r="416" spans="2:56" x14ac:dyDescent="0.25">
      <c r="B416" s="74" t="s">
        <v>267</v>
      </c>
      <c r="C416">
        <v>1</v>
      </c>
      <c r="D416" s="76">
        <v>150</v>
      </c>
      <c r="E416" s="76">
        <v>100</v>
      </c>
      <c r="F416" s="76">
        <v>25</v>
      </c>
      <c r="G416" s="76">
        <f>ROUND((Table245[[#This Row],[XP]]*Table245[[#This Row],[entity_spawned (AVG)]])*(Table245[[#This Row],[activating_chance]]/100),0)</f>
        <v>25</v>
      </c>
      <c r="H416" s="73" t="s">
        <v>361</v>
      </c>
      <c r="Z416" t="s">
        <v>236</v>
      </c>
      <c r="AA416">
        <v>1</v>
      </c>
      <c r="AB416">
        <v>70</v>
      </c>
      <c r="AC416" s="76">
        <v>100</v>
      </c>
      <c r="AD416">
        <v>25</v>
      </c>
      <c r="AE416" s="76">
        <f>ROUND((Table2[[#This Row],[XP]]*Table2[[#This Row],[entity_spawned (AVG)]])*(Table2[[#This Row],[activating_chance]]/100),0)</f>
        <v>25</v>
      </c>
      <c r="AF416" s="73" t="s">
        <v>361</v>
      </c>
      <c r="AX416" t="s">
        <v>267</v>
      </c>
      <c r="AY416">
        <v>1</v>
      </c>
      <c r="AZ416">
        <v>150</v>
      </c>
      <c r="BA416" s="76">
        <v>100</v>
      </c>
      <c r="BB416">
        <v>25</v>
      </c>
      <c r="BC416" s="76">
        <f>ROUND((Table61011[[#This Row],[XP]]*Table61011[[#This Row],[entity_spawned (AVG)]])*(Table61011[[#This Row],[activating_chance]]/100),0)</f>
        <v>25</v>
      </c>
      <c r="BD416" s="73" t="s">
        <v>361</v>
      </c>
    </row>
    <row r="417" spans="2:56" x14ac:dyDescent="0.25">
      <c r="B417" s="74" t="s">
        <v>267</v>
      </c>
      <c r="C417">
        <v>1</v>
      </c>
      <c r="D417" s="76">
        <v>150</v>
      </c>
      <c r="E417" s="76">
        <v>80</v>
      </c>
      <c r="F417" s="76">
        <v>25</v>
      </c>
      <c r="G417" s="76">
        <f>ROUND((Table245[[#This Row],[XP]]*Table245[[#This Row],[entity_spawned (AVG)]])*(Table245[[#This Row],[activating_chance]]/100),0)</f>
        <v>20</v>
      </c>
      <c r="H417" s="73" t="s">
        <v>361</v>
      </c>
      <c r="Z417" t="s">
        <v>236</v>
      </c>
      <c r="AA417">
        <v>1</v>
      </c>
      <c r="AB417">
        <v>70</v>
      </c>
      <c r="AC417" s="76">
        <v>85</v>
      </c>
      <c r="AD417">
        <v>25</v>
      </c>
      <c r="AE417" s="76">
        <f>ROUND((Table2[[#This Row],[XP]]*Table2[[#This Row],[entity_spawned (AVG)]])*(Table2[[#This Row],[activating_chance]]/100),0)</f>
        <v>21</v>
      </c>
      <c r="AF417" s="73" t="s">
        <v>361</v>
      </c>
      <c r="AX417" t="s">
        <v>267</v>
      </c>
      <c r="AY417">
        <v>1</v>
      </c>
      <c r="AZ417">
        <v>150</v>
      </c>
      <c r="BA417" s="76">
        <v>100</v>
      </c>
      <c r="BB417">
        <v>25</v>
      </c>
      <c r="BC417" s="76">
        <f>ROUND((Table61011[[#This Row],[XP]]*Table61011[[#This Row],[entity_spawned (AVG)]])*(Table61011[[#This Row],[activating_chance]]/100),0)</f>
        <v>25</v>
      </c>
      <c r="BD417" s="73" t="s">
        <v>361</v>
      </c>
    </row>
    <row r="418" spans="2:56" x14ac:dyDescent="0.25">
      <c r="B418" s="74" t="s">
        <v>267</v>
      </c>
      <c r="C418">
        <v>1</v>
      </c>
      <c r="D418" s="76">
        <v>150</v>
      </c>
      <c r="E418" s="76">
        <v>100</v>
      </c>
      <c r="F418" s="76">
        <v>25</v>
      </c>
      <c r="G418" s="76">
        <f>ROUND((Table245[[#This Row],[XP]]*Table245[[#This Row],[entity_spawned (AVG)]])*(Table245[[#This Row],[activating_chance]]/100),0)</f>
        <v>25</v>
      </c>
      <c r="H418" s="73" t="s">
        <v>361</v>
      </c>
      <c r="Z418" t="s">
        <v>236</v>
      </c>
      <c r="AA418">
        <v>1</v>
      </c>
      <c r="AB418">
        <v>70</v>
      </c>
      <c r="AC418" s="76">
        <v>100</v>
      </c>
      <c r="AD418">
        <v>25</v>
      </c>
      <c r="AE418" s="76">
        <f>ROUND((Table2[[#This Row],[XP]]*Table2[[#This Row],[entity_spawned (AVG)]])*(Table2[[#This Row],[activating_chance]]/100),0)</f>
        <v>25</v>
      </c>
      <c r="AF418" s="73" t="s">
        <v>361</v>
      </c>
      <c r="AX418" t="s">
        <v>267</v>
      </c>
      <c r="AY418">
        <v>1</v>
      </c>
      <c r="AZ418">
        <v>150</v>
      </c>
      <c r="BA418" s="76">
        <v>80</v>
      </c>
      <c r="BB418">
        <v>25</v>
      </c>
      <c r="BC418" s="76">
        <f>ROUND((Table61011[[#This Row],[XP]]*Table61011[[#This Row],[entity_spawned (AVG)]])*(Table61011[[#This Row],[activating_chance]]/100),0)</f>
        <v>20</v>
      </c>
      <c r="BD418" s="73" t="s">
        <v>361</v>
      </c>
    </row>
    <row r="419" spans="2:56" x14ac:dyDescent="0.25">
      <c r="B419" s="74" t="s">
        <v>267</v>
      </c>
      <c r="C419">
        <v>1</v>
      </c>
      <c r="D419" s="76">
        <v>150</v>
      </c>
      <c r="E419" s="76">
        <v>100</v>
      </c>
      <c r="F419" s="76">
        <v>25</v>
      </c>
      <c r="G419" s="76">
        <f>ROUND((Table245[[#This Row],[XP]]*Table245[[#This Row],[entity_spawned (AVG)]])*(Table245[[#This Row],[activating_chance]]/100),0)</f>
        <v>25</v>
      </c>
      <c r="H419" s="73" t="s">
        <v>361</v>
      </c>
      <c r="Z419" t="s">
        <v>236</v>
      </c>
      <c r="AA419">
        <v>1</v>
      </c>
      <c r="AB419">
        <v>70</v>
      </c>
      <c r="AC419" s="76">
        <v>100</v>
      </c>
      <c r="AD419">
        <v>25</v>
      </c>
      <c r="AE419" s="76">
        <f>ROUND((Table2[[#This Row],[XP]]*Table2[[#This Row],[entity_spawned (AVG)]])*(Table2[[#This Row],[activating_chance]]/100),0)</f>
        <v>25</v>
      </c>
      <c r="AF419" s="73" t="s">
        <v>361</v>
      </c>
      <c r="AX419" t="s">
        <v>267</v>
      </c>
      <c r="AY419">
        <v>1</v>
      </c>
      <c r="AZ419">
        <v>150</v>
      </c>
      <c r="BA419" s="76">
        <v>30</v>
      </c>
      <c r="BB419">
        <v>25</v>
      </c>
      <c r="BC419" s="76">
        <f>ROUND((Table61011[[#This Row],[XP]]*Table61011[[#This Row],[entity_spawned (AVG)]])*(Table61011[[#This Row],[activating_chance]]/100),0)</f>
        <v>8</v>
      </c>
      <c r="BD419" s="73" t="s">
        <v>361</v>
      </c>
    </row>
    <row r="420" spans="2:56" x14ac:dyDescent="0.25">
      <c r="B420" s="74" t="s">
        <v>267</v>
      </c>
      <c r="C420">
        <v>1</v>
      </c>
      <c r="D420" s="76">
        <v>150</v>
      </c>
      <c r="E420" s="76">
        <v>60</v>
      </c>
      <c r="F420" s="76">
        <v>25</v>
      </c>
      <c r="G420" s="76">
        <f>ROUND((Table245[[#This Row],[XP]]*Table245[[#This Row],[entity_spawned (AVG)]])*(Table245[[#This Row],[activating_chance]]/100),0)</f>
        <v>15</v>
      </c>
      <c r="H420" s="73" t="s">
        <v>361</v>
      </c>
      <c r="Z420" t="s">
        <v>235</v>
      </c>
      <c r="AA420">
        <v>1</v>
      </c>
      <c r="AB420">
        <v>60</v>
      </c>
      <c r="AC420" s="76">
        <v>100</v>
      </c>
      <c r="AD420">
        <v>25</v>
      </c>
      <c r="AE420" s="76">
        <f>ROUND((Table2[[#This Row],[XP]]*Table2[[#This Row],[entity_spawned (AVG)]])*(Table2[[#This Row],[activating_chance]]/100),0)</f>
        <v>25</v>
      </c>
      <c r="AF420" s="73" t="s">
        <v>361</v>
      </c>
      <c r="AX420" t="s">
        <v>267</v>
      </c>
      <c r="AY420">
        <v>1</v>
      </c>
      <c r="AZ420">
        <v>150</v>
      </c>
      <c r="BA420" s="76">
        <v>100</v>
      </c>
      <c r="BB420">
        <v>25</v>
      </c>
      <c r="BC420" s="76">
        <f>ROUND((Table61011[[#This Row],[XP]]*Table61011[[#This Row],[entity_spawned (AVG)]])*(Table61011[[#This Row],[activating_chance]]/100),0)</f>
        <v>25</v>
      </c>
      <c r="BD420" s="73" t="s">
        <v>361</v>
      </c>
    </row>
    <row r="421" spans="2:56" x14ac:dyDescent="0.25">
      <c r="B421" s="74" t="s">
        <v>267</v>
      </c>
      <c r="C421">
        <v>1</v>
      </c>
      <c r="D421" s="76">
        <v>150</v>
      </c>
      <c r="E421" s="76">
        <v>55</v>
      </c>
      <c r="F421" s="76">
        <v>25</v>
      </c>
      <c r="G421" s="76">
        <f>ROUND((Table245[[#This Row],[XP]]*Table245[[#This Row],[entity_spawned (AVG)]])*(Table245[[#This Row],[activating_chance]]/100),0)</f>
        <v>14</v>
      </c>
      <c r="H421" s="73" t="s">
        <v>361</v>
      </c>
      <c r="Z421" t="s">
        <v>235</v>
      </c>
      <c r="AA421">
        <v>1</v>
      </c>
      <c r="AB421">
        <v>60</v>
      </c>
      <c r="AC421" s="76">
        <v>100</v>
      </c>
      <c r="AD421">
        <v>25</v>
      </c>
      <c r="AE421" s="76">
        <f>ROUND((Table2[[#This Row],[XP]]*Table2[[#This Row],[entity_spawned (AVG)]])*(Table2[[#This Row],[activating_chance]]/100),0)</f>
        <v>25</v>
      </c>
      <c r="AF421" s="73" t="s">
        <v>361</v>
      </c>
      <c r="AX421" t="s">
        <v>267</v>
      </c>
      <c r="AY421">
        <v>1</v>
      </c>
      <c r="AZ421">
        <v>150</v>
      </c>
      <c r="BA421" s="76">
        <v>100</v>
      </c>
      <c r="BB421">
        <v>25</v>
      </c>
      <c r="BC421" s="76">
        <f>ROUND((Table61011[[#This Row],[XP]]*Table61011[[#This Row],[entity_spawned (AVG)]])*(Table61011[[#This Row],[activating_chance]]/100),0)</f>
        <v>25</v>
      </c>
      <c r="BD421" s="73" t="s">
        <v>361</v>
      </c>
    </row>
    <row r="422" spans="2:56" x14ac:dyDescent="0.25">
      <c r="B422" s="74" t="s">
        <v>267</v>
      </c>
      <c r="C422">
        <v>1</v>
      </c>
      <c r="D422" s="76">
        <v>150</v>
      </c>
      <c r="E422" s="76">
        <v>100</v>
      </c>
      <c r="F422" s="76">
        <v>25</v>
      </c>
      <c r="G422" s="76">
        <f>ROUND((Table245[[#This Row],[XP]]*Table245[[#This Row],[entity_spawned (AVG)]])*(Table245[[#This Row],[activating_chance]]/100),0)</f>
        <v>25</v>
      </c>
      <c r="H422" s="73" t="s">
        <v>361</v>
      </c>
      <c r="Z422" t="s">
        <v>235</v>
      </c>
      <c r="AA422">
        <v>1</v>
      </c>
      <c r="AB422">
        <v>60</v>
      </c>
      <c r="AC422" s="76">
        <v>80</v>
      </c>
      <c r="AD422">
        <v>25</v>
      </c>
      <c r="AE422" s="76">
        <f>ROUND((Table2[[#This Row],[XP]]*Table2[[#This Row],[entity_spawned (AVG)]])*(Table2[[#This Row],[activating_chance]]/100),0)</f>
        <v>20</v>
      </c>
      <c r="AF422" s="73" t="s">
        <v>361</v>
      </c>
      <c r="AX422" t="s">
        <v>267</v>
      </c>
      <c r="AY422">
        <v>1</v>
      </c>
      <c r="AZ422">
        <v>150</v>
      </c>
      <c r="BA422" s="76">
        <v>100</v>
      </c>
      <c r="BB422">
        <v>25</v>
      </c>
      <c r="BC422" s="76">
        <f>ROUND((Table61011[[#This Row],[XP]]*Table61011[[#This Row],[entity_spawned (AVG)]])*(Table61011[[#This Row],[activating_chance]]/100),0)</f>
        <v>25</v>
      </c>
      <c r="BD422" s="73" t="s">
        <v>361</v>
      </c>
    </row>
    <row r="423" spans="2:56" x14ac:dyDescent="0.25">
      <c r="B423" s="74" t="s">
        <v>267</v>
      </c>
      <c r="C423">
        <v>1</v>
      </c>
      <c r="D423" s="76">
        <v>150</v>
      </c>
      <c r="E423" s="76">
        <v>65</v>
      </c>
      <c r="F423" s="76">
        <v>25</v>
      </c>
      <c r="G423" s="76">
        <f>ROUND((Table245[[#This Row],[XP]]*Table245[[#This Row],[entity_spawned (AVG)]])*(Table245[[#This Row],[activating_chance]]/100),0)</f>
        <v>16</v>
      </c>
      <c r="H423" s="73" t="s">
        <v>361</v>
      </c>
      <c r="Z423" t="s">
        <v>235</v>
      </c>
      <c r="AA423">
        <v>1</v>
      </c>
      <c r="AB423">
        <v>60</v>
      </c>
      <c r="AC423" s="76">
        <v>100</v>
      </c>
      <c r="AD423">
        <v>25</v>
      </c>
      <c r="AE423" s="76">
        <f>ROUND((Table2[[#This Row],[XP]]*Table2[[#This Row],[entity_spawned (AVG)]])*(Table2[[#This Row],[activating_chance]]/100),0)</f>
        <v>25</v>
      </c>
      <c r="AF423" s="73" t="s">
        <v>361</v>
      </c>
      <c r="AX423" t="s">
        <v>267</v>
      </c>
      <c r="AY423">
        <v>1</v>
      </c>
      <c r="AZ423">
        <v>150</v>
      </c>
      <c r="BA423" s="76">
        <v>100</v>
      </c>
      <c r="BB423">
        <v>25</v>
      </c>
      <c r="BC423" s="76">
        <f>ROUND((Table61011[[#This Row],[XP]]*Table61011[[#This Row],[entity_spawned (AVG)]])*(Table61011[[#This Row],[activating_chance]]/100),0)</f>
        <v>25</v>
      </c>
      <c r="BD423" s="73" t="s">
        <v>361</v>
      </c>
    </row>
    <row r="424" spans="2:56" x14ac:dyDescent="0.25">
      <c r="B424" s="74" t="s">
        <v>267</v>
      </c>
      <c r="C424">
        <v>1</v>
      </c>
      <c r="D424" s="76">
        <v>150</v>
      </c>
      <c r="E424" s="76">
        <v>60</v>
      </c>
      <c r="F424" s="76">
        <v>25</v>
      </c>
      <c r="G424" s="76">
        <f>ROUND((Table245[[#This Row],[XP]]*Table245[[#This Row],[entity_spawned (AVG)]])*(Table245[[#This Row],[activating_chance]]/100),0)</f>
        <v>15</v>
      </c>
      <c r="H424" s="73" t="s">
        <v>361</v>
      </c>
      <c r="Z424" t="s">
        <v>235</v>
      </c>
      <c r="AA424">
        <v>1</v>
      </c>
      <c r="AB424">
        <v>60</v>
      </c>
      <c r="AC424" s="76">
        <v>30</v>
      </c>
      <c r="AD424">
        <v>25</v>
      </c>
      <c r="AE424" s="76">
        <f>ROUND((Table2[[#This Row],[XP]]*Table2[[#This Row],[entity_spawned (AVG)]])*(Table2[[#This Row],[activating_chance]]/100),0)</f>
        <v>8</v>
      </c>
      <c r="AF424" s="73" t="s">
        <v>361</v>
      </c>
      <c r="AX424" t="s">
        <v>235</v>
      </c>
      <c r="AY424">
        <v>9</v>
      </c>
      <c r="AZ424">
        <v>140</v>
      </c>
      <c r="BA424" s="76">
        <v>100</v>
      </c>
      <c r="BB424">
        <v>25</v>
      </c>
      <c r="BC424" s="76">
        <f>ROUND((Table61011[[#This Row],[XP]]*Table61011[[#This Row],[entity_spawned (AVG)]])*(Table61011[[#This Row],[activating_chance]]/100),0)</f>
        <v>225</v>
      </c>
      <c r="BD424" s="73" t="s">
        <v>361</v>
      </c>
    </row>
    <row r="425" spans="2:56" x14ac:dyDescent="0.25">
      <c r="B425" s="74" t="s">
        <v>267</v>
      </c>
      <c r="C425">
        <v>1</v>
      </c>
      <c r="D425" s="76">
        <v>150</v>
      </c>
      <c r="E425" s="76">
        <v>80</v>
      </c>
      <c r="F425" s="76">
        <v>25</v>
      </c>
      <c r="G425" s="76">
        <f>ROUND((Table245[[#This Row],[XP]]*Table245[[#This Row],[entity_spawned (AVG)]])*(Table245[[#This Row],[activating_chance]]/100),0)</f>
        <v>20</v>
      </c>
      <c r="H425" s="73" t="s">
        <v>361</v>
      </c>
      <c r="Z425" t="s">
        <v>425</v>
      </c>
      <c r="AA425">
        <v>3</v>
      </c>
      <c r="AB425">
        <v>60</v>
      </c>
      <c r="AC425" s="76">
        <v>100</v>
      </c>
      <c r="AD425">
        <v>25</v>
      </c>
      <c r="AE425" s="76">
        <f>ROUND((Table2[[#This Row],[XP]]*Table2[[#This Row],[entity_spawned (AVG)]])*(Table2[[#This Row],[activating_chance]]/100),0)</f>
        <v>75</v>
      </c>
      <c r="AF425" s="73" t="s">
        <v>361</v>
      </c>
      <c r="AX425" t="s">
        <v>235</v>
      </c>
      <c r="AY425">
        <v>3</v>
      </c>
      <c r="AZ425">
        <v>140</v>
      </c>
      <c r="BA425" s="76">
        <v>100</v>
      </c>
      <c r="BB425">
        <v>25</v>
      </c>
      <c r="BC425" s="76">
        <f>ROUND((Table61011[[#This Row],[XP]]*Table61011[[#This Row],[entity_spawned (AVG)]])*(Table61011[[#This Row],[activating_chance]]/100),0)</f>
        <v>75</v>
      </c>
      <c r="BD425" s="73" t="s">
        <v>361</v>
      </c>
    </row>
    <row r="426" spans="2:56" x14ac:dyDescent="0.25">
      <c r="B426" s="74" t="s">
        <v>267</v>
      </c>
      <c r="C426">
        <v>1</v>
      </c>
      <c r="D426" s="76">
        <v>150</v>
      </c>
      <c r="E426" s="76">
        <v>85</v>
      </c>
      <c r="F426" s="76">
        <v>25</v>
      </c>
      <c r="G426" s="76">
        <f>ROUND((Table245[[#This Row],[XP]]*Table245[[#This Row],[entity_spawned (AVG)]])*(Table245[[#This Row],[activating_chance]]/100),0)</f>
        <v>21</v>
      </c>
      <c r="H426" s="73" t="s">
        <v>361</v>
      </c>
      <c r="AX426" t="s">
        <v>235</v>
      </c>
      <c r="AY426">
        <v>3</v>
      </c>
      <c r="AZ426">
        <v>140</v>
      </c>
      <c r="BA426" s="76">
        <v>100</v>
      </c>
      <c r="BB426">
        <v>25</v>
      </c>
      <c r="BC426" s="76">
        <f>ROUND((Table61011[[#This Row],[XP]]*Table61011[[#This Row],[entity_spawned (AVG)]])*(Table61011[[#This Row],[activating_chance]]/100),0)</f>
        <v>75</v>
      </c>
      <c r="BD426" s="73" t="s">
        <v>361</v>
      </c>
    </row>
    <row r="427" spans="2:56" x14ac:dyDescent="0.25">
      <c r="B427" s="74" t="s">
        <v>267</v>
      </c>
      <c r="C427">
        <v>1</v>
      </c>
      <c r="D427" s="76">
        <v>150</v>
      </c>
      <c r="E427" s="76">
        <v>100</v>
      </c>
      <c r="F427" s="76">
        <v>25</v>
      </c>
      <c r="G427" s="76">
        <f>ROUND((Table245[[#This Row],[XP]]*Table245[[#This Row],[entity_spawned (AVG)]])*(Table245[[#This Row],[activating_chance]]/100),0)</f>
        <v>25</v>
      </c>
      <c r="H427" s="73" t="s">
        <v>361</v>
      </c>
      <c r="AX427" t="s">
        <v>235</v>
      </c>
      <c r="AY427">
        <v>1</v>
      </c>
      <c r="AZ427">
        <v>140</v>
      </c>
      <c r="BA427" s="76">
        <v>100</v>
      </c>
      <c r="BB427">
        <v>25</v>
      </c>
      <c r="BC427" s="76">
        <f>ROUND((Table61011[[#This Row],[XP]]*Table61011[[#This Row],[entity_spawned (AVG)]])*(Table61011[[#This Row],[activating_chance]]/100),0)</f>
        <v>25</v>
      </c>
      <c r="BD427" s="73" t="s">
        <v>361</v>
      </c>
    </row>
    <row r="428" spans="2:56" x14ac:dyDescent="0.25">
      <c r="B428" s="74" t="s">
        <v>267</v>
      </c>
      <c r="C428">
        <v>1</v>
      </c>
      <c r="D428" s="76">
        <v>150</v>
      </c>
      <c r="E428" s="76">
        <v>100</v>
      </c>
      <c r="F428" s="76">
        <v>25</v>
      </c>
      <c r="G428" s="76">
        <f>ROUND((Table245[[#This Row],[XP]]*Table245[[#This Row],[entity_spawned (AVG)]])*(Table245[[#This Row],[activating_chance]]/100),0)</f>
        <v>25</v>
      </c>
      <c r="H428" s="73" t="s">
        <v>361</v>
      </c>
      <c r="AX428" t="s">
        <v>235</v>
      </c>
      <c r="AY428">
        <v>1</v>
      </c>
      <c r="AZ428">
        <v>140</v>
      </c>
      <c r="BA428" s="76">
        <v>100</v>
      </c>
      <c r="BB428">
        <v>25</v>
      </c>
      <c r="BC428" s="76">
        <f>ROUND((Table61011[[#This Row],[XP]]*Table61011[[#This Row],[entity_spawned (AVG)]])*(Table61011[[#This Row],[activating_chance]]/100),0)</f>
        <v>25</v>
      </c>
      <c r="BD428" s="73" t="s">
        <v>361</v>
      </c>
    </row>
    <row r="429" spans="2:56" x14ac:dyDescent="0.25">
      <c r="B429" s="74" t="s">
        <v>267</v>
      </c>
      <c r="C429">
        <v>1</v>
      </c>
      <c r="D429" s="76">
        <v>150</v>
      </c>
      <c r="E429" s="76">
        <v>40</v>
      </c>
      <c r="F429" s="76">
        <v>25</v>
      </c>
      <c r="G429" s="76">
        <f>ROUND((Table245[[#This Row],[XP]]*Table245[[#This Row],[entity_spawned (AVG)]])*(Table245[[#This Row],[activating_chance]]/100),0)</f>
        <v>10</v>
      </c>
      <c r="H429" s="73" t="s">
        <v>361</v>
      </c>
      <c r="AX429" t="s">
        <v>235</v>
      </c>
      <c r="AY429">
        <v>1</v>
      </c>
      <c r="AZ429">
        <v>140</v>
      </c>
      <c r="BA429" s="76">
        <v>80</v>
      </c>
      <c r="BB429">
        <v>25</v>
      </c>
      <c r="BC429" s="76">
        <f>ROUND((Table61011[[#This Row],[XP]]*Table61011[[#This Row],[entity_spawned (AVG)]])*(Table61011[[#This Row],[activating_chance]]/100),0)</f>
        <v>20</v>
      </c>
      <c r="BD429" s="73" t="s">
        <v>361</v>
      </c>
    </row>
    <row r="430" spans="2:56" x14ac:dyDescent="0.25">
      <c r="B430" s="74" t="s">
        <v>267</v>
      </c>
      <c r="C430">
        <v>2</v>
      </c>
      <c r="D430" s="76">
        <v>150</v>
      </c>
      <c r="E430" s="76">
        <v>100</v>
      </c>
      <c r="F430" s="76">
        <v>25</v>
      </c>
      <c r="G430" s="76">
        <f>ROUND((Table245[[#This Row],[XP]]*Table245[[#This Row],[entity_spawned (AVG)]])*(Table245[[#This Row],[activating_chance]]/100),0)</f>
        <v>50</v>
      </c>
      <c r="H430" s="73" t="s">
        <v>361</v>
      </c>
      <c r="AX430" t="s">
        <v>430</v>
      </c>
      <c r="AY430">
        <v>1</v>
      </c>
      <c r="AZ430">
        <v>140</v>
      </c>
      <c r="BA430" s="76">
        <v>100</v>
      </c>
      <c r="BB430">
        <v>50</v>
      </c>
      <c r="BC430" s="76">
        <f>ROUND((Table61011[[#This Row],[XP]]*Table61011[[#This Row],[entity_spawned (AVG)]])*(Table61011[[#This Row],[activating_chance]]/100),0)</f>
        <v>50</v>
      </c>
      <c r="BD430" s="73" t="s">
        <v>361</v>
      </c>
    </row>
    <row r="431" spans="2:56" x14ac:dyDescent="0.25">
      <c r="B431" s="74" t="s">
        <v>267</v>
      </c>
      <c r="C431">
        <v>1</v>
      </c>
      <c r="D431" s="76">
        <v>150</v>
      </c>
      <c r="E431" s="76">
        <v>60</v>
      </c>
      <c r="F431" s="76">
        <v>25</v>
      </c>
      <c r="G431" s="76">
        <f>ROUND((Table245[[#This Row],[XP]]*Table245[[#This Row],[entity_spawned (AVG)]])*(Table245[[#This Row],[activating_chance]]/100),0)</f>
        <v>15</v>
      </c>
      <c r="H431" s="73" t="s">
        <v>361</v>
      </c>
      <c r="AX431" t="s">
        <v>430</v>
      </c>
      <c r="AY431">
        <v>1</v>
      </c>
      <c r="AZ431">
        <v>140</v>
      </c>
      <c r="BA431" s="76">
        <v>100</v>
      </c>
      <c r="BB431">
        <v>50</v>
      </c>
      <c r="BC431" s="76">
        <f>ROUND((Table61011[[#This Row],[XP]]*Table61011[[#This Row],[entity_spawned (AVG)]])*(Table61011[[#This Row],[activating_chance]]/100),0)</f>
        <v>50</v>
      </c>
      <c r="BD431" s="73" t="s">
        <v>361</v>
      </c>
    </row>
    <row r="432" spans="2:56" x14ac:dyDescent="0.25">
      <c r="B432" s="74" t="s">
        <v>267</v>
      </c>
      <c r="C432">
        <v>3</v>
      </c>
      <c r="D432" s="76">
        <v>150</v>
      </c>
      <c r="E432" s="76">
        <v>60</v>
      </c>
      <c r="F432" s="76">
        <v>25</v>
      </c>
      <c r="G432" s="76">
        <f>ROUND((Table245[[#This Row],[XP]]*Table245[[#This Row],[entity_spawned (AVG)]])*(Table245[[#This Row],[activating_chance]]/100),0)</f>
        <v>45</v>
      </c>
      <c r="H432" s="73" t="s">
        <v>361</v>
      </c>
      <c r="AX432" t="s">
        <v>255</v>
      </c>
      <c r="AY432">
        <v>1</v>
      </c>
      <c r="AZ432">
        <v>140</v>
      </c>
      <c r="BA432" s="76">
        <v>100</v>
      </c>
      <c r="BB432">
        <v>25</v>
      </c>
      <c r="BC432" s="76">
        <f>ROUND((Table61011[[#This Row],[XP]]*Table61011[[#This Row],[entity_spawned (AVG)]])*(Table61011[[#This Row],[activating_chance]]/100),0)</f>
        <v>25</v>
      </c>
      <c r="BD432" s="73" t="s">
        <v>361</v>
      </c>
    </row>
    <row r="433" spans="2:56" x14ac:dyDescent="0.25">
      <c r="B433" s="74" t="s">
        <v>267</v>
      </c>
      <c r="C433">
        <v>1</v>
      </c>
      <c r="D433" s="76">
        <v>150</v>
      </c>
      <c r="E433" s="76">
        <v>100</v>
      </c>
      <c r="F433" s="76">
        <v>25</v>
      </c>
      <c r="G433" s="76">
        <f>ROUND((Table245[[#This Row],[XP]]*Table245[[#This Row],[entity_spawned (AVG)]])*(Table245[[#This Row],[activating_chance]]/100),0)</f>
        <v>25</v>
      </c>
      <c r="H433" s="73" t="s">
        <v>361</v>
      </c>
      <c r="AX433" t="s">
        <v>255</v>
      </c>
      <c r="AY433">
        <v>1</v>
      </c>
      <c r="AZ433">
        <v>140</v>
      </c>
      <c r="BA433" s="76">
        <v>100</v>
      </c>
      <c r="BB433">
        <v>25</v>
      </c>
      <c r="BC433" s="76">
        <f>ROUND((Table61011[[#This Row],[XP]]*Table61011[[#This Row],[entity_spawned (AVG)]])*(Table61011[[#This Row],[activating_chance]]/100),0)</f>
        <v>25</v>
      </c>
      <c r="BD433" s="73" t="s">
        <v>361</v>
      </c>
    </row>
    <row r="434" spans="2:56" x14ac:dyDescent="0.25">
      <c r="B434" s="74" t="s">
        <v>267</v>
      </c>
      <c r="C434">
        <v>3</v>
      </c>
      <c r="D434" s="76">
        <v>150</v>
      </c>
      <c r="E434" s="76">
        <v>80</v>
      </c>
      <c r="F434" s="76">
        <v>25</v>
      </c>
      <c r="G434" s="76">
        <f>ROUND((Table245[[#This Row],[XP]]*Table245[[#This Row],[entity_spawned (AVG)]])*(Table245[[#This Row],[activating_chance]]/100),0)</f>
        <v>60</v>
      </c>
      <c r="H434" s="73" t="s">
        <v>361</v>
      </c>
      <c r="AX434" t="s">
        <v>255</v>
      </c>
      <c r="AY434">
        <v>1</v>
      </c>
      <c r="AZ434">
        <v>140</v>
      </c>
      <c r="BA434" s="76">
        <v>100</v>
      </c>
      <c r="BB434">
        <v>25</v>
      </c>
      <c r="BC434" s="76">
        <f>ROUND((Table61011[[#This Row],[XP]]*Table61011[[#This Row],[entity_spawned (AVG)]])*(Table61011[[#This Row],[activating_chance]]/100),0)</f>
        <v>25</v>
      </c>
      <c r="BD434" s="73" t="s">
        <v>361</v>
      </c>
    </row>
    <row r="435" spans="2:56" x14ac:dyDescent="0.25">
      <c r="B435" s="74" t="s">
        <v>268</v>
      </c>
      <c r="C435">
        <v>1</v>
      </c>
      <c r="D435" s="76">
        <v>150</v>
      </c>
      <c r="E435" s="76">
        <v>100</v>
      </c>
      <c r="F435" s="76">
        <v>25</v>
      </c>
      <c r="G435" s="76">
        <f>ROUND((Table245[[#This Row],[XP]]*Table245[[#This Row],[entity_spawned (AVG)]])*(Table245[[#This Row],[activating_chance]]/100),0)</f>
        <v>25</v>
      </c>
      <c r="H435" s="73" t="s">
        <v>361</v>
      </c>
      <c r="AX435" t="s">
        <v>255</v>
      </c>
      <c r="AY435">
        <v>1</v>
      </c>
      <c r="AZ435">
        <v>140</v>
      </c>
      <c r="BA435" s="76">
        <v>100</v>
      </c>
      <c r="BB435">
        <v>25</v>
      </c>
      <c r="BC435" s="76">
        <f>ROUND((Table61011[[#This Row],[XP]]*Table61011[[#This Row],[entity_spawned (AVG)]])*(Table61011[[#This Row],[activating_chance]]/100),0)</f>
        <v>25</v>
      </c>
      <c r="BD435" s="73" t="s">
        <v>361</v>
      </c>
    </row>
    <row r="436" spans="2:56" x14ac:dyDescent="0.25">
      <c r="B436" s="74" t="s">
        <v>266</v>
      </c>
      <c r="C436">
        <v>1</v>
      </c>
      <c r="D436" s="76">
        <v>145</v>
      </c>
      <c r="E436" s="76">
        <v>100</v>
      </c>
      <c r="F436" s="76">
        <v>55</v>
      </c>
      <c r="G436" s="76">
        <f>ROUND((Table245[[#This Row],[XP]]*Table245[[#This Row],[entity_spawned (AVG)]])*(Table245[[#This Row],[activating_chance]]/100),0)</f>
        <v>55</v>
      </c>
      <c r="H436" s="73" t="s">
        <v>362</v>
      </c>
      <c r="AX436" t="s">
        <v>255</v>
      </c>
      <c r="AY436">
        <v>1</v>
      </c>
      <c r="AZ436">
        <v>140</v>
      </c>
      <c r="BA436" s="76">
        <v>100</v>
      </c>
      <c r="BB436">
        <v>25</v>
      </c>
      <c r="BC436" s="76">
        <f>ROUND((Table61011[[#This Row],[XP]]*Table61011[[#This Row],[entity_spawned (AVG)]])*(Table61011[[#This Row],[activating_chance]]/100),0)</f>
        <v>25</v>
      </c>
      <c r="BD436" s="73" t="s">
        <v>361</v>
      </c>
    </row>
    <row r="437" spans="2:56" x14ac:dyDescent="0.25">
      <c r="B437" s="74" t="s">
        <v>266</v>
      </c>
      <c r="C437">
        <v>1</v>
      </c>
      <c r="D437" s="76">
        <v>145</v>
      </c>
      <c r="E437" s="76">
        <v>100</v>
      </c>
      <c r="F437" s="76">
        <v>55</v>
      </c>
      <c r="G437" s="76">
        <f>ROUND((Table245[[#This Row],[XP]]*Table245[[#This Row],[entity_spawned (AVG)]])*(Table245[[#This Row],[activating_chance]]/100),0)</f>
        <v>55</v>
      </c>
      <c r="H437" s="73" t="s">
        <v>362</v>
      </c>
      <c r="AX437" t="s">
        <v>255</v>
      </c>
      <c r="AY437">
        <v>1</v>
      </c>
      <c r="AZ437">
        <v>140</v>
      </c>
      <c r="BA437" s="76">
        <v>100</v>
      </c>
      <c r="BB437">
        <v>25</v>
      </c>
      <c r="BC437" s="76">
        <f>ROUND((Table61011[[#This Row],[XP]]*Table61011[[#This Row],[entity_spawned (AVG)]])*(Table61011[[#This Row],[activating_chance]]/100),0)</f>
        <v>25</v>
      </c>
      <c r="BD437" s="73" t="s">
        <v>361</v>
      </c>
    </row>
    <row r="438" spans="2:56" x14ac:dyDescent="0.25">
      <c r="B438" s="74" t="s">
        <v>266</v>
      </c>
      <c r="C438">
        <v>1</v>
      </c>
      <c r="D438" s="76">
        <v>145</v>
      </c>
      <c r="E438" s="76">
        <v>100</v>
      </c>
      <c r="F438" s="76">
        <v>55</v>
      </c>
      <c r="G438" s="76">
        <f>ROUND((Table245[[#This Row],[XP]]*Table245[[#This Row],[entity_spawned (AVG)]])*(Table245[[#This Row],[activating_chance]]/100),0)</f>
        <v>55</v>
      </c>
      <c r="H438" s="73" t="s">
        <v>362</v>
      </c>
      <c r="AX438" t="s">
        <v>430</v>
      </c>
      <c r="AY438">
        <v>1</v>
      </c>
      <c r="AZ438">
        <v>130</v>
      </c>
      <c r="BA438" s="76">
        <v>100</v>
      </c>
      <c r="BB438">
        <v>50</v>
      </c>
      <c r="BC438" s="76">
        <f>ROUND((Table61011[[#This Row],[XP]]*Table61011[[#This Row],[entity_spawned (AVG)]])*(Table61011[[#This Row],[activating_chance]]/100),0)</f>
        <v>50</v>
      </c>
      <c r="BD438" s="73" t="s">
        <v>361</v>
      </c>
    </row>
    <row r="439" spans="2:56" x14ac:dyDescent="0.25">
      <c r="B439" s="74" t="s">
        <v>266</v>
      </c>
      <c r="C439">
        <v>1</v>
      </c>
      <c r="D439" s="76">
        <v>145</v>
      </c>
      <c r="E439" s="76">
        <v>100</v>
      </c>
      <c r="F439" s="76">
        <v>55</v>
      </c>
      <c r="G439" s="76">
        <f>ROUND((Table245[[#This Row],[XP]]*Table245[[#This Row],[entity_spawned (AVG)]])*(Table245[[#This Row],[activating_chance]]/100),0)</f>
        <v>55</v>
      </c>
      <c r="H439" s="73" t="s">
        <v>362</v>
      </c>
      <c r="AX439" t="s">
        <v>366</v>
      </c>
      <c r="AY439">
        <v>1</v>
      </c>
      <c r="AZ439">
        <v>130</v>
      </c>
      <c r="BA439" s="76">
        <v>100</v>
      </c>
      <c r="BB439">
        <v>50</v>
      </c>
      <c r="BC439" s="76">
        <f>ROUND((Table61011[[#This Row],[XP]]*Table61011[[#This Row],[entity_spawned (AVG)]])*(Table61011[[#This Row],[activating_chance]]/100),0)</f>
        <v>50</v>
      </c>
      <c r="BD439" s="73" t="s">
        <v>361</v>
      </c>
    </row>
    <row r="440" spans="2:56" x14ac:dyDescent="0.25">
      <c r="B440" s="74" t="s">
        <v>266</v>
      </c>
      <c r="C440">
        <v>1</v>
      </c>
      <c r="D440" s="76">
        <v>145</v>
      </c>
      <c r="E440" s="76">
        <v>100</v>
      </c>
      <c r="F440" s="76">
        <v>55</v>
      </c>
      <c r="G440" s="76">
        <f>ROUND((Table245[[#This Row],[XP]]*Table245[[#This Row],[entity_spawned (AVG)]])*(Table245[[#This Row],[activating_chance]]/100),0)</f>
        <v>55</v>
      </c>
      <c r="H440" s="73" t="s">
        <v>362</v>
      </c>
      <c r="AX440" t="s">
        <v>415</v>
      </c>
      <c r="AY440">
        <v>3</v>
      </c>
      <c r="AZ440">
        <v>120</v>
      </c>
      <c r="BA440" s="76">
        <v>100</v>
      </c>
      <c r="BB440">
        <v>50</v>
      </c>
      <c r="BC440" s="76">
        <f>ROUND((Table61011[[#This Row],[XP]]*Table61011[[#This Row],[entity_spawned (AVG)]])*(Table61011[[#This Row],[activating_chance]]/100),0)</f>
        <v>150</v>
      </c>
      <c r="BD440" s="73" t="s">
        <v>361</v>
      </c>
    </row>
    <row r="441" spans="2:56" x14ac:dyDescent="0.25">
      <c r="B441" s="74" t="s">
        <v>266</v>
      </c>
      <c r="C441">
        <v>1</v>
      </c>
      <c r="D441" s="76">
        <v>145</v>
      </c>
      <c r="E441" s="76">
        <v>100</v>
      </c>
      <c r="F441" s="76">
        <v>55</v>
      </c>
      <c r="G441" s="76">
        <f>ROUND((Table245[[#This Row],[XP]]*Table245[[#This Row],[entity_spawned (AVG)]])*(Table245[[#This Row],[activating_chance]]/100),0)</f>
        <v>55</v>
      </c>
      <c r="H441" s="73" t="s">
        <v>362</v>
      </c>
      <c r="AX441" t="s">
        <v>415</v>
      </c>
      <c r="AY441">
        <v>3</v>
      </c>
      <c r="AZ441">
        <v>120</v>
      </c>
      <c r="BA441" s="76">
        <v>100</v>
      </c>
      <c r="BB441">
        <v>50</v>
      </c>
      <c r="BC441" s="76">
        <f>ROUND((Table61011[[#This Row],[XP]]*Table61011[[#This Row],[entity_spawned (AVG)]])*(Table61011[[#This Row],[activating_chance]]/100),0)</f>
        <v>150</v>
      </c>
      <c r="BD441" s="73" t="s">
        <v>361</v>
      </c>
    </row>
    <row r="442" spans="2:56" x14ac:dyDescent="0.25">
      <c r="B442" s="74" t="s">
        <v>266</v>
      </c>
      <c r="C442">
        <v>1</v>
      </c>
      <c r="D442" s="76">
        <v>145</v>
      </c>
      <c r="E442" s="76">
        <v>100</v>
      </c>
      <c r="F442" s="76">
        <v>55</v>
      </c>
      <c r="G442" s="76">
        <f>ROUND((Table245[[#This Row],[XP]]*Table245[[#This Row],[entity_spawned (AVG)]])*(Table245[[#This Row],[activating_chance]]/100),0)</f>
        <v>55</v>
      </c>
      <c r="H442" s="73" t="s">
        <v>362</v>
      </c>
      <c r="AX442" t="s">
        <v>419</v>
      </c>
      <c r="AY442">
        <v>1</v>
      </c>
      <c r="AZ442">
        <v>120</v>
      </c>
      <c r="BA442" s="76">
        <v>100</v>
      </c>
      <c r="BB442">
        <v>75</v>
      </c>
      <c r="BC442" s="76">
        <f>ROUND((Table61011[[#This Row],[XP]]*Table61011[[#This Row],[entity_spawned (AVG)]])*(Table61011[[#This Row],[activating_chance]]/100),0)</f>
        <v>75</v>
      </c>
      <c r="BD442" s="73" t="s">
        <v>361</v>
      </c>
    </row>
    <row r="443" spans="2:56" x14ac:dyDescent="0.25">
      <c r="B443" s="74" t="s">
        <v>235</v>
      </c>
      <c r="C443">
        <v>3</v>
      </c>
      <c r="D443" s="76">
        <v>140</v>
      </c>
      <c r="E443" s="76">
        <v>85</v>
      </c>
      <c r="F443" s="76">
        <v>25</v>
      </c>
      <c r="G443" s="76">
        <f>ROUND((Table245[[#This Row],[XP]]*Table245[[#This Row],[entity_spawned (AVG)]])*(Table245[[#This Row],[activating_chance]]/100),0)</f>
        <v>64</v>
      </c>
      <c r="H443" s="73" t="s">
        <v>361</v>
      </c>
      <c r="AX443" t="s">
        <v>427</v>
      </c>
      <c r="AY443">
        <v>1</v>
      </c>
      <c r="AZ443">
        <v>120</v>
      </c>
      <c r="BA443" s="76">
        <v>60</v>
      </c>
      <c r="BB443">
        <v>83</v>
      </c>
      <c r="BC443" s="76">
        <f>ROUND((Table61011[[#This Row],[XP]]*Table61011[[#This Row],[entity_spawned (AVG)]])*(Table61011[[#This Row],[activating_chance]]/100),0)</f>
        <v>50</v>
      </c>
      <c r="BD443" s="73" t="s">
        <v>361</v>
      </c>
    </row>
    <row r="444" spans="2:56" x14ac:dyDescent="0.25">
      <c r="B444" s="74" t="s">
        <v>235</v>
      </c>
      <c r="C444">
        <v>3</v>
      </c>
      <c r="D444" s="76">
        <v>140</v>
      </c>
      <c r="E444" s="76">
        <v>80</v>
      </c>
      <c r="F444" s="76">
        <v>25</v>
      </c>
      <c r="G444" s="76">
        <f>ROUND((Table245[[#This Row],[XP]]*Table245[[#This Row],[entity_spawned (AVG)]])*(Table245[[#This Row],[activating_chance]]/100),0)</f>
        <v>60</v>
      </c>
      <c r="H444" s="73" t="s">
        <v>361</v>
      </c>
      <c r="AX444" t="s">
        <v>427</v>
      </c>
      <c r="AY444">
        <v>1</v>
      </c>
      <c r="AZ444">
        <v>120</v>
      </c>
      <c r="BA444" s="76">
        <v>60</v>
      </c>
      <c r="BB444">
        <v>83</v>
      </c>
      <c r="BC444" s="76">
        <f>ROUND((Table61011[[#This Row],[XP]]*Table61011[[#This Row],[entity_spawned (AVG)]])*(Table61011[[#This Row],[activating_chance]]/100),0)</f>
        <v>50</v>
      </c>
      <c r="BD444" s="73" t="s">
        <v>361</v>
      </c>
    </row>
    <row r="445" spans="2:56" x14ac:dyDescent="0.25">
      <c r="B445" s="74" t="s">
        <v>235</v>
      </c>
      <c r="C445">
        <v>5</v>
      </c>
      <c r="D445" s="76">
        <v>140</v>
      </c>
      <c r="E445" s="76">
        <v>30</v>
      </c>
      <c r="F445" s="76">
        <v>25</v>
      </c>
      <c r="G445" s="76">
        <f>ROUND((Table245[[#This Row],[XP]]*Table245[[#This Row],[entity_spawned (AVG)]])*(Table245[[#This Row],[activating_chance]]/100),0)</f>
        <v>38</v>
      </c>
      <c r="H445" s="73" t="s">
        <v>361</v>
      </c>
      <c r="AX445" t="s">
        <v>235</v>
      </c>
      <c r="AY445">
        <v>1</v>
      </c>
      <c r="AZ445">
        <v>110</v>
      </c>
      <c r="BA445" s="76">
        <v>100</v>
      </c>
      <c r="BB445">
        <v>25</v>
      </c>
      <c r="BC445" s="76">
        <f>ROUND((Table61011[[#This Row],[XP]]*Table61011[[#This Row],[entity_spawned (AVG)]])*(Table61011[[#This Row],[activating_chance]]/100),0)</f>
        <v>25</v>
      </c>
      <c r="BD445" s="73" t="s">
        <v>361</v>
      </c>
    </row>
    <row r="446" spans="2:56" x14ac:dyDescent="0.25">
      <c r="B446" s="74" t="s">
        <v>235</v>
      </c>
      <c r="C446">
        <v>3</v>
      </c>
      <c r="D446" s="76">
        <v>140</v>
      </c>
      <c r="E446" s="76">
        <v>100</v>
      </c>
      <c r="F446" s="76">
        <v>25</v>
      </c>
      <c r="G446" s="76">
        <f>ROUND((Table245[[#This Row],[XP]]*Table245[[#This Row],[entity_spawned (AVG)]])*(Table245[[#This Row],[activating_chance]]/100),0)</f>
        <v>75</v>
      </c>
      <c r="H446" s="73" t="s">
        <v>361</v>
      </c>
      <c r="AX446" t="s">
        <v>235</v>
      </c>
      <c r="AY446">
        <v>2</v>
      </c>
      <c r="AZ446">
        <v>110</v>
      </c>
      <c r="BA446" s="76">
        <v>100</v>
      </c>
      <c r="BB446">
        <v>25</v>
      </c>
      <c r="BC446" s="76">
        <f>ROUND((Table61011[[#This Row],[XP]]*Table61011[[#This Row],[entity_spawned (AVG)]])*(Table61011[[#This Row],[activating_chance]]/100),0)</f>
        <v>50</v>
      </c>
      <c r="BD446" s="73" t="s">
        <v>361</v>
      </c>
    </row>
    <row r="447" spans="2:56" x14ac:dyDescent="0.25">
      <c r="B447" s="74" t="s">
        <v>235</v>
      </c>
      <c r="C447">
        <v>3</v>
      </c>
      <c r="D447" s="76">
        <v>140</v>
      </c>
      <c r="E447" s="76">
        <v>40</v>
      </c>
      <c r="F447" s="76">
        <v>25</v>
      </c>
      <c r="G447" s="76">
        <f>ROUND((Table245[[#This Row],[XP]]*Table245[[#This Row],[entity_spawned (AVG)]])*(Table245[[#This Row],[activating_chance]]/100),0)</f>
        <v>30</v>
      </c>
      <c r="H447" s="73" t="s">
        <v>361</v>
      </c>
      <c r="AX447" t="s">
        <v>235</v>
      </c>
      <c r="AY447">
        <v>1</v>
      </c>
      <c r="AZ447">
        <v>110</v>
      </c>
      <c r="BA447" s="76">
        <v>80</v>
      </c>
      <c r="BB447">
        <v>25</v>
      </c>
      <c r="BC447" s="76">
        <f>ROUND((Table61011[[#This Row],[XP]]*Table61011[[#This Row],[entity_spawned (AVG)]])*(Table61011[[#This Row],[activating_chance]]/100),0)</f>
        <v>20</v>
      </c>
      <c r="BD447" s="73" t="s">
        <v>361</v>
      </c>
    </row>
    <row r="448" spans="2:56" x14ac:dyDescent="0.25">
      <c r="B448" s="74" t="s">
        <v>235</v>
      </c>
      <c r="C448">
        <v>3</v>
      </c>
      <c r="D448" s="76">
        <v>140</v>
      </c>
      <c r="E448" s="76">
        <v>100</v>
      </c>
      <c r="F448" s="76">
        <v>25</v>
      </c>
      <c r="G448" s="76">
        <f>ROUND((Table245[[#This Row],[XP]]*Table245[[#This Row],[entity_spawned (AVG)]])*(Table245[[#This Row],[activating_chance]]/100),0)</f>
        <v>75</v>
      </c>
      <c r="H448" s="73" t="s">
        <v>361</v>
      </c>
      <c r="AX448" t="s">
        <v>235</v>
      </c>
      <c r="AY448">
        <v>1</v>
      </c>
      <c r="AZ448">
        <v>110</v>
      </c>
      <c r="BA448" s="76">
        <v>100</v>
      </c>
      <c r="BB448">
        <v>25</v>
      </c>
      <c r="BC448" s="76">
        <f>ROUND((Table61011[[#This Row],[XP]]*Table61011[[#This Row],[entity_spawned (AVG)]])*(Table61011[[#This Row],[activating_chance]]/100),0)</f>
        <v>25</v>
      </c>
      <c r="BD448" s="73" t="s">
        <v>361</v>
      </c>
    </row>
    <row r="449" spans="2:56" x14ac:dyDescent="0.25">
      <c r="B449" s="74" t="s">
        <v>235</v>
      </c>
      <c r="C449">
        <v>7</v>
      </c>
      <c r="D449" s="76">
        <v>140</v>
      </c>
      <c r="E449" s="76">
        <v>100</v>
      </c>
      <c r="F449" s="76">
        <v>25</v>
      </c>
      <c r="G449" s="76">
        <f>ROUND((Table245[[#This Row],[XP]]*Table245[[#This Row],[entity_spawned (AVG)]])*(Table245[[#This Row],[activating_chance]]/100),0)</f>
        <v>175</v>
      </c>
      <c r="H449" s="73" t="s">
        <v>361</v>
      </c>
      <c r="AX449" t="s">
        <v>235</v>
      </c>
      <c r="AY449">
        <v>1</v>
      </c>
      <c r="AZ449">
        <v>110</v>
      </c>
      <c r="BA449" s="76">
        <v>100</v>
      </c>
      <c r="BB449">
        <v>25</v>
      </c>
      <c r="BC449" s="76">
        <f>ROUND((Table61011[[#This Row],[XP]]*Table61011[[#This Row],[entity_spawned (AVG)]])*(Table61011[[#This Row],[activating_chance]]/100),0)</f>
        <v>25</v>
      </c>
      <c r="BD449" s="73" t="s">
        <v>361</v>
      </c>
    </row>
    <row r="450" spans="2:56" x14ac:dyDescent="0.25">
      <c r="B450" s="74" t="s">
        <v>235</v>
      </c>
      <c r="C450">
        <v>1</v>
      </c>
      <c r="D450" s="76">
        <v>140</v>
      </c>
      <c r="E450" s="76">
        <v>100</v>
      </c>
      <c r="F450" s="76">
        <v>25</v>
      </c>
      <c r="G450" s="76">
        <f>ROUND((Table245[[#This Row],[XP]]*Table245[[#This Row],[entity_spawned (AVG)]])*(Table245[[#This Row],[activating_chance]]/100),0)</f>
        <v>25</v>
      </c>
      <c r="H450" s="73" t="s">
        <v>361</v>
      </c>
      <c r="AX450" t="s">
        <v>235</v>
      </c>
      <c r="AY450">
        <v>3</v>
      </c>
      <c r="AZ450">
        <v>110</v>
      </c>
      <c r="BA450" s="76">
        <v>100</v>
      </c>
      <c r="BB450">
        <v>25</v>
      </c>
      <c r="BC450" s="76">
        <f>ROUND((Table61011[[#This Row],[XP]]*Table61011[[#This Row],[entity_spawned (AVG)]])*(Table61011[[#This Row],[activating_chance]]/100),0)</f>
        <v>75</v>
      </c>
      <c r="BD450" s="73" t="s">
        <v>361</v>
      </c>
    </row>
    <row r="451" spans="2:56" x14ac:dyDescent="0.25">
      <c r="B451" s="74" t="s">
        <v>235</v>
      </c>
      <c r="C451">
        <v>3</v>
      </c>
      <c r="D451" s="76">
        <v>140</v>
      </c>
      <c r="E451" s="76">
        <v>100</v>
      </c>
      <c r="F451" s="76">
        <v>25</v>
      </c>
      <c r="G451" s="76">
        <f>ROUND((Table245[[#This Row],[XP]]*Table245[[#This Row],[entity_spawned (AVG)]])*(Table245[[#This Row],[activating_chance]]/100),0)</f>
        <v>75</v>
      </c>
      <c r="H451" s="73" t="s">
        <v>361</v>
      </c>
      <c r="AX451" t="s">
        <v>235</v>
      </c>
      <c r="AY451">
        <v>3</v>
      </c>
      <c r="AZ451">
        <v>110</v>
      </c>
      <c r="BA451" s="76">
        <v>100</v>
      </c>
      <c r="BB451">
        <v>25</v>
      </c>
      <c r="BC451" s="76">
        <f>ROUND((Table61011[[#This Row],[XP]]*Table61011[[#This Row],[entity_spawned (AVG)]])*(Table61011[[#This Row],[activating_chance]]/100),0)</f>
        <v>75</v>
      </c>
      <c r="BD451" s="73" t="s">
        <v>361</v>
      </c>
    </row>
    <row r="452" spans="2:56" x14ac:dyDescent="0.25">
      <c r="B452" s="74" t="s">
        <v>235</v>
      </c>
      <c r="C452">
        <v>5</v>
      </c>
      <c r="D452" s="76">
        <v>140</v>
      </c>
      <c r="E452" s="76">
        <v>100</v>
      </c>
      <c r="F452" s="76">
        <v>25</v>
      </c>
      <c r="G452" s="76">
        <f>ROUND((Table245[[#This Row],[XP]]*Table245[[#This Row],[entity_spawned (AVG)]])*(Table245[[#This Row],[activating_chance]]/100),0)</f>
        <v>125</v>
      </c>
      <c r="H452" s="73" t="s">
        <v>361</v>
      </c>
      <c r="AX452" t="s">
        <v>420</v>
      </c>
      <c r="AY452">
        <v>1</v>
      </c>
      <c r="AZ452">
        <v>110</v>
      </c>
      <c r="BA452" s="76">
        <v>100</v>
      </c>
      <c r="BB452">
        <v>75</v>
      </c>
      <c r="BC452" s="76">
        <f>ROUND((Table61011[[#This Row],[XP]]*Table61011[[#This Row],[entity_spawned (AVG)]])*(Table61011[[#This Row],[activating_chance]]/100),0)</f>
        <v>75</v>
      </c>
      <c r="BD452" s="73" t="s">
        <v>362</v>
      </c>
    </row>
    <row r="453" spans="2:56" x14ac:dyDescent="0.25">
      <c r="B453" s="74" t="s">
        <v>235</v>
      </c>
      <c r="C453">
        <v>5</v>
      </c>
      <c r="D453" s="76">
        <v>140</v>
      </c>
      <c r="E453" s="76">
        <v>100</v>
      </c>
      <c r="F453" s="76">
        <v>25</v>
      </c>
      <c r="G453" s="76">
        <f>ROUND((Table245[[#This Row],[XP]]*Table245[[#This Row],[entity_spawned (AVG)]])*(Table245[[#This Row],[activating_chance]]/100),0)</f>
        <v>125</v>
      </c>
      <c r="H453" s="73" t="s">
        <v>361</v>
      </c>
      <c r="AX453" t="s">
        <v>420</v>
      </c>
      <c r="AY453">
        <v>1</v>
      </c>
      <c r="AZ453">
        <v>110</v>
      </c>
      <c r="BA453" s="76">
        <v>100</v>
      </c>
      <c r="BB453">
        <v>75</v>
      </c>
      <c r="BC453" s="76">
        <f>ROUND((Table61011[[#This Row],[XP]]*Table61011[[#This Row],[entity_spawned (AVG)]])*(Table61011[[#This Row],[activating_chance]]/100),0)</f>
        <v>75</v>
      </c>
      <c r="BD453" s="73" t="s">
        <v>362</v>
      </c>
    </row>
    <row r="454" spans="2:56" x14ac:dyDescent="0.25">
      <c r="B454" s="74" t="s">
        <v>235</v>
      </c>
      <c r="C454">
        <v>3</v>
      </c>
      <c r="D454" s="76">
        <v>140</v>
      </c>
      <c r="E454" s="76">
        <v>80</v>
      </c>
      <c r="F454" s="76">
        <v>25</v>
      </c>
      <c r="G454" s="76">
        <f>ROUND((Table245[[#This Row],[XP]]*Table245[[#This Row],[entity_spawned (AVG)]])*(Table245[[#This Row],[activating_chance]]/100),0)</f>
        <v>60</v>
      </c>
      <c r="H454" s="73" t="s">
        <v>361</v>
      </c>
      <c r="AX454" t="s">
        <v>235</v>
      </c>
      <c r="AY454">
        <v>1</v>
      </c>
      <c r="AZ454">
        <v>100</v>
      </c>
      <c r="BA454" s="76">
        <v>100</v>
      </c>
      <c r="BB454">
        <v>25</v>
      </c>
      <c r="BC454" s="76">
        <f>ROUND((Table61011[[#This Row],[XP]]*Table61011[[#This Row],[entity_spawned (AVG)]])*(Table61011[[#This Row],[activating_chance]]/100),0)</f>
        <v>25</v>
      </c>
      <c r="BD454" s="73" t="s">
        <v>361</v>
      </c>
    </row>
    <row r="455" spans="2:56" x14ac:dyDescent="0.25">
      <c r="B455" s="74" t="s">
        <v>235</v>
      </c>
      <c r="C455">
        <v>1</v>
      </c>
      <c r="D455" s="76">
        <v>140</v>
      </c>
      <c r="E455" s="76">
        <v>100</v>
      </c>
      <c r="F455" s="76">
        <v>25</v>
      </c>
      <c r="G455" s="76">
        <f>ROUND((Table245[[#This Row],[XP]]*Table245[[#This Row],[entity_spawned (AVG)]])*(Table245[[#This Row],[activating_chance]]/100),0)</f>
        <v>25</v>
      </c>
      <c r="H455" s="73" t="s">
        <v>361</v>
      </c>
      <c r="AX455" t="s">
        <v>235</v>
      </c>
      <c r="AY455">
        <v>1</v>
      </c>
      <c r="AZ455">
        <v>100</v>
      </c>
      <c r="BA455" s="76">
        <v>100</v>
      </c>
      <c r="BB455">
        <v>25</v>
      </c>
      <c r="BC455" s="76">
        <f>ROUND((Table61011[[#This Row],[XP]]*Table61011[[#This Row],[entity_spawned (AVG)]])*(Table61011[[#This Row],[activating_chance]]/100),0)</f>
        <v>25</v>
      </c>
      <c r="BD455" s="73" t="s">
        <v>361</v>
      </c>
    </row>
    <row r="456" spans="2:56" x14ac:dyDescent="0.25">
      <c r="B456" s="74" t="s">
        <v>235</v>
      </c>
      <c r="C456">
        <v>3</v>
      </c>
      <c r="D456" s="76">
        <v>140</v>
      </c>
      <c r="E456" s="76">
        <v>40</v>
      </c>
      <c r="F456" s="76">
        <v>25</v>
      </c>
      <c r="G456" s="76">
        <f>ROUND((Table245[[#This Row],[XP]]*Table245[[#This Row],[entity_spawned (AVG)]])*(Table245[[#This Row],[activating_chance]]/100),0)</f>
        <v>30</v>
      </c>
      <c r="H456" s="73" t="s">
        <v>361</v>
      </c>
      <c r="AX456" t="s">
        <v>236</v>
      </c>
      <c r="AY456">
        <v>1</v>
      </c>
      <c r="AZ456">
        <v>100</v>
      </c>
      <c r="BA456" s="76">
        <v>80</v>
      </c>
      <c r="BB456">
        <v>25</v>
      </c>
      <c r="BC456" s="76">
        <f>ROUND((Table61011[[#This Row],[XP]]*Table61011[[#This Row],[entity_spawned (AVG)]])*(Table61011[[#This Row],[activating_chance]]/100),0)</f>
        <v>20</v>
      </c>
      <c r="BD456" s="73" t="s">
        <v>361</v>
      </c>
    </row>
    <row r="457" spans="2:56" x14ac:dyDescent="0.25">
      <c r="B457" s="74" t="s">
        <v>235</v>
      </c>
      <c r="C457">
        <v>5</v>
      </c>
      <c r="D457" s="76">
        <v>140</v>
      </c>
      <c r="E457" s="76">
        <v>10</v>
      </c>
      <c r="F457" s="76">
        <v>25</v>
      </c>
      <c r="G457" s="76">
        <f>ROUND((Table245[[#This Row],[XP]]*Table245[[#This Row],[entity_spawned (AVG)]])*(Table245[[#This Row],[activating_chance]]/100),0)</f>
        <v>13</v>
      </c>
      <c r="H457" s="73" t="s">
        <v>361</v>
      </c>
      <c r="AX457" t="s">
        <v>257</v>
      </c>
      <c r="AY457">
        <v>1</v>
      </c>
      <c r="AZ457">
        <v>100</v>
      </c>
      <c r="BA457" s="76">
        <v>100</v>
      </c>
      <c r="BB457">
        <v>25</v>
      </c>
      <c r="BC457" s="76">
        <f>ROUND((Table61011[[#This Row],[XP]]*Table61011[[#This Row],[entity_spawned (AVG)]])*(Table61011[[#This Row],[activating_chance]]/100),0)</f>
        <v>25</v>
      </c>
      <c r="BD457" s="73" t="s">
        <v>361</v>
      </c>
    </row>
    <row r="458" spans="2:56" x14ac:dyDescent="0.25">
      <c r="B458" s="74" t="s">
        <v>235</v>
      </c>
      <c r="C458">
        <v>3</v>
      </c>
      <c r="D458" s="76">
        <v>140</v>
      </c>
      <c r="E458" s="76">
        <v>70</v>
      </c>
      <c r="F458" s="76">
        <v>25</v>
      </c>
      <c r="G458" s="76">
        <f>ROUND((Table245[[#This Row],[XP]]*Table245[[#This Row],[entity_spawned (AVG)]])*(Table245[[#This Row],[activating_chance]]/100),0)</f>
        <v>53</v>
      </c>
      <c r="H458" s="73" t="s">
        <v>361</v>
      </c>
      <c r="AX458" t="s">
        <v>257</v>
      </c>
      <c r="AY458">
        <v>2</v>
      </c>
      <c r="AZ458">
        <v>100</v>
      </c>
      <c r="BA458" s="76">
        <v>100</v>
      </c>
      <c r="BB458">
        <v>25</v>
      </c>
      <c r="BC458" s="76">
        <f>ROUND((Table61011[[#This Row],[XP]]*Table61011[[#This Row],[entity_spawned (AVG)]])*(Table61011[[#This Row],[activating_chance]]/100),0)</f>
        <v>50</v>
      </c>
      <c r="BD458" s="73" t="s">
        <v>361</v>
      </c>
    </row>
    <row r="459" spans="2:56" x14ac:dyDescent="0.25">
      <c r="B459" s="74" t="s">
        <v>235</v>
      </c>
      <c r="C459">
        <v>1</v>
      </c>
      <c r="D459" s="76">
        <v>140</v>
      </c>
      <c r="E459" s="76">
        <v>100</v>
      </c>
      <c r="F459" s="76">
        <v>25</v>
      </c>
      <c r="G459" s="76">
        <f>ROUND((Table245[[#This Row],[XP]]*Table245[[#This Row],[entity_spawned (AVG)]])*(Table245[[#This Row],[activating_chance]]/100),0)</f>
        <v>25</v>
      </c>
      <c r="H459" s="73" t="s">
        <v>361</v>
      </c>
      <c r="AX459" t="s">
        <v>257</v>
      </c>
      <c r="AY459">
        <v>2</v>
      </c>
      <c r="AZ459">
        <v>100</v>
      </c>
      <c r="BA459" s="76">
        <v>100</v>
      </c>
      <c r="BB459">
        <v>25</v>
      </c>
      <c r="BC459" s="76">
        <f>ROUND((Table61011[[#This Row],[XP]]*Table61011[[#This Row],[entity_spawned (AVG)]])*(Table61011[[#This Row],[activating_chance]]/100),0)</f>
        <v>50</v>
      </c>
      <c r="BD459" s="73" t="s">
        <v>361</v>
      </c>
    </row>
    <row r="460" spans="2:56" x14ac:dyDescent="0.25">
      <c r="B460" s="74" t="s">
        <v>235</v>
      </c>
      <c r="C460">
        <v>3</v>
      </c>
      <c r="D460" s="76">
        <v>140</v>
      </c>
      <c r="E460" s="76">
        <v>100</v>
      </c>
      <c r="F460" s="76">
        <v>25</v>
      </c>
      <c r="G460" s="76">
        <f>ROUND((Table245[[#This Row],[XP]]*Table245[[#This Row],[entity_spawned (AVG)]])*(Table245[[#This Row],[activating_chance]]/100),0)</f>
        <v>75</v>
      </c>
      <c r="H460" s="73" t="s">
        <v>361</v>
      </c>
      <c r="AX460" t="s">
        <v>257</v>
      </c>
      <c r="AY460">
        <v>2</v>
      </c>
      <c r="AZ460">
        <v>100</v>
      </c>
      <c r="BA460" s="76">
        <v>100</v>
      </c>
      <c r="BB460">
        <v>25</v>
      </c>
      <c r="BC460" s="76">
        <f>ROUND((Table61011[[#This Row],[XP]]*Table61011[[#This Row],[entity_spawned (AVG)]])*(Table61011[[#This Row],[activating_chance]]/100),0)</f>
        <v>50</v>
      </c>
      <c r="BD460" s="73" t="s">
        <v>361</v>
      </c>
    </row>
    <row r="461" spans="2:56" x14ac:dyDescent="0.25">
      <c r="B461" s="74" t="s">
        <v>235</v>
      </c>
      <c r="C461">
        <v>3</v>
      </c>
      <c r="D461" s="76">
        <v>140</v>
      </c>
      <c r="E461" s="76">
        <v>100</v>
      </c>
      <c r="F461" s="76">
        <v>25</v>
      </c>
      <c r="G461" s="76">
        <f>ROUND((Table245[[#This Row],[XP]]*Table245[[#This Row],[entity_spawned (AVG)]])*(Table245[[#This Row],[activating_chance]]/100),0)</f>
        <v>75</v>
      </c>
      <c r="H461" s="73" t="s">
        <v>361</v>
      </c>
      <c r="AX461" t="s">
        <v>257</v>
      </c>
      <c r="AY461">
        <v>2</v>
      </c>
      <c r="AZ461">
        <v>100</v>
      </c>
      <c r="BA461" s="76">
        <v>100</v>
      </c>
      <c r="BB461">
        <v>25</v>
      </c>
      <c r="BC461" s="76">
        <f>ROUND((Table61011[[#This Row],[XP]]*Table61011[[#This Row],[entity_spawned (AVG)]])*(Table61011[[#This Row],[activating_chance]]/100),0)</f>
        <v>50</v>
      </c>
      <c r="BD461" s="73" t="s">
        <v>361</v>
      </c>
    </row>
    <row r="462" spans="2:56" x14ac:dyDescent="0.25">
      <c r="B462" s="74" t="s">
        <v>235</v>
      </c>
      <c r="C462">
        <v>5</v>
      </c>
      <c r="D462" s="76">
        <v>140</v>
      </c>
      <c r="E462" s="76">
        <v>100</v>
      </c>
      <c r="F462" s="76">
        <v>25</v>
      </c>
      <c r="G462" s="76">
        <f>ROUND((Table245[[#This Row],[XP]]*Table245[[#This Row],[entity_spawned (AVG)]])*(Table245[[#This Row],[activating_chance]]/100),0)</f>
        <v>125</v>
      </c>
      <c r="H462" s="73" t="s">
        <v>361</v>
      </c>
      <c r="AX462" t="s">
        <v>267</v>
      </c>
      <c r="AY462">
        <v>1</v>
      </c>
      <c r="AZ462">
        <v>100</v>
      </c>
      <c r="BA462" s="76">
        <v>100</v>
      </c>
      <c r="BB462">
        <v>25</v>
      </c>
      <c r="BC462" s="76">
        <f>ROUND((Table61011[[#This Row],[XP]]*Table61011[[#This Row],[entity_spawned (AVG)]])*(Table61011[[#This Row],[activating_chance]]/100),0)</f>
        <v>25</v>
      </c>
      <c r="BD462" s="73" t="s">
        <v>361</v>
      </c>
    </row>
    <row r="463" spans="2:56" x14ac:dyDescent="0.25">
      <c r="B463" s="74" t="s">
        <v>235</v>
      </c>
      <c r="C463">
        <v>3</v>
      </c>
      <c r="D463" s="76">
        <v>140</v>
      </c>
      <c r="E463" s="76">
        <v>100</v>
      </c>
      <c r="F463" s="76">
        <v>25</v>
      </c>
      <c r="G463" s="76">
        <f>ROUND((Table245[[#This Row],[XP]]*Table245[[#This Row],[entity_spawned (AVG)]])*(Table245[[#This Row],[activating_chance]]/100),0)</f>
        <v>75</v>
      </c>
      <c r="H463" s="73" t="s">
        <v>361</v>
      </c>
      <c r="AX463" t="s">
        <v>267</v>
      </c>
      <c r="AY463">
        <v>1</v>
      </c>
      <c r="AZ463">
        <v>100</v>
      </c>
      <c r="BA463" s="76">
        <v>80</v>
      </c>
      <c r="BB463">
        <v>25</v>
      </c>
      <c r="BC463" s="76">
        <f>ROUND((Table61011[[#This Row],[XP]]*Table61011[[#This Row],[entity_spawned (AVG)]])*(Table61011[[#This Row],[activating_chance]]/100),0)</f>
        <v>20</v>
      </c>
      <c r="BD463" s="73" t="s">
        <v>361</v>
      </c>
    </row>
    <row r="464" spans="2:56" x14ac:dyDescent="0.25">
      <c r="B464" s="74" t="s">
        <v>235</v>
      </c>
      <c r="C464">
        <v>3</v>
      </c>
      <c r="D464" s="76">
        <v>140</v>
      </c>
      <c r="E464" s="76">
        <v>100</v>
      </c>
      <c r="F464" s="76">
        <v>25</v>
      </c>
      <c r="G464" s="76">
        <f>ROUND((Table245[[#This Row],[XP]]*Table245[[#This Row],[entity_spawned (AVG)]])*(Table245[[#This Row],[activating_chance]]/100),0)</f>
        <v>75</v>
      </c>
      <c r="H464" s="73" t="s">
        <v>361</v>
      </c>
      <c r="AX464" t="s">
        <v>267</v>
      </c>
      <c r="AY464">
        <v>1</v>
      </c>
      <c r="AZ464">
        <v>100</v>
      </c>
      <c r="BA464" s="76">
        <v>80</v>
      </c>
      <c r="BB464">
        <v>25</v>
      </c>
      <c r="BC464" s="76">
        <f>ROUND((Table61011[[#This Row],[XP]]*Table61011[[#This Row],[entity_spawned (AVG)]])*(Table61011[[#This Row],[activating_chance]]/100),0)</f>
        <v>20</v>
      </c>
      <c r="BD464" s="73" t="s">
        <v>361</v>
      </c>
    </row>
    <row r="465" spans="2:56" x14ac:dyDescent="0.25">
      <c r="B465" s="74" t="s">
        <v>235</v>
      </c>
      <c r="C465">
        <v>1</v>
      </c>
      <c r="D465" s="76">
        <v>140</v>
      </c>
      <c r="E465" s="76">
        <v>100</v>
      </c>
      <c r="F465" s="76">
        <v>25</v>
      </c>
      <c r="G465" s="76">
        <f>ROUND((Table245[[#This Row],[XP]]*Table245[[#This Row],[entity_spawned (AVG)]])*(Table245[[#This Row],[activating_chance]]/100),0)</f>
        <v>25</v>
      </c>
      <c r="H465" s="73" t="s">
        <v>361</v>
      </c>
      <c r="AX465" t="s">
        <v>267</v>
      </c>
      <c r="AY465">
        <v>1</v>
      </c>
      <c r="AZ465">
        <v>100</v>
      </c>
      <c r="BA465" s="76">
        <v>100</v>
      </c>
      <c r="BB465">
        <v>25</v>
      </c>
      <c r="BC465" s="76">
        <f>ROUND((Table61011[[#This Row],[XP]]*Table61011[[#This Row],[entity_spawned (AVG)]])*(Table61011[[#This Row],[activating_chance]]/100),0)</f>
        <v>25</v>
      </c>
      <c r="BD465" s="73" t="s">
        <v>361</v>
      </c>
    </row>
    <row r="466" spans="2:56" x14ac:dyDescent="0.25">
      <c r="B466" s="74" t="s">
        <v>235</v>
      </c>
      <c r="C466">
        <v>3</v>
      </c>
      <c r="D466" s="76">
        <v>140</v>
      </c>
      <c r="E466" s="76">
        <v>100</v>
      </c>
      <c r="F466" s="76">
        <v>25</v>
      </c>
      <c r="G466" s="76">
        <f>ROUND((Table245[[#This Row],[XP]]*Table245[[#This Row],[entity_spawned (AVG)]])*(Table245[[#This Row],[activating_chance]]/100),0)</f>
        <v>75</v>
      </c>
      <c r="H466" s="73" t="s">
        <v>361</v>
      </c>
      <c r="AX466" t="s">
        <v>267</v>
      </c>
      <c r="AY466">
        <v>1</v>
      </c>
      <c r="AZ466">
        <v>100</v>
      </c>
      <c r="BA466" s="76">
        <v>100</v>
      </c>
      <c r="BB466">
        <v>25</v>
      </c>
      <c r="BC466" s="76">
        <f>ROUND((Table61011[[#This Row],[XP]]*Table61011[[#This Row],[entity_spawned (AVG)]])*(Table61011[[#This Row],[activating_chance]]/100),0)</f>
        <v>25</v>
      </c>
      <c r="BD466" s="73" t="s">
        <v>361</v>
      </c>
    </row>
    <row r="467" spans="2:56" x14ac:dyDescent="0.25">
      <c r="B467" s="74" t="s">
        <v>235</v>
      </c>
      <c r="C467">
        <v>5</v>
      </c>
      <c r="D467" s="76">
        <v>140</v>
      </c>
      <c r="E467" s="76">
        <v>100</v>
      </c>
      <c r="F467" s="76">
        <v>25</v>
      </c>
      <c r="G467" s="76">
        <f>ROUND((Table245[[#This Row],[XP]]*Table245[[#This Row],[entity_spawned (AVG)]])*(Table245[[#This Row],[activating_chance]]/100),0)</f>
        <v>125</v>
      </c>
      <c r="H467" s="73" t="s">
        <v>361</v>
      </c>
      <c r="AX467" t="s">
        <v>235</v>
      </c>
      <c r="AY467">
        <v>1</v>
      </c>
      <c r="AZ467">
        <v>90</v>
      </c>
      <c r="BA467" s="76">
        <v>100</v>
      </c>
      <c r="BB467">
        <v>25</v>
      </c>
      <c r="BC467" s="76">
        <f>ROUND((Table61011[[#This Row],[XP]]*Table61011[[#This Row],[entity_spawned (AVG)]])*(Table61011[[#This Row],[activating_chance]]/100),0)</f>
        <v>25</v>
      </c>
      <c r="BD467" s="73" t="s">
        <v>361</v>
      </c>
    </row>
    <row r="468" spans="2:56" x14ac:dyDescent="0.25">
      <c r="B468" s="74" t="s">
        <v>235</v>
      </c>
      <c r="C468">
        <v>3</v>
      </c>
      <c r="D468" s="76">
        <v>140</v>
      </c>
      <c r="E468" s="76">
        <v>100</v>
      </c>
      <c r="F468" s="76">
        <v>25</v>
      </c>
      <c r="G468" s="76">
        <f>ROUND((Table245[[#This Row],[XP]]*Table245[[#This Row],[entity_spawned (AVG)]])*(Table245[[#This Row],[activating_chance]]/100),0)</f>
        <v>75</v>
      </c>
      <c r="H468" s="73" t="s">
        <v>361</v>
      </c>
      <c r="AX468" t="s">
        <v>235</v>
      </c>
      <c r="AY468">
        <v>1</v>
      </c>
      <c r="AZ468">
        <v>90</v>
      </c>
      <c r="BA468" s="76">
        <v>100</v>
      </c>
      <c r="BB468">
        <v>25</v>
      </c>
      <c r="BC468" s="76">
        <f>ROUND((Table61011[[#This Row],[XP]]*Table61011[[#This Row],[entity_spawned (AVG)]])*(Table61011[[#This Row],[activating_chance]]/100),0)</f>
        <v>25</v>
      </c>
      <c r="BD468" s="73" t="s">
        <v>361</v>
      </c>
    </row>
    <row r="469" spans="2:56" x14ac:dyDescent="0.25">
      <c r="B469" s="74" t="s">
        <v>235</v>
      </c>
      <c r="C469">
        <v>3</v>
      </c>
      <c r="D469" s="76">
        <v>140</v>
      </c>
      <c r="E469" s="76">
        <v>100</v>
      </c>
      <c r="F469" s="76">
        <v>25</v>
      </c>
      <c r="G469" s="76">
        <f>ROUND((Table245[[#This Row],[XP]]*Table245[[#This Row],[entity_spawned (AVG)]])*(Table245[[#This Row],[activating_chance]]/100),0)</f>
        <v>75</v>
      </c>
      <c r="H469" s="73" t="s">
        <v>361</v>
      </c>
      <c r="AX469" t="s">
        <v>235</v>
      </c>
      <c r="AY469">
        <v>1</v>
      </c>
      <c r="AZ469">
        <v>90</v>
      </c>
      <c r="BA469" s="76">
        <v>100</v>
      </c>
      <c r="BB469">
        <v>25</v>
      </c>
      <c r="BC469" s="76">
        <f>ROUND((Table61011[[#This Row],[XP]]*Table61011[[#This Row],[entity_spawned (AVG)]])*(Table61011[[#This Row],[activating_chance]]/100),0)</f>
        <v>25</v>
      </c>
      <c r="BD469" s="73" t="s">
        <v>361</v>
      </c>
    </row>
    <row r="470" spans="2:56" x14ac:dyDescent="0.25">
      <c r="B470" s="74" t="s">
        <v>235</v>
      </c>
      <c r="C470">
        <v>1</v>
      </c>
      <c r="D470" s="76">
        <v>140</v>
      </c>
      <c r="E470" s="76">
        <v>70</v>
      </c>
      <c r="F470" s="76">
        <v>25</v>
      </c>
      <c r="G470" s="76">
        <f>ROUND((Table245[[#This Row],[XP]]*Table245[[#This Row],[entity_spawned (AVG)]])*(Table245[[#This Row],[activating_chance]]/100),0)</f>
        <v>18</v>
      </c>
      <c r="H470" s="73" t="s">
        <v>361</v>
      </c>
      <c r="AX470" t="s">
        <v>235</v>
      </c>
      <c r="AY470">
        <v>1</v>
      </c>
      <c r="AZ470">
        <v>90</v>
      </c>
      <c r="BA470" s="76">
        <v>100</v>
      </c>
      <c r="BB470">
        <v>25</v>
      </c>
      <c r="BC470" s="76">
        <f>ROUND((Table61011[[#This Row],[XP]]*Table61011[[#This Row],[entity_spawned (AVG)]])*(Table61011[[#This Row],[activating_chance]]/100),0)</f>
        <v>25</v>
      </c>
      <c r="BD470" s="73" t="s">
        <v>361</v>
      </c>
    </row>
    <row r="471" spans="2:56" x14ac:dyDescent="0.25">
      <c r="B471" s="74" t="s">
        <v>255</v>
      </c>
      <c r="C471">
        <v>1</v>
      </c>
      <c r="D471" s="76">
        <v>140</v>
      </c>
      <c r="E471" s="76">
        <v>80</v>
      </c>
      <c r="F471" s="76">
        <v>25</v>
      </c>
      <c r="G471" s="76">
        <f>ROUND((Table245[[#This Row],[XP]]*Table245[[#This Row],[entity_spawned (AVG)]])*(Table245[[#This Row],[activating_chance]]/100),0)</f>
        <v>20</v>
      </c>
      <c r="H471" s="73" t="s">
        <v>361</v>
      </c>
      <c r="AX471" t="s">
        <v>415</v>
      </c>
      <c r="AY471">
        <v>2</v>
      </c>
      <c r="AZ471">
        <v>90</v>
      </c>
      <c r="BA471" s="76">
        <v>100</v>
      </c>
      <c r="BB471">
        <v>50</v>
      </c>
      <c r="BC471" s="76">
        <f>ROUND((Table61011[[#This Row],[XP]]*Table61011[[#This Row],[entity_spawned (AVG)]])*(Table61011[[#This Row],[activating_chance]]/100),0)</f>
        <v>100</v>
      </c>
      <c r="BD471" s="73" t="s">
        <v>361</v>
      </c>
    </row>
    <row r="472" spans="2:56" x14ac:dyDescent="0.25">
      <c r="B472" s="74" t="s">
        <v>255</v>
      </c>
      <c r="C472">
        <v>1</v>
      </c>
      <c r="D472" s="76">
        <v>140</v>
      </c>
      <c r="E472" s="76">
        <v>100</v>
      </c>
      <c r="F472" s="76">
        <v>25</v>
      </c>
      <c r="G472" s="76">
        <f>ROUND((Table245[[#This Row],[XP]]*Table245[[#This Row],[entity_spawned (AVG)]])*(Table245[[#This Row],[activating_chance]]/100),0)</f>
        <v>25</v>
      </c>
      <c r="H472" s="73" t="s">
        <v>361</v>
      </c>
      <c r="AX472" t="s">
        <v>415</v>
      </c>
      <c r="AY472">
        <v>3</v>
      </c>
      <c r="AZ472">
        <v>90</v>
      </c>
      <c r="BA472" s="76">
        <v>100</v>
      </c>
      <c r="BB472">
        <v>50</v>
      </c>
      <c r="BC472" s="76">
        <f>ROUND((Table61011[[#This Row],[XP]]*Table61011[[#This Row],[entity_spawned (AVG)]])*(Table61011[[#This Row],[activating_chance]]/100),0)</f>
        <v>150</v>
      </c>
      <c r="BD472" s="73" t="s">
        <v>361</v>
      </c>
    </row>
    <row r="473" spans="2:56" x14ac:dyDescent="0.25">
      <c r="B473" s="74" t="s">
        <v>255</v>
      </c>
      <c r="C473">
        <v>1</v>
      </c>
      <c r="D473" s="76">
        <v>140</v>
      </c>
      <c r="E473" s="76">
        <v>80</v>
      </c>
      <c r="F473" s="76">
        <v>25</v>
      </c>
      <c r="G473" s="76">
        <f>ROUND((Table245[[#This Row],[XP]]*Table245[[#This Row],[entity_spawned (AVG)]])*(Table245[[#This Row],[activating_chance]]/100),0)</f>
        <v>20</v>
      </c>
      <c r="H473" s="73" t="s">
        <v>361</v>
      </c>
      <c r="AX473" t="s">
        <v>419</v>
      </c>
      <c r="AY473">
        <v>1</v>
      </c>
      <c r="AZ473">
        <v>90</v>
      </c>
      <c r="BA473" s="76">
        <v>100</v>
      </c>
      <c r="BB473">
        <v>75</v>
      </c>
      <c r="BC473" s="76">
        <f>ROUND((Table61011[[#This Row],[XP]]*Table61011[[#This Row],[entity_spawned (AVG)]])*(Table61011[[#This Row],[activating_chance]]/100),0)</f>
        <v>75</v>
      </c>
      <c r="BD473" s="73" t="s">
        <v>361</v>
      </c>
    </row>
    <row r="474" spans="2:56" x14ac:dyDescent="0.25">
      <c r="B474" s="74" t="s">
        <v>255</v>
      </c>
      <c r="C474">
        <v>1</v>
      </c>
      <c r="D474" s="76">
        <v>140</v>
      </c>
      <c r="E474" s="76">
        <v>100</v>
      </c>
      <c r="F474" s="76">
        <v>25</v>
      </c>
      <c r="G474" s="76">
        <f>ROUND((Table245[[#This Row],[XP]]*Table245[[#This Row],[entity_spawned (AVG)]])*(Table245[[#This Row],[activating_chance]]/100),0)</f>
        <v>25</v>
      </c>
      <c r="H474" s="73" t="s">
        <v>361</v>
      </c>
      <c r="AX474" t="s">
        <v>419</v>
      </c>
      <c r="AY474">
        <v>1</v>
      </c>
      <c r="AZ474">
        <v>90</v>
      </c>
      <c r="BA474" s="76">
        <v>100</v>
      </c>
      <c r="BB474">
        <v>75</v>
      </c>
      <c r="BC474" s="76">
        <f>ROUND((Table61011[[#This Row],[XP]]*Table61011[[#This Row],[entity_spawned (AVG)]])*(Table61011[[#This Row],[activating_chance]]/100),0)</f>
        <v>75</v>
      </c>
      <c r="BD474" s="73" t="s">
        <v>361</v>
      </c>
    </row>
    <row r="475" spans="2:56" x14ac:dyDescent="0.25">
      <c r="B475" s="74" t="s">
        <v>255</v>
      </c>
      <c r="C475">
        <v>1</v>
      </c>
      <c r="D475" s="76">
        <v>140</v>
      </c>
      <c r="E475" s="76">
        <v>100</v>
      </c>
      <c r="F475" s="76">
        <v>25</v>
      </c>
      <c r="G475" s="76">
        <f>ROUND((Table245[[#This Row],[XP]]*Table245[[#This Row],[entity_spawned (AVG)]])*(Table245[[#This Row],[activating_chance]]/100),0)</f>
        <v>25</v>
      </c>
      <c r="H475" s="73" t="s">
        <v>361</v>
      </c>
      <c r="AX475" t="s">
        <v>419</v>
      </c>
      <c r="AY475">
        <v>1</v>
      </c>
      <c r="AZ475">
        <v>90</v>
      </c>
      <c r="BA475" s="76">
        <v>100</v>
      </c>
      <c r="BB475">
        <v>75</v>
      </c>
      <c r="BC475" s="76">
        <f>ROUND((Table61011[[#This Row],[XP]]*Table61011[[#This Row],[entity_spawned (AVG)]])*(Table61011[[#This Row],[activating_chance]]/100),0)</f>
        <v>75</v>
      </c>
      <c r="BD475" s="73" t="s">
        <v>361</v>
      </c>
    </row>
    <row r="476" spans="2:56" x14ac:dyDescent="0.25">
      <c r="B476" s="74" t="s">
        <v>264</v>
      </c>
      <c r="C476">
        <v>1</v>
      </c>
      <c r="D476" s="76">
        <v>140</v>
      </c>
      <c r="E476" s="76">
        <v>100</v>
      </c>
      <c r="F476" s="76">
        <v>75</v>
      </c>
      <c r="G476" s="76">
        <f>ROUND((Table245[[#This Row],[XP]]*Table245[[#This Row],[entity_spawned (AVG)]])*(Table245[[#This Row],[activating_chance]]/100),0)</f>
        <v>75</v>
      </c>
      <c r="H476" s="73" t="s">
        <v>361</v>
      </c>
      <c r="AX476" t="s">
        <v>419</v>
      </c>
      <c r="AY476">
        <v>1</v>
      </c>
      <c r="AZ476">
        <v>90</v>
      </c>
      <c r="BA476" s="76">
        <v>100</v>
      </c>
      <c r="BB476">
        <v>75</v>
      </c>
      <c r="BC476" s="76">
        <f>ROUND((Table61011[[#This Row],[XP]]*Table61011[[#This Row],[entity_spawned (AVG)]])*(Table61011[[#This Row],[activating_chance]]/100),0)</f>
        <v>75</v>
      </c>
      <c r="BD476" s="73" t="s">
        <v>361</v>
      </c>
    </row>
    <row r="477" spans="2:56" x14ac:dyDescent="0.25">
      <c r="B477" s="74" t="s">
        <v>264</v>
      </c>
      <c r="C477">
        <v>1</v>
      </c>
      <c r="D477" s="76">
        <v>140</v>
      </c>
      <c r="E477" s="76">
        <v>100</v>
      </c>
      <c r="F477" s="76">
        <v>75</v>
      </c>
      <c r="G477" s="76">
        <f>ROUND((Table245[[#This Row],[XP]]*Table245[[#This Row],[entity_spawned (AVG)]])*(Table245[[#This Row],[activating_chance]]/100),0)</f>
        <v>75</v>
      </c>
      <c r="H477" s="73" t="s">
        <v>361</v>
      </c>
      <c r="AX477" t="s">
        <v>419</v>
      </c>
      <c r="AY477">
        <v>1</v>
      </c>
      <c r="AZ477">
        <v>90</v>
      </c>
      <c r="BA477" s="76">
        <v>100</v>
      </c>
      <c r="BB477">
        <v>75</v>
      </c>
      <c r="BC477" s="76">
        <f>ROUND((Table61011[[#This Row],[XP]]*Table61011[[#This Row],[entity_spawned (AVG)]])*(Table61011[[#This Row],[activating_chance]]/100),0)</f>
        <v>75</v>
      </c>
      <c r="BD477" s="73" t="s">
        <v>361</v>
      </c>
    </row>
    <row r="478" spans="2:56" x14ac:dyDescent="0.25">
      <c r="B478" s="74" t="s">
        <v>264</v>
      </c>
      <c r="C478">
        <v>1</v>
      </c>
      <c r="D478" s="76">
        <v>140</v>
      </c>
      <c r="E478" s="76">
        <v>60</v>
      </c>
      <c r="F478" s="76">
        <v>75</v>
      </c>
      <c r="G478" s="76">
        <f>ROUND((Table245[[#This Row],[XP]]*Table245[[#This Row],[entity_spawned (AVG)]])*(Table245[[#This Row],[activating_chance]]/100),0)</f>
        <v>45</v>
      </c>
      <c r="H478" s="73" t="s">
        <v>361</v>
      </c>
      <c r="AX478" t="s">
        <v>419</v>
      </c>
      <c r="AY478">
        <v>1</v>
      </c>
      <c r="AZ478">
        <v>90</v>
      </c>
      <c r="BA478" s="76">
        <v>100</v>
      </c>
      <c r="BB478">
        <v>75</v>
      </c>
      <c r="BC478" s="76">
        <f>ROUND((Table61011[[#This Row],[XP]]*Table61011[[#This Row],[entity_spawned (AVG)]])*(Table61011[[#This Row],[activating_chance]]/100),0)</f>
        <v>75</v>
      </c>
      <c r="BD478" s="73" t="s">
        <v>361</v>
      </c>
    </row>
    <row r="479" spans="2:56" x14ac:dyDescent="0.25">
      <c r="B479" s="74" t="s">
        <v>264</v>
      </c>
      <c r="C479">
        <v>1</v>
      </c>
      <c r="D479" s="76">
        <v>140</v>
      </c>
      <c r="E479" s="76">
        <v>100</v>
      </c>
      <c r="F479" s="76">
        <v>75</v>
      </c>
      <c r="G479" s="76">
        <f>ROUND((Table245[[#This Row],[XP]]*Table245[[#This Row],[entity_spawned (AVG)]])*(Table245[[#This Row],[activating_chance]]/100),0)</f>
        <v>75</v>
      </c>
      <c r="H479" s="73" t="s">
        <v>361</v>
      </c>
      <c r="AX479" t="s">
        <v>419</v>
      </c>
      <c r="AY479">
        <v>1</v>
      </c>
      <c r="AZ479">
        <v>90</v>
      </c>
      <c r="BA479" s="76">
        <v>100</v>
      </c>
      <c r="BB479">
        <v>75</v>
      </c>
      <c r="BC479" s="76">
        <f>ROUND((Table61011[[#This Row],[XP]]*Table61011[[#This Row],[entity_spawned (AVG)]])*(Table61011[[#This Row],[activating_chance]]/100),0)</f>
        <v>75</v>
      </c>
      <c r="BD479" s="73" t="s">
        <v>361</v>
      </c>
    </row>
    <row r="480" spans="2:56" x14ac:dyDescent="0.25">
      <c r="B480" s="74" t="s">
        <v>264</v>
      </c>
      <c r="C480">
        <v>1</v>
      </c>
      <c r="D480" s="76">
        <v>140</v>
      </c>
      <c r="E480" s="76">
        <v>100</v>
      </c>
      <c r="F480" s="76">
        <v>75</v>
      </c>
      <c r="G480" s="76">
        <f>ROUND((Table245[[#This Row],[XP]]*Table245[[#This Row],[entity_spawned (AVG)]])*(Table245[[#This Row],[activating_chance]]/100),0)</f>
        <v>75</v>
      </c>
      <c r="H480" s="73" t="s">
        <v>361</v>
      </c>
      <c r="AX480" t="s">
        <v>503</v>
      </c>
      <c r="AY480">
        <v>1</v>
      </c>
      <c r="AZ480">
        <v>90</v>
      </c>
      <c r="BA480" s="76">
        <v>100</v>
      </c>
      <c r="BB480">
        <v>75</v>
      </c>
      <c r="BC480" s="76">
        <f>ROUND((Table61011[[#This Row],[XP]]*Table61011[[#This Row],[entity_spawned (AVG)]])*(Table61011[[#This Row],[activating_chance]]/100),0)</f>
        <v>75</v>
      </c>
      <c r="BD480" s="73" t="s">
        <v>361</v>
      </c>
    </row>
    <row r="481" spans="2:56" x14ac:dyDescent="0.25">
      <c r="B481" s="74" t="s">
        <v>264</v>
      </c>
      <c r="C481">
        <v>1</v>
      </c>
      <c r="D481" s="76">
        <v>140</v>
      </c>
      <c r="E481" s="76">
        <v>100</v>
      </c>
      <c r="F481" s="76">
        <v>75</v>
      </c>
      <c r="G481" s="76">
        <f>ROUND((Table245[[#This Row],[XP]]*Table245[[#This Row],[entity_spawned (AVG)]])*(Table245[[#This Row],[activating_chance]]/100),0)</f>
        <v>75</v>
      </c>
      <c r="H481" s="73" t="s">
        <v>361</v>
      </c>
      <c r="AX481" t="s">
        <v>235</v>
      </c>
      <c r="AY481">
        <v>1</v>
      </c>
      <c r="AZ481">
        <v>80</v>
      </c>
      <c r="BA481" s="76">
        <v>100</v>
      </c>
      <c r="BB481">
        <v>25</v>
      </c>
      <c r="BC481" s="76">
        <f>ROUND((Table61011[[#This Row],[XP]]*Table61011[[#This Row],[entity_spawned (AVG)]])*(Table61011[[#This Row],[activating_chance]]/100),0)</f>
        <v>25</v>
      </c>
      <c r="BD481" s="73" t="s">
        <v>361</v>
      </c>
    </row>
    <row r="482" spans="2:56" x14ac:dyDescent="0.25">
      <c r="B482" s="74" t="s">
        <v>264</v>
      </c>
      <c r="C482">
        <v>1</v>
      </c>
      <c r="D482" s="76">
        <v>140</v>
      </c>
      <c r="E482" s="76">
        <v>60</v>
      </c>
      <c r="F482" s="76">
        <v>75</v>
      </c>
      <c r="G482" s="76">
        <f>ROUND((Table245[[#This Row],[XP]]*Table245[[#This Row],[entity_spawned (AVG)]])*(Table245[[#This Row],[activating_chance]]/100),0)</f>
        <v>45</v>
      </c>
      <c r="H482" s="73" t="s">
        <v>361</v>
      </c>
      <c r="AX482" t="s">
        <v>235</v>
      </c>
      <c r="AY482">
        <v>1</v>
      </c>
      <c r="AZ482">
        <v>80</v>
      </c>
      <c r="BA482" s="76">
        <v>100</v>
      </c>
      <c r="BB482">
        <v>25</v>
      </c>
      <c r="BC482" s="76">
        <f>ROUND((Table61011[[#This Row],[XP]]*Table61011[[#This Row],[entity_spawned (AVG)]])*(Table61011[[#This Row],[activating_chance]]/100),0)</f>
        <v>25</v>
      </c>
      <c r="BD482" s="73" t="s">
        <v>361</v>
      </c>
    </row>
    <row r="483" spans="2:56" x14ac:dyDescent="0.25">
      <c r="B483" s="74" t="s">
        <v>264</v>
      </c>
      <c r="C483">
        <v>1</v>
      </c>
      <c r="D483" s="76">
        <v>140</v>
      </c>
      <c r="E483" s="76">
        <v>30</v>
      </c>
      <c r="F483" s="76">
        <v>75</v>
      </c>
      <c r="G483" s="76">
        <f>ROUND((Table245[[#This Row],[XP]]*Table245[[#This Row],[entity_spawned (AVG)]])*(Table245[[#This Row],[activating_chance]]/100),0)</f>
        <v>23</v>
      </c>
      <c r="H483" s="73" t="s">
        <v>361</v>
      </c>
      <c r="AX483" t="s">
        <v>235</v>
      </c>
      <c r="AY483">
        <v>1</v>
      </c>
      <c r="AZ483">
        <v>80</v>
      </c>
      <c r="BA483" s="76">
        <v>100</v>
      </c>
      <c r="BB483">
        <v>25</v>
      </c>
      <c r="BC483" s="76">
        <f>ROUND((Table61011[[#This Row],[XP]]*Table61011[[#This Row],[entity_spawned (AVG)]])*(Table61011[[#This Row],[activating_chance]]/100),0)</f>
        <v>25</v>
      </c>
      <c r="BD483" s="73" t="s">
        <v>361</v>
      </c>
    </row>
    <row r="484" spans="2:56" x14ac:dyDescent="0.25">
      <c r="B484" s="74" t="s">
        <v>264</v>
      </c>
      <c r="C484">
        <v>1</v>
      </c>
      <c r="D484" s="76">
        <v>140</v>
      </c>
      <c r="E484" s="76">
        <v>80</v>
      </c>
      <c r="F484" s="76">
        <v>75</v>
      </c>
      <c r="G484" s="76">
        <f>ROUND((Table245[[#This Row],[XP]]*Table245[[#This Row],[entity_spawned (AVG)]])*(Table245[[#This Row],[activating_chance]]/100),0)</f>
        <v>60</v>
      </c>
      <c r="H484" s="73" t="s">
        <v>361</v>
      </c>
      <c r="AX484" t="s">
        <v>257</v>
      </c>
      <c r="AY484">
        <v>1</v>
      </c>
      <c r="AZ484">
        <v>80</v>
      </c>
      <c r="BA484" s="76">
        <v>100</v>
      </c>
      <c r="BB484">
        <v>25</v>
      </c>
      <c r="BC484" s="76">
        <f>ROUND((Table61011[[#This Row],[XP]]*Table61011[[#This Row],[entity_spawned (AVG)]])*(Table61011[[#This Row],[activating_chance]]/100),0)</f>
        <v>25</v>
      </c>
      <c r="BD484" s="73" t="s">
        <v>361</v>
      </c>
    </row>
    <row r="485" spans="2:56" x14ac:dyDescent="0.25">
      <c r="B485" s="74" t="s">
        <v>264</v>
      </c>
      <c r="C485">
        <v>1</v>
      </c>
      <c r="D485" s="76">
        <v>140</v>
      </c>
      <c r="E485" s="76">
        <v>100</v>
      </c>
      <c r="F485" s="76">
        <v>75</v>
      </c>
      <c r="G485" s="76">
        <f>ROUND((Table245[[#This Row],[XP]]*Table245[[#This Row],[entity_spawned (AVG)]])*(Table245[[#This Row],[activating_chance]]/100),0)</f>
        <v>75</v>
      </c>
      <c r="H485" s="73" t="s">
        <v>361</v>
      </c>
      <c r="AX485" t="s">
        <v>257</v>
      </c>
      <c r="AY485">
        <v>2</v>
      </c>
      <c r="AZ485">
        <v>80</v>
      </c>
      <c r="BA485" s="76">
        <v>100</v>
      </c>
      <c r="BB485">
        <v>25</v>
      </c>
      <c r="BC485" s="76">
        <f>ROUND((Table61011[[#This Row],[XP]]*Table61011[[#This Row],[entity_spawned (AVG)]])*(Table61011[[#This Row],[activating_chance]]/100),0)</f>
        <v>50</v>
      </c>
      <c r="BD485" s="73" t="s">
        <v>361</v>
      </c>
    </row>
    <row r="486" spans="2:56" x14ac:dyDescent="0.25">
      <c r="B486" s="74" t="s">
        <v>264</v>
      </c>
      <c r="C486">
        <v>1</v>
      </c>
      <c r="D486" s="76">
        <v>140</v>
      </c>
      <c r="E486" s="76">
        <v>100</v>
      </c>
      <c r="F486" s="76">
        <v>75</v>
      </c>
      <c r="G486" s="76">
        <f>ROUND((Table245[[#This Row],[XP]]*Table245[[#This Row],[entity_spawned (AVG)]])*(Table245[[#This Row],[activating_chance]]/100),0)</f>
        <v>75</v>
      </c>
      <c r="H486" s="73" t="s">
        <v>361</v>
      </c>
      <c r="AX486" t="s">
        <v>257</v>
      </c>
      <c r="AY486">
        <v>1</v>
      </c>
      <c r="AZ486">
        <v>80</v>
      </c>
      <c r="BA486" s="76">
        <v>100</v>
      </c>
      <c r="BB486">
        <v>25</v>
      </c>
      <c r="BC486" s="76">
        <f>ROUND((Table61011[[#This Row],[XP]]*Table61011[[#This Row],[entity_spawned (AVG)]])*(Table61011[[#This Row],[activating_chance]]/100),0)</f>
        <v>25</v>
      </c>
      <c r="BD486" s="73" t="s">
        <v>361</v>
      </c>
    </row>
    <row r="487" spans="2:56" x14ac:dyDescent="0.25">
      <c r="B487" s="74" t="s">
        <v>264</v>
      </c>
      <c r="C487">
        <v>1</v>
      </c>
      <c r="D487" s="76">
        <v>140</v>
      </c>
      <c r="E487" s="76">
        <v>60</v>
      </c>
      <c r="F487" s="76">
        <v>75</v>
      </c>
      <c r="G487" s="76">
        <f>ROUND((Table245[[#This Row],[XP]]*Table245[[#This Row],[entity_spawned (AVG)]])*(Table245[[#This Row],[activating_chance]]/100),0)</f>
        <v>45</v>
      </c>
      <c r="H487" s="73" t="s">
        <v>361</v>
      </c>
      <c r="AX487" t="s">
        <v>431</v>
      </c>
      <c r="AY487">
        <v>1</v>
      </c>
      <c r="AZ487">
        <v>80</v>
      </c>
      <c r="BA487" s="76">
        <v>100</v>
      </c>
      <c r="BB487">
        <v>25</v>
      </c>
      <c r="BC487" s="76">
        <f>ROUND((Table61011[[#This Row],[XP]]*Table61011[[#This Row],[entity_spawned (AVG)]])*(Table61011[[#This Row],[activating_chance]]/100),0)</f>
        <v>25</v>
      </c>
      <c r="BD487" s="73" t="s">
        <v>361</v>
      </c>
    </row>
    <row r="488" spans="2:56" x14ac:dyDescent="0.25">
      <c r="B488" s="74" t="s">
        <v>352</v>
      </c>
      <c r="C488">
        <v>1</v>
      </c>
      <c r="D488" s="76">
        <v>140</v>
      </c>
      <c r="E488" s="76">
        <v>100</v>
      </c>
      <c r="F488" s="76">
        <v>75</v>
      </c>
      <c r="G488" s="76">
        <f>ROUND((Table245[[#This Row],[XP]]*Table245[[#This Row],[entity_spawned (AVG)]])*(Table245[[#This Row],[activating_chance]]/100),0)</f>
        <v>75</v>
      </c>
      <c r="H488" s="73" t="s">
        <v>361</v>
      </c>
      <c r="AX488" t="s">
        <v>495</v>
      </c>
      <c r="AY488">
        <v>1</v>
      </c>
      <c r="AZ488">
        <v>80</v>
      </c>
      <c r="BA488" s="76">
        <v>100</v>
      </c>
      <c r="BB488">
        <v>25</v>
      </c>
      <c r="BC488" s="76">
        <f>ROUND((Table61011[[#This Row],[XP]]*Table61011[[#This Row],[entity_spawned (AVG)]])*(Table61011[[#This Row],[activating_chance]]/100),0)</f>
        <v>25</v>
      </c>
      <c r="BD488" s="73" t="s">
        <v>361</v>
      </c>
    </row>
    <row r="489" spans="2:56" x14ac:dyDescent="0.25">
      <c r="B489" s="74" t="s">
        <v>267</v>
      </c>
      <c r="C489">
        <v>1</v>
      </c>
      <c r="D489" s="76">
        <v>140</v>
      </c>
      <c r="E489" s="76">
        <v>100</v>
      </c>
      <c r="F489" s="76">
        <v>25</v>
      </c>
      <c r="G489" s="76">
        <f>ROUND((Table245[[#This Row],[XP]]*Table245[[#This Row],[entity_spawned (AVG)]])*(Table245[[#This Row],[activating_chance]]/100),0)</f>
        <v>25</v>
      </c>
      <c r="H489" s="73" t="s">
        <v>361</v>
      </c>
      <c r="AX489" t="s">
        <v>495</v>
      </c>
      <c r="AY489">
        <v>1</v>
      </c>
      <c r="AZ489">
        <v>80</v>
      </c>
      <c r="BA489" s="76">
        <v>100</v>
      </c>
      <c r="BB489">
        <v>25</v>
      </c>
      <c r="BC489" s="76">
        <f>ROUND((Table61011[[#This Row],[XP]]*Table61011[[#This Row],[entity_spawned (AVG)]])*(Table61011[[#This Row],[activating_chance]]/100),0)</f>
        <v>25</v>
      </c>
      <c r="BD489" s="73" t="s">
        <v>361</v>
      </c>
    </row>
    <row r="490" spans="2:56" x14ac:dyDescent="0.25">
      <c r="B490" s="74" t="s">
        <v>267</v>
      </c>
      <c r="C490">
        <v>2</v>
      </c>
      <c r="D490" s="76">
        <v>140</v>
      </c>
      <c r="E490" s="76">
        <v>100</v>
      </c>
      <c r="F490" s="76">
        <v>25</v>
      </c>
      <c r="G490" s="76">
        <f>ROUND((Table245[[#This Row],[XP]]*Table245[[#This Row],[entity_spawned (AVG)]])*(Table245[[#This Row],[activating_chance]]/100),0)</f>
        <v>50</v>
      </c>
      <c r="H490" s="73" t="s">
        <v>361</v>
      </c>
      <c r="AX490" t="s">
        <v>495</v>
      </c>
      <c r="AY490">
        <v>1</v>
      </c>
      <c r="AZ490">
        <v>80</v>
      </c>
      <c r="BA490" s="76">
        <v>75</v>
      </c>
      <c r="BB490">
        <v>25</v>
      </c>
      <c r="BC490" s="76">
        <f>ROUND((Table61011[[#This Row],[XP]]*Table61011[[#This Row],[entity_spawned (AVG)]])*(Table61011[[#This Row],[activating_chance]]/100),0)</f>
        <v>19</v>
      </c>
      <c r="BD490" s="73" t="s">
        <v>361</v>
      </c>
    </row>
    <row r="491" spans="2:56" x14ac:dyDescent="0.25">
      <c r="B491" s="74" t="s">
        <v>268</v>
      </c>
      <c r="C491">
        <v>1</v>
      </c>
      <c r="D491" s="76">
        <v>140</v>
      </c>
      <c r="E491" s="76">
        <v>100</v>
      </c>
      <c r="F491" s="76">
        <v>25</v>
      </c>
      <c r="G491" s="76">
        <f>ROUND((Table245[[#This Row],[XP]]*Table245[[#This Row],[entity_spawned (AVG)]])*(Table245[[#This Row],[activating_chance]]/100),0)</f>
        <v>25</v>
      </c>
      <c r="H491" s="73" t="s">
        <v>361</v>
      </c>
      <c r="AX491" t="s">
        <v>235</v>
      </c>
      <c r="AY491">
        <v>1</v>
      </c>
      <c r="AZ491">
        <v>70</v>
      </c>
      <c r="BA491" s="76">
        <v>100</v>
      </c>
      <c r="BB491">
        <v>25</v>
      </c>
      <c r="BC491" s="76">
        <f>ROUND((Table61011[[#This Row],[XP]]*Table61011[[#This Row],[entity_spawned (AVG)]])*(Table61011[[#This Row],[activating_chance]]/100),0)</f>
        <v>25</v>
      </c>
      <c r="BD491" s="73" t="s">
        <v>361</v>
      </c>
    </row>
    <row r="492" spans="2:56" x14ac:dyDescent="0.25">
      <c r="B492" s="74" t="s">
        <v>235</v>
      </c>
      <c r="C492">
        <v>5</v>
      </c>
      <c r="D492" s="76">
        <v>130</v>
      </c>
      <c r="E492" s="76">
        <v>100</v>
      </c>
      <c r="F492" s="76">
        <v>25</v>
      </c>
      <c r="G492" s="76">
        <f>ROUND((Table245[[#This Row],[XP]]*Table245[[#This Row],[entity_spawned (AVG)]])*(Table245[[#This Row],[activating_chance]]/100),0)</f>
        <v>125</v>
      </c>
      <c r="H492" s="73" t="s">
        <v>361</v>
      </c>
      <c r="AX492" t="s">
        <v>235</v>
      </c>
      <c r="AY492">
        <v>1</v>
      </c>
      <c r="AZ492">
        <v>70</v>
      </c>
      <c r="BA492" s="76">
        <v>100</v>
      </c>
      <c r="BB492">
        <v>25</v>
      </c>
      <c r="BC492" s="76">
        <f>ROUND((Table61011[[#This Row],[XP]]*Table61011[[#This Row],[entity_spawned (AVG)]])*(Table61011[[#This Row],[activating_chance]]/100),0)</f>
        <v>25</v>
      </c>
      <c r="BD492" s="73" t="s">
        <v>361</v>
      </c>
    </row>
    <row r="493" spans="2:56" x14ac:dyDescent="0.25">
      <c r="B493" s="74" t="s">
        <v>235</v>
      </c>
      <c r="C493">
        <v>7</v>
      </c>
      <c r="D493" s="76">
        <v>130</v>
      </c>
      <c r="E493" s="76">
        <v>100</v>
      </c>
      <c r="F493" s="76">
        <v>25</v>
      </c>
      <c r="G493" s="76">
        <f>ROUND((Table245[[#This Row],[XP]]*Table245[[#This Row],[entity_spawned (AVG)]])*(Table245[[#This Row],[activating_chance]]/100),0)</f>
        <v>175</v>
      </c>
      <c r="H493" s="73" t="s">
        <v>361</v>
      </c>
      <c r="AX493" t="s">
        <v>235</v>
      </c>
      <c r="AY493">
        <v>1</v>
      </c>
      <c r="AZ493">
        <v>70</v>
      </c>
      <c r="BA493" s="76">
        <v>100</v>
      </c>
      <c r="BB493">
        <v>25</v>
      </c>
      <c r="BC493" s="76">
        <f>ROUND((Table61011[[#This Row],[XP]]*Table61011[[#This Row],[entity_spawned (AVG)]])*(Table61011[[#This Row],[activating_chance]]/100),0)</f>
        <v>25</v>
      </c>
      <c r="BD493" s="73" t="s">
        <v>361</v>
      </c>
    </row>
    <row r="494" spans="2:56" x14ac:dyDescent="0.25">
      <c r="B494" s="74" t="s">
        <v>235</v>
      </c>
      <c r="C494">
        <v>6</v>
      </c>
      <c r="D494" s="76">
        <v>130</v>
      </c>
      <c r="E494" s="76">
        <v>100</v>
      </c>
      <c r="F494" s="76">
        <v>25</v>
      </c>
      <c r="G494" s="76">
        <f>ROUND((Table245[[#This Row],[XP]]*Table245[[#This Row],[entity_spawned (AVG)]])*(Table245[[#This Row],[activating_chance]]/100),0)</f>
        <v>150</v>
      </c>
      <c r="H494" s="73" t="s">
        <v>361</v>
      </c>
      <c r="AX494" t="s">
        <v>235</v>
      </c>
      <c r="AY494">
        <v>1</v>
      </c>
      <c r="AZ494">
        <v>70</v>
      </c>
      <c r="BA494" s="76">
        <v>100</v>
      </c>
      <c r="BB494">
        <v>25</v>
      </c>
      <c r="BC494" s="76">
        <f>ROUND((Table61011[[#This Row],[XP]]*Table61011[[#This Row],[entity_spawned (AVG)]])*(Table61011[[#This Row],[activating_chance]]/100),0)</f>
        <v>25</v>
      </c>
      <c r="BD494" s="73" t="s">
        <v>361</v>
      </c>
    </row>
    <row r="495" spans="2:56" x14ac:dyDescent="0.25">
      <c r="B495" s="74" t="s">
        <v>356</v>
      </c>
      <c r="C495">
        <v>1</v>
      </c>
      <c r="D495" s="76">
        <v>130</v>
      </c>
      <c r="E495" s="76">
        <v>100</v>
      </c>
      <c r="F495" s="76">
        <v>50</v>
      </c>
      <c r="G495" s="76">
        <f>ROUND((Table245[[#This Row],[XP]]*Table245[[#This Row],[entity_spawned (AVG)]])*(Table245[[#This Row],[activating_chance]]/100),0)</f>
        <v>50</v>
      </c>
      <c r="H495" s="73" t="s">
        <v>361</v>
      </c>
      <c r="AX495" t="s">
        <v>235</v>
      </c>
      <c r="AY495">
        <v>1</v>
      </c>
      <c r="AZ495">
        <v>60</v>
      </c>
      <c r="BA495" s="76">
        <v>100</v>
      </c>
      <c r="BB495">
        <v>25</v>
      </c>
      <c r="BC495" s="76">
        <f>ROUND((Table61011[[#This Row],[XP]]*Table61011[[#This Row],[entity_spawned (AVG)]])*(Table61011[[#This Row],[activating_chance]]/100),0)</f>
        <v>25</v>
      </c>
      <c r="BD495" s="73" t="s">
        <v>361</v>
      </c>
    </row>
    <row r="496" spans="2:56" x14ac:dyDescent="0.25">
      <c r="B496" s="74" t="s">
        <v>366</v>
      </c>
      <c r="C496">
        <v>1</v>
      </c>
      <c r="D496" s="76">
        <v>130</v>
      </c>
      <c r="E496" s="76">
        <v>100</v>
      </c>
      <c r="F496" s="76">
        <v>50</v>
      </c>
      <c r="G496" s="76">
        <f>ROUND((Table245[[#This Row],[XP]]*Table245[[#This Row],[entity_spawned (AVG)]])*(Table245[[#This Row],[activating_chance]]/100),0)</f>
        <v>50</v>
      </c>
      <c r="H496" s="73" t="s">
        <v>361</v>
      </c>
      <c r="AX496" t="s">
        <v>257</v>
      </c>
      <c r="AY496">
        <v>1</v>
      </c>
      <c r="AZ496">
        <v>60</v>
      </c>
      <c r="BA496" s="76">
        <v>100</v>
      </c>
      <c r="BB496">
        <v>25</v>
      </c>
      <c r="BC496" s="76">
        <f>ROUND((Table61011[[#This Row],[XP]]*Table61011[[#This Row],[entity_spawned (AVG)]])*(Table61011[[#This Row],[activating_chance]]/100),0)</f>
        <v>25</v>
      </c>
      <c r="BD496" s="73" t="s">
        <v>361</v>
      </c>
    </row>
    <row r="497" spans="2:56" x14ac:dyDescent="0.25">
      <c r="B497" s="74" t="s">
        <v>267</v>
      </c>
      <c r="C497">
        <v>1</v>
      </c>
      <c r="D497" s="76">
        <v>130</v>
      </c>
      <c r="E497" s="76">
        <v>100</v>
      </c>
      <c r="F497" s="76">
        <v>25</v>
      </c>
      <c r="G497" s="76">
        <f>ROUND((Table245[[#This Row],[XP]]*Table245[[#This Row],[entity_spawned (AVG)]])*(Table245[[#This Row],[activating_chance]]/100),0)</f>
        <v>25</v>
      </c>
      <c r="H497" s="73" t="s">
        <v>361</v>
      </c>
      <c r="AX497" t="s">
        <v>424</v>
      </c>
      <c r="AY497">
        <v>1</v>
      </c>
      <c r="AZ497">
        <v>60</v>
      </c>
      <c r="BA497" s="76">
        <v>100</v>
      </c>
      <c r="BB497">
        <v>75</v>
      </c>
      <c r="BC497" s="76">
        <f>ROUND((Table61011[[#This Row],[XP]]*Table61011[[#This Row],[entity_spawned (AVG)]])*(Table61011[[#This Row],[activating_chance]]/100),0)</f>
        <v>75</v>
      </c>
      <c r="BD497" s="73" t="s">
        <v>362</v>
      </c>
    </row>
    <row r="498" spans="2:56" x14ac:dyDescent="0.25">
      <c r="B498" s="74" t="s">
        <v>267</v>
      </c>
      <c r="C498">
        <v>3</v>
      </c>
      <c r="D498" s="76">
        <v>130</v>
      </c>
      <c r="E498" s="76">
        <v>40</v>
      </c>
      <c r="F498" s="76">
        <v>25</v>
      </c>
      <c r="G498" s="76">
        <f>ROUND((Table245[[#This Row],[XP]]*Table245[[#This Row],[entity_spawned (AVG)]])*(Table245[[#This Row],[activating_chance]]/100),0)</f>
        <v>30</v>
      </c>
      <c r="H498" s="73" t="s">
        <v>361</v>
      </c>
      <c r="AX498" t="s">
        <v>235</v>
      </c>
      <c r="AY498">
        <v>1</v>
      </c>
      <c r="AZ498">
        <v>50</v>
      </c>
      <c r="BA498" s="76">
        <v>100</v>
      </c>
      <c r="BB498">
        <v>25</v>
      </c>
      <c r="BC498" s="76">
        <f>ROUND((Table61011[[#This Row],[XP]]*Table61011[[#This Row],[entity_spawned (AVG)]])*(Table61011[[#This Row],[activating_chance]]/100),0)</f>
        <v>25</v>
      </c>
      <c r="BD498" s="73" t="s">
        <v>361</v>
      </c>
    </row>
    <row r="499" spans="2:56" x14ac:dyDescent="0.25">
      <c r="B499" s="74" t="s">
        <v>267</v>
      </c>
      <c r="C499">
        <v>1</v>
      </c>
      <c r="D499" s="76">
        <v>130</v>
      </c>
      <c r="E499" s="76">
        <v>100</v>
      </c>
      <c r="F499" s="76">
        <v>25</v>
      </c>
      <c r="G499" s="76">
        <f>ROUND((Table245[[#This Row],[XP]]*Table245[[#This Row],[entity_spawned (AVG)]])*(Table245[[#This Row],[activating_chance]]/100),0)</f>
        <v>25</v>
      </c>
      <c r="H499" s="73" t="s">
        <v>361</v>
      </c>
    </row>
    <row r="500" spans="2:56" x14ac:dyDescent="0.25">
      <c r="B500" s="74" t="s">
        <v>267</v>
      </c>
      <c r="C500">
        <v>1</v>
      </c>
      <c r="D500" s="76">
        <v>130</v>
      </c>
      <c r="E500" s="76">
        <v>40</v>
      </c>
      <c r="F500" s="76">
        <v>25</v>
      </c>
      <c r="G500" s="76">
        <f>ROUND((Table245[[#This Row],[XP]]*Table245[[#This Row],[entity_spawned (AVG)]])*(Table245[[#This Row],[activating_chance]]/100),0)</f>
        <v>10</v>
      </c>
      <c r="H500" s="73" t="s">
        <v>361</v>
      </c>
    </row>
    <row r="501" spans="2:56" x14ac:dyDescent="0.25">
      <c r="B501" s="74" t="s">
        <v>235</v>
      </c>
      <c r="C501">
        <v>3</v>
      </c>
      <c r="D501" s="76">
        <v>120</v>
      </c>
      <c r="E501" s="76">
        <v>100</v>
      </c>
      <c r="F501" s="76">
        <v>25</v>
      </c>
      <c r="G501" s="76">
        <f>ROUND((Table245[[#This Row],[XP]]*Table245[[#This Row],[entity_spawned (AVG)]])*(Table245[[#This Row],[activating_chance]]/100),0)</f>
        <v>75</v>
      </c>
      <c r="H501" s="73" t="s">
        <v>361</v>
      </c>
    </row>
    <row r="502" spans="2:56" x14ac:dyDescent="0.25">
      <c r="B502" s="74" t="s">
        <v>235</v>
      </c>
      <c r="C502">
        <v>3</v>
      </c>
      <c r="D502" s="76">
        <v>120</v>
      </c>
      <c r="E502" s="76">
        <v>100</v>
      </c>
      <c r="F502" s="76">
        <v>25</v>
      </c>
      <c r="G502" s="76">
        <f>ROUND((Table245[[#This Row],[XP]]*Table245[[#This Row],[entity_spawned (AVG)]])*(Table245[[#This Row],[activating_chance]]/100),0)</f>
        <v>75</v>
      </c>
      <c r="H502" s="73" t="s">
        <v>361</v>
      </c>
    </row>
    <row r="503" spans="2:56" x14ac:dyDescent="0.25">
      <c r="B503" s="74" t="s">
        <v>235</v>
      </c>
      <c r="C503">
        <v>6</v>
      </c>
      <c r="D503" s="76">
        <v>120</v>
      </c>
      <c r="E503" s="76">
        <v>100</v>
      </c>
      <c r="F503" s="76">
        <v>25</v>
      </c>
      <c r="G503" s="76">
        <f>ROUND((Table245[[#This Row],[XP]]*Table245[[#This Row],[entity_spawned (AVG)]])*(Table245[[#This Row],[activating_chance]]/100),0)</f>
        <v>150</v>
      </c>
      <c r="H503" s="73" t="s">
        <v>361</v>
      </c>
    </row>
    <row r="504" spans="2:56" x14ac:dyDescent="0.25">
      <c r="B504" s="74" t="s">
        <v>235</v>
      </c>
      <c r="C504">
        <v>2</v>
      </c>
      <c r="D504" s="76">
        <v>120</v>
      </c>
      <c r="E504" s="76">
        <v>80</v>
      </c>
      <c r="F504" s="76">
        <v>25</v>
      </c>
      <c r="G504" s="76">
        <f>ROUND((Table245[[#This Row],[XP]]*Table245[[#This Row],[entity_spawned (AVG)]])*(Table245[[#This Row],[activating_chance]]/100),0)</f>
        <v>40</v>
      </c>
      <c r="H504" s="73" t="s">
        <v>361</v>
      </c>
    </row>
    <row r="505" spans="2:56" x14ac:dyDescent="0.25">
      <c r="B505" s="74" t="s">
        <v>235</v>
      </c>
      <c r="C505">
        <v>3</v>
      </c>
      <c r="D505" s="76">
        <v>120</v>
      </c>
      <c r="E505" s="76">
        <v>80</v>
      </c>
      <c r="F505" s="76">
        <v>25</v>
      </c>
      <c r="G505" s="76">
        <f>ROUND((Table245[[#This Row],[XP]]*Table245[[#This Row],[entity_spawned (AVG)]])*(Table245[[#This Row],[activating_chance]]/100),0)</f>
        <v>60</v>
      </c>
      <c r="H505" s="73" t="s">
        <v>361</v>
      </c>
    </row>
    <row r="506" spans="2:56" x14ac:dyDescent="0.25">
      <c r="B506" s="74" t="s">
        <v>235</v>
      </c>
      <c r="C506">
        <v>6</v>
      </c>
      <c r="D506" s="76">
        <v>120</v>
      </c>
      <c r="E506" s="76">
        <v>100</v>
      </c>
      <c r="F506" s="76">
        <v>25</v>
      </c>
      <c r="G506" s="76">
        <f>ROUND((Table245[[#This Row],[XP]]*Table245[[#This Row],[entity_spawned (AVG)]])*(Table245[[#This Row],[activating_chance]]/100),0)</f>
        <v>150</v>
      </c>
      <c r="H506" s="73" t="s">
        <v>361</v>
      </c>
    </row>
    <row r="507" spans="2:56" x14ac:dyDescent="0.25">
      <c r="B507" s="74" t="s">
        <v>235</v>
      </c>
      <c r="C507">
        <v>1</v>
      </c>
      <c r="D507" s="76">
        <v>120</v>
      </c>
      <c r="E507" s="76">
        <v>85</v>
      </c>
      <c r="F507" s="76">
        <v>25</v>
      </c>
      <c r="G507" s="76">
        <f>ROUND((Table245[[#This Row],[XP]]*Table245[[#This Row],[entity_spawned (AVG)]])*(Table245[[#This Row],[activating_chance]]/100),0)</f>
        <v>21</v>
      </c>
      <c r="H507" s="73" t="s">
        <v>361</v>
      </c>
    </row>
    <row r="508" spans="2:56" x14ac:dyDescent="0.25">
      <c r="B508" s="74" t="s">
        <v>235</v>
      </c>
      <c r="C508">
        <v>3</v>
      </c>
      <c r="D508" s="76">
        <v>120</v>
      </c>
      <c r="E508" s="76">
        <v>100</v>
      </c>
      <c r="F508" s="76">
        <v>25</v>
      </c>
      <c r="G508" s="76">
        <f>ROUND((Table245[[#This Row],[XP]]*Table245[[#This Row],[entity_spawned (AVG)]])*(Table245[[#This Row],[activating_chance]]/100),0)</f>
        <v>75</v>
      </c>
      <c r="H508" s="73" t="s">
        <v>361</v>
      </c>
    </row>
    <row r="509" spans="2:56" x14ac:dyDescent="0.25">
      <c r="B509" s="74" t="s">
        <v>235</v>
      </c>
      <c r="C509">
        <v>3</v>
      </c>
      <c r="D509" s="76">
        <v>120</v>
      </c>
      <c r="E509" s="76">
        <v>85</v>
      </c>
      <c r="F509" s="76">
        <v>25</v>
      </c>
      <c r="G509" s="76">
        <f>ROUND((Table245[[#This Row],[XP]]*Table245[[#This Row],[entity_spawned (AVG)]])*(Table245[[#This Row],[activating_chance]]/100),0)</f>
        <v>64</v>
      </c>
      <c r="H509" s="73" t="s">
        <v>361</v>
      </c>
    </row>
    <row r="510" spans="2:56" x14ac:dyDescent="0.25">
      <c r="B510" s="74" t="s">
        <v>235</v>
      </c>
      <c r="C510">
        <v>5</v>
      </c>
      <c r="D510" s="76">
        <v>120</v>
      </c>
      <c r="E510" s="76">
        <v>20</v>
      </c>
      <c r="F510" s="76">
        <v>25</v>
      </c>
      <c r="G510" s="76">
        <f>ROUND((Table245[[#This Row],[XP]]*Table245[[#This Row],[entity_spawned (AVG)]])*(Table245[[#This Row],[activating_chance]]/100),0)</f>
        <v>25</v>
      </c>
      <c r="H510" s="73" t="s">
        <v>361</v>
      </c>
    </row>
    <row r="511" spans="2:56" x14ac:dyDescent="0.25">
      <c r="B511" s="74" t="s">
        <v>235</v>
      </c>
      <c r="C511">
        <v>3</v>
      </c>
      <c r="D511" s="76">
        <v>120</v>
      </c>
      <c r="E511" s="76">
        <v>100</v>
      </c>
      <c r="F511" s="76">
        <v>25</v>
      </c>
      <c r="G511" s="76">
        <f>ROUND((Table245[[#This Row],[XP]]*Table245[[#This Row],[entity_spawned (AVG)]])*(Table245[[#This Row],[activating_chance]]/100),0)</f>
        <v>75</v>
      </c>
      <c r="H511" s="73" t="s">
        <v>361</v>
      </c>
    </row>
    <row r="512" spans="2:56" x14ac:dyDescent="0.25">
      <c r="B512" s="74" t="s">
        <v>236</v>
      </c>
      <c r="C512">
        <v>6</v>
      </c>
      <c r="D512" s="76">
        <v>120</v>
      </c>
      <c r="E512" s="76">
        <v>30</v>
      </c>
      <c r="F512" s="76">
        <v>25</v>
      </c>
      <c r="G512" s="76">
        <f>ROUND((Table245[[#This Row],[XP]]*Table245[[#This Row],[entity_spawned (AVG)]])*(Table245[[#This Row],[activating_chance]]/100),0)</f>
        <v>45</v>
      </c>
      <c r="H512" s="73" t="s">
        <v>361</v>
      </c>
    </row>
    <row r="513" spans="2:8" x14ac:dyDescent="0.25">
      <c r="B513" s="74" t="s">
        <v>237</v>
      </c>
      <c r="C513">
        <v>3</v>
      </c>
      <c r="D513" s="76">
        <v>120</v>
      </c>
      <c r="E513" s="76">
        <v>100</v>
      </c>
      <c r="F513" s="76">
        <v>25</v>
      </c>
      <c r="G513" s="76">
        <f>ROUND((Table245[[#This Row],[XP]]*Table245[[#This Row],[entity_spawned (AVG)]])*(Table245[[#This Row],[activating_chance]]/100),0)</f>
        <v>75</v>
      </c>
      <c r="H513" s="73" t="s">
        <v>361</v>
      </c>
    </row>
    <row r="514" spans="2:8" x14ac:dyDescent="0.25">
      <c r="B514" s="74" t="s">
        <v>237</v>
      </c>
      <c r="C514">
        <v>7</v>
      </c>
      <c r="D514" s="76">
        <v>120</v>
      </c>
      <c r="E514" s="76">
        <v>100</v>
      </c>
      <c r="F514" s="76">
        <v>25</v>
      </c>
      <c r="G514" s="76">
        <f>ROUND((Table245[[#This Row],[XP]]*Table245[[#This Row],[entity_spawned (AVG)]])*(Table245[[#This Row],[activating_chance]]/100),0)</f>
        <v>175</v>
      </c>
      <c r="H514" s="73" t="s">
        <v>361</v>
      </c>
    </row>
    <row r="515" spans="2:8" x14ac:dyDescent="0.25">
      <c r="B515" s="74" t="s">
        <v>237</v>
      </c>
      <c r="C515">
        <v>3</v>
      </c>
      <c r="D515" s="76">
        <v>120</v>
      </c>
      <c r="E515" s="76">
        <v>60</v>
      </c>
      <c r="F515" s="76">
        <v>25</v>
      </c>
      <c r="G515" s="76">
        <f>ROUND((Table245[[#This Row],[XP]]*Table245[[#This Row],[entity_spawned (AVG)]])*(Table245[[#This Row],[activating_chance]]/100),0)</f>
        <v>45</v>
      </c>
      <c r="H515" s="73" t="s">
        <v>361</v>
      </c>
    </row>
    <row r="516" spans="2:8" x14ac:dyDescent="0.25">
      <c r="B516" s="74" t="s">
        <v>267</v>
      </c>
      <c r="C516">
        <v>1</v>
      </c>
      <c r="D516" s="76">
        <v>120</v>
      </c>
      <c r="E516" s="76">
        <v>100</v>
      </c>
      <c r="F516" s="76">
        <v>25</v>
      </c>
      <c r="G516" s="76">
        <f>ROUND((Table245[[#This Row],[XP]]*Table245[[#This Row],[entity_spawned (AVG)]])*(Table245[[#This Row],[activating_chance]]/100),0)</f>
        <v>25</v>
      </c>
      <c r="H516" s="73" t="s">
        <v>361</v>
      </c>
    </row>
    <row r="517" spans="2:8" x14ac:dyDescent="0.25">
      <c r="B517" s="74" t="s">
        <v>267</v>
      </c>
      <c r="C517">
        <v>1</v>
      </c>
      <c r="D517" s="76">
        <v>120</v>
      </c>
      <c r="E517" s="76">
        <v>85</v>
      </c>
      <c r="F517" s="76">
        <v>25</v>
      </c>
      <c r="G517" s="76">
        <f>ROUND((Table245[[#This Row],[XP]]*Table245[[#This Row],[entity_spawned (AVG)]])*(Table245[[#This Row],[activating_chance]]/100),0)</f>
        <v>21</v>
      </c>
      <c r="H517" s="73" t="s">
        <v>361</v>
      </c>
    </row>
    <row r="518" spans="2:8" x14ac:dyDescent="0.25">
      <c r="B518" s="74" t="s">
        <v>267</v>
      </c>
      <c r="C518">
        <v>1</v>
      </c>
      <c r="D518" s="76">
        <v>120</v>
      </c>
      <c r="E518" s="76">
        <v>100</v>
      </c>
      <c r="F518" s="76">
        <v>25</v>
      </c>
      <c r="G518" s="76">
        <f>ROUND((Table245[[#This Row],[XP]]*Table245[[#This Row],[entity_spawned (AVG)]])*(Table245[[#This Row],[activating_chance]]/100),0)</f>
        <v>25</v>
      </c>
      <c r="H518" s="73" t="s">
        <v>361</v>
      </c>
    </row>
    <row r="519" spans="2:8" x14ac:dyDescent="0.25">
      <c r="B519" s="74" t="s">
        <v>267</v>
      </c>
      <c r="C519">
        <v>1</v>
      </c>
      <c r="D519" s="76">
        <v>120</v>
      </c>
      <c r="E519" s="76">
        <v>100</v>
      </c>
      <c r="F519" s="76">
        <v>25</v>
      </c>
      <c r="G519" s="76">
        <f>ROUND((Table245[[#This Row],[XP]]*Table245[[#This Row],[entity_spawned (AVG)]])*(Table245[[#This Row],[activating_chance]]/100),0)</f>
        <v>25</v>
      </c>
      <c r="H519" s="73" t="s">
        <v>361</v>
      </c>
    </row>
    <row r="520" spans="2:8" x14ac:dyDescent="0.25">
      <c r="B520" s="74" t="s">
        <v>267</v>
      </c>
      <c r="C520">
        <v>1</v>
      </c>
      <c r="D520" s="76">
        <v>120</v>
      </c>
      <c r="E520" s="76">
        <v>100</v>
      </c>
      <c r="F520" s="76">
        <v>25</v>
      </c>
      <c r="G520" s="76">
        <f>ROUND((Table245[[#This Row],[XP]]*Table245[[#This Row],[entity_spawned (AVG)]])*(Table245[[#This Row],[activating_chance]]/100),0)</f>
        <v>25</v>
      </c>
      <c r="H520" s="73" t="s">
        <v>361</v>
      </c>
    </row>
    <row r="521" spans="2:8" x14ac:dyDescent="0.25">
      <c r="B521" s="74" t="s">
        <v>267</v>
      </c>
      <c r="C521">
        <v>1</v>
      </c>
      <c r="D521" s="76">
        <v>120</v>
      </c>
      <c r="E521" s="76">
        <v>80</v>
      </c>
      <c r="F521" s="76">
        <v>25</v>
      </c>
      <c r="G521" s="76">
        <f>ROUND((Table245[[#This Row],[XP]]*Table245[[#This Row],[entity_spawned (AVG)]])*(Table245[[#This Row],[activating_chance]]/100),0)</f>
        <v>20</v>
      </c>
      <c r="H521" s="73" t="s">
        <v>361</v>
      </c>
    </row>
    <row r="522" spans="2:8" x14ac:dyDescent="0.25">
      <c r="B522" s="74" t="s">
        <v>267</v>
      </c>
      <c r="C522">
        <v>1</v>
      </c>
      <c r="D522" s="76">
        <v>120</v>
      </c>
      <c r="E522" s="76">
        <v>100</v>
      </c>
      <c r="F522" s="76">
        <v>25</v>
      </c>
      <c r="G522" s="76">
        <f>ROUND((Table245[[#This Row],[XP]]*Table245[[#This Row],[entity_spawned (AVG)]])*(Table245[[#This Row],[activating_chance]]/100),0)</f>
        <v>25</v>
      </c>
      <c r="H522" s="73" t="s">
        <v>361</v>
      </c>
    </row>
    <row r="523" spans="2:8" x14ac:dyDescent="0.25">
      <c r="B523" s="74" t="s">
        <v>267</v>
      </c>
      <c r="C523">
        <v>1</v>
      </c>
      <c r="D523" s="76">
        <v>120</v>
      </c>
      <c r="E523" s="76">
        <v>60</v>
      </c>
      <c r="F523" s="76">
        <v>25</v>
      </c>
      <c r="G523" s="76">
        <f>ROUND((Table245[[#This Row],[XP]]*Table245[[#This Row],[entity_spawned (AVG)]])*(Table245[[#This Row],[activating_chance]]/100),0)</f>
        <v>15</v>
      </c>
      <c r="H523" s="73" t="s">
        <v>361</v>
      </c>
    </row>
    <row r="524" spans="2:8" x14ac:dyDescent="0.25">
      <c r="B524" s="74" t="s">
        <v>267</v>
      </c>
      <c r="C524">
        <v>1</v>
      </c>
      <c r="D524" s="76">
        <v>120</v>
      </c>
      <c r="E524" s="76">
        <v>100</v>
      </c>
      <c r="F524" s="76">
        <v>25</v>
      </c>
      <c r="G524" s="76">
        <f>ROUND((Table245[[#This Row],[XP]]*Table245[[#This Row],[entity_spawned (AVG)]])*(Table245[[#This Row],[activating_chance]]/100),0)</f>
        <v>25</v>
      </c>
      <c r="H524" s="73" t="s">
        <v>361</v>
      </c>
    </row>
    <row r="525" spans="2:8" x14ac:dyDescent="0.25">
      <c r="B525" s="74" t="s">
        <v>267</v>
      </c>
      <c r="C525">
        <v>1</v>
      </c>
      <c r="D525" s="76">
        <v>120</v>
      </c>
      <c r="E525" s="76">
        <v>100</v>
      </c>
      <c r="F525" s="76">
        <v>25</v>
      </c>
      <c r="G525" s="76">
        <f>ROUND((Table245[[#This Row],[XP]]*Table245[[#This Row],[entity_spawned (AVG)]])*(Table245[[#This Row],[activating_chance]]/100),0)</f>
        <v>25</v>
      </c>
      <c r="H525" s="73" t="s">
        <v>361</v>
      </c>
    </row>
    <row r="526" spans="2:8" x14ac:dyDescent="0.25">
      <c r="B526" s="74" t="s">
        <v>267</v>
      </c>
      <c r="C526">
        <v>2</v>
      </c>
      <c r="D526" s="76">
        <v>120</v>
      </c>
      <c r="E526" s="76">
        <v>100</v>
      </c>
      <c r="F526" s="76">
        <v>25</v>
      </c>
      <c r="G526" s="76">
        <f>ROUND((Table245[[#This Row],[XP]]*Table245[[#This Row],[entity_spawned (AVG)]])*(Table245[[#This Row],[activating_chance]]/100),0)</f>
        <v>50</v>
      </c>
      <c r="H526" s="73" t="s">
        <v>361</v>
      </c>
    </row>
    <row r="527" spans="2:8" x14ac:dyDescent="0.25">
      <c r="B527" s="74" t="s">
        <v>267</v>
      </c>
      <c r="C527">
        <v>1</v>
      </c>
      <c r="D527" s="76">
        <v>120</v>
      </c>
      <c r="E527" s="76">
        <v>100</v>
      </c>
      <c r="F527" s="76">
        <v>25</v>
      </c>
      <c r="G527" s="76">
        <f>ROUND((Table245[[#This Row],[XP]]*Table245[[#This Row],[entity_spawned (AVG)]])*(Table245[[#This Row],[activating_chance]]/100),0)</f>
        <v>25</v>
      </c>
      <c r="H527" s="73" t="s">
        <v>361</v>
      </c>
    </row>
    <row r="528" spans="2:8" x14ac:dyDescent="0.25">
      <c r="B528" s="74" t="s">
        <v>267</v>
      </c>
      <c r="C528">
        <v>1</v>
      </c>
      <c r="D528" s="76">
        <v>120</v>
      </c>
      <c r="E528" s="76">
        <v>80</v>
      </c>
      <c r="F528" s="76">
        <v>25</v>
      </c>
      <c r="G528" s="76">
        <f>ROUND((Table245[[#This Row],[XP]]*Table245[[#This Row],[entity_spawned (AVG)]])*(Table245[[#This Row],[activating_chance]]/100),0)</f>
        <v>20</v>
      </c>
      <c r="H528" s="73" t="s">
        <v>361</v>
      </c>
    </row>
    <row r="529" spans="2:8" x14ac:dyDescent="0.25">
      <c r="B529" s="74" t="s">
        <v>267</v>
      </c>
      <c r="C529">
        <v>1</v>
      </c>
      <c r="D529" s="76">
        <v>120</v>
      </c>
      <c r="E529" s="76">
        <v>100</v>
      </c>
      <c r="F529" s="76">
        <v>25</v>
      </c>
      <c r="G529" s="76">
        <f>ROUND((Table245[[#This Row],[XP]]*Table245[[#This Row],[entity_spawned (AVG)]])*(Table245[[#This Row],[activating_chance]]/100),0)</f>
        <v>25</v>
      </c>
      <c r="H529" s="73" t="s">
        <v>361</v>
      </c>
    </row>
    <row r="530" spans="2:8" x14ac:dyDescent="0.25">
      <c r="B530" s="74" t="s">
        <v>267</v>
      </c>
      <c r="C530">
        <v>2</v>
      </c>
      <c r="D530" s="76">
        <v>120</v>
      </c>
      <c r="E530" s="76">
        <v>100</v>
      </c>
      <c r="F530" s="76">
        <v>25</v>
      </c>
      <c r="G530" s="76">
        <f>ROUND((Table245[[#This Row],[XP]]*Table245[[#This Row],[entity_spawned (AVG)]])*(Table245[[#This Row],[activating_chance]]/100),0)</f>
        <v>50</v>
      </c>
      <c r="H530" s="73" t="s">
        <v>361</v>
      </c>
    </row>
    <row r="531" spans="2:8" x14ac:dyDescent="0.25">
      <c r="B531" s="74" t="s">
        <v>267</v>
      </c>
      <c r="C531">
        <v>1</v>
      </c>
      <c r="D531" s="76">
        <v>120</v>
      </c>
      <c r="E531" s="76">
        <v>100</v>
      </c>
      <c r="F531" s="76">
        <v>25</v>
      </c>
      <c r="G531" s="76">
        <f>ROUND((Table245[[#This Row],[XP]]*Table245[[#This Row],[entity_spawned (AVG)]])*(Table245[[#This Row],[activating_chance]]/100),0)</f>
        <v>25</v>
      </c>
      <c r="H531" s="73" t="s">
        <v>361</v>
      </c>
    </row>
    <row r="532" spans="2:8" x14ac:dyDescent="0.25">
      <c r="B532" s="74" t="s">
        <v>267</v>
      </c>
      <c r="C532">
        <v>1</v>
      </c>
      <c r="D532" s="76">
        <v>120</v>
      </c>
      <c r="E532" s="76">
        <v>90</v>
      </c>
      <c r="F532" s="76">
        <v>25</v>
      </c>
      <c r="G532" s="76">
        <f>ROUND((Table245[[#This Row],[XP]]*Table245[[#This Row],[entity_spawned (AVG)]])*(Table245[[#This Row],[activating_chance]]/100),0)</f>
        <v>23</v>
      </c>
      <c r="H532" s="73" t="s">
        <v>361</v>
      </c>
    </row>
    <row r="533" spans="2:8" x14ac:dyDescent="0.25">
      <c r="B533" s="74" t="s">
        <v>267</v>
      </c>
      <c r="C533">
        <v>1</v>
      </c>
      <c r="D533" s="76">
        <v>120</v>
      </c>
      <c r="E533" s="76">
        <v>100</v>
      </c>
      <c r="F533" s="76">
        <v>25</v>
      </c>
      <c r="G533" s="76">
        <f>ROUND((Table245[[#This Row],[XP]]*Table245[[#This Row],[entity_spawned (AVG)]])*(Table245[[#This Row],[activating_chance]]/100),0)</f>
        <v>25</v>
      </c>
      <c r="H533" s="73" t="s">
        <v>361</v>
      </c>
    </row>
    <row r="534" spans="2:8" x14ac:dyDescent="0.25">
      <c r="B534" s="74" t="s">
        <v>267</v>
      </c>
      <c r="C534">
        <v>1</v>
      </c>
      <c r="D534" s="76">
        <v>120</v>
      </c>
      <c r="E534" s="76">
        <v>90</v>
      </c>
      <c r="F534" s="76">
        <v>25</v>
      </c>
      <c r="G534" s="76">
        <f>ROUND((Table245[[#This Row],[XP]]*Table245[[#This Row],[entity_spawned (AVG)]])*(Table245[[#This Row],[activating_chance]]/100),0)</f>
        <v>23</v>
      </c>
      <c r="H534" s="73" t="s">
        <v>361</v>
      </c>
    </row>
    <row r="535" spans="2:8" x14ac:dyDescent="0.25">
      <c r="B535" s="74" t="s">
        <v>267</v>
      </c>
      <c r="C535">
        <v>1</v>
      </c>
      <c r="D535" s="76">
        <v>120</v>
      </c>
      <c r="E535" s="76">
        <v>90</v>
      </c>
      <c r="F535" s="76">
        <v>25</v>
      </c>
      <c r="G535" s="76">
        <f>ROUND((Table245[[#This Row],[XP]]*Table245[[#This Row],[entity_spawned (AVG)]])*(Table245[[#This Row],[activating_chance]]/100),0)</f>
        <v>23</v>
      </c>
      <c r="H535" s="73" t="s">
        <v>361</v>
      </c>
    </row>
    <row r="536" spans="2:8" x14ac:dyDescent="0.25">
      <c r="B536" s="74" t="s">
        <v>267</v>
      </c>
      <c r="C536">
        <v>1</v>
      </c>
      <c r="D536" s="76">
        <v>120</v>
      </c>
      <c r="E536" s="76">
        <v>100</v>
      </c>
      <c r="F536" s="76">
        <v>25</v>
      </c>
      <c r="G536" s="76">
        <f>ROUND((Table245[[#This Row],[XP]]*Table245[[#This Row],[entity_spawned (AVG)]])*(Table245[[#This Row],[activating_chance]]/100),0)</f>
        <v>25</v>
      </c>
      <c r="H536" s="73" t="s">
        <v>361</v>
      </c>
    </row>
    <row r="537" spans="2:8" x14ac:dyDescent="0.25">
      <c r="B537" s="74" t="s">
        <v>267</v>
      </c>
      <c r="C537">
        <v>1</v>
      </c>
      <c r="D537" s="76">
        <v>120</v>
      </c>
      <c r="E537" s="76">
        <v>60</v>
      </c>
      <c r="F537" s="76">
        <v>25</v>
      </c>
      <c r="G537" s="76">
        <f>ROUND((Table245[[#This Row],[XP]]*Table245[[#This Row],[entity_spawned (AVG)]])*(Table245[[#This Row],[activating_chance]]/100),0)</f>
        <v>15</v>
      </c>
      <c r="H537" s="73" t="s">
        <v>361</v>
      </c>
    </row>
    <row r="538" spans="2:8" x14ac:dyDescent="0.25">
      <c r="B538" s="74" t="s">
        <v>267</v>
      </c>
      <c r="C538">
        <v>1</v>
      </c>
      <c r="D538" s="76">
        <v>120</v>
      </c>
      <c r="E538" s="76">
        <v>100</v>
      </c>
      <c r="F538" s="76">
        <v>25</v>
      </c>
      <c r="G538" s="76">
        <f>ROUND((Table245[[#This Row],[XP]]*Table245[[#This Row],[entity_spawned (AVG)]])*(Table245[[#This Row],[activating_chance]]/100),0)</f>
        <v>25</v>
      </c>
      <c r="H538" s="73" t="s">
        <v>361</v>
      </c>
    </row>
    <row r="539" spans="2:8" x14ac:dyDescent="0.25">
      <c r="B539" s="74" t="s">
        <v>267</v>
      </c>
      <c r="C539">
        <v>1</v>
      </c>
      <c r="D539" s="76">
        <v>120</v>
      </c>
      <c r="E539" s="76">
        <v>100</v>
      </c>
      <c r="F539" s="76">
        <v>25</v>
      </c>
      <c r="G539" s="76">
        <f>ROUND((Table245[[#This Row],[XP]]*Table245[[#This Row],[entity_spawned (AVG)]])*(Table245[[#This Row],[activating_chance]]/100),0)</f>
        <v>25</v>
      </c>
      <c r="H539" s="73" t="s">
        <v>361</v>
      </c>
    </row>
    <row r="540" spans="2:8" x14ac:dyDescent="0.25">
      <c r="B540" s="74" t="s">
        <v>235</v>
      </c>
      <c r="C540">
        <v>2</v>
      </c>
      <c r="D540" s="76">
        <v>110</v>
      </c>
      <c r="E540" s="76">
        <v>40</v>
      </c>
      <c r="F540" s="76">
        <v>25</v>
      </c>
      <c r="G540" s="76">
        <f>ROUND((Table245[[#This Row],[XP]]*Table245[[#This Row],[entity_spawned (AVG)]])*(Table245[[#This Row],[activating_chance]]/100),0)</f>
        <v>20</v>
      </c>
      <c r="H540" s="73" t="s">
        <v>361</v>
      </c>
    </row>
    <row r="541" spans="2:8" x14ac:dyDescent="0.25">
      <c r="B541" s="74" t="s">
        <v>235</v>
      </c>
      <c r="C541">
        <v>2</v>
      </c>
      <c r="D541" s="76">
        <v>110</v>
      </c>
      <c r="E541" s="76">
        <v>100</v>
      </c>
      <c r="F541" s="76">
        <v>25</v>
      </c>
      <c r="G541" s="76">
        <f>ROUND((Table245[[#This Row],[XP]]*Table245[[#This Row],[entity_spawned (AVG)]])*(Table245[[#This Row],[activating_chance]]/100),0)</f>
        <v>50</v>
      </c>
      <c r="H541" s="73" t="s">
        <v>361</v>
      </c>
    </row>
    <row r="542" spans="2:8" x14ac:dyDescent="0.25">
      <c r="B542" s="74" t="s">
        <v>235</v>
      </c>
      <c r="C542">
        <v>2</v>
      </c>
      <c r="D542" s="76">
        <v>110</v>
      </c>
      <c r="E542" s="76">
        <v>80</v>
      </c>
      <c r="F542" s="76">
        <v>25</v>
      </c>
      <c r="G542" s="76">
        <f>ROUND((Table245[[#This Row],[XP]]*Table245[[#This Row],[entity_spawned (AVG)]])*(Table245[[#This Row],[activating_chance]]/100),0)</f>
        <v>40</v>
      </c>
      <c r="H542" s="73" t="s">
        <v>361</v>
      </c>
    </row>
    <row r="543" spans="2:8" x14ac:dyDescent="0.25">
      <c r="B543" s="74" t="s">
        <v>235</v>
      </c>
      <c r="C543">
        <v>2</v>
      </c>
      <c r="D543" s="76">
        <v>110</v>
      </c>
      <c r="E543" s="76">
        <v>100</v>
      </c>
      <c r="F543" s="76">
        <v>25</v>
      </c>
      <c r="G543" s="76">
        <f>ROUND((Table245[[#This Row],[XP]]*Table245[[#This Row],[entity_spawned (AVG)]])*(Table245[[#This Row],[activating_chance]]/100),0)</f>
        <v>50</v>
      </c>
      <c r="H543" s="73" t="s">
        <v>361</v>
      </c>
    </row>
    <row r="544" spans="2:8" x14ac:dyDescent="0.25">
      <c r="B544" s="74" t="s">
        <v>235</v>
      </c>
      <c r="C544">
        <v>3</v>
      </c>
      <c r="D544" s="76">
        <v>110</v>
      </c>
      <c r="E544" s="76">
        <v>80</v>
      </c>
      <c r="F544" s="76">
        <v>25</v>
      </c>
      <c r="G544" s="76">
        <f>ROUND((Table245[[#This Row],[XP]]*Table245[[#This Row],[entity_spawned (AVG)]])*(Table245[[#This Row],[activating_chance]]/100),0)</f>
        <v>60</v>
      </c>
      <c r="H544" s="73" t="s">
        <v>361</v>
      </c>
    </row>
    <row r="545" spans="2:8" x14ac:dyDescent="0.25">
      <c r="B545" s="74" t="s">
        <v>235</v>
      </c>
      <c r="C545">
        <v>2</v>
      </c>
      <c r="D545" s="76">
        <v>110</v>
      </c>
      <c r="E545" s="76">
        <v>100</v>
      </c>
      <c r="F545" s="76">
        <v>25</v>
      </c>
      <c r="G545" s="76">
        <f>ROUND((Table245[[#This Row],[XP]]*Table245[[#This Row],[entity_spawned (AVG)]])*(Table245[[#This Row],[activating_chance]]/100),0)</f>
        <v>50</v>
      </c>
      <c r="H545" s="73" t="s">
        <v>361</v>
      </c>
    </row>
    <row r="546" spans="2:8" x14ac:dyDescent="0.25">
      <c r="B546" s="74" t="s">
        <v>235</v>
      </c>
      <c r="C546">
        <v>2</v>
      </c>
      <c r="D546" s="76">
        <v>110</v>
      </c>
      <c r="E546" s="76">
        <v>60</v>
      </c>
      <c r="F546" s="76">
        <v>25</v>
      </c>
      <c r="G546" s="76">
        <f>ROUND((Table245[[#This Row],[XP]]*Table245[[#This Row],[entity_spawned (AVG)]])*(Table245[[#This Row],[activating_chance]]/100),0)</f>
        <v>30</v>
      </c>
      <c r="H546" s="73" t="s">
        <v>361</v>
      </c>
    </row>
    <row r="547" spans="2:8" x14ac:dyDescent="0.25">
      <c r="B547" s="74" t="s">
        <v>235</v>
      </c>
      <c r="C547">
        <v>3</v>
      </c>
      <c r="D547" s="76">
        <v>110</v>
      </c>
      <c r="E547" s="76">
        <v>100</v>
      </c>
      <c r="F547" s="76">
        <v>25</v>
      </c>
      <c r="G547" s="76">
        <f>ROUND((Table245[[#This Row],[XP]]*Table245[[#This Row],[entity_spawned (AVG)]])*(Table245[[#This Row],[activating_chance]]/100),0)</f>
        <v>75</v>
      </c>
      <c r="H547" s="73" t="s">
        <v>361</v>
      </c>
    </row>
    <row r="548" spans="2:8" x14ac:dyDescent="0.25">
      <c r="B548" s="74" t="s">
        <v>235</v>
      </c>
      <c r="C548">
        <v>3</v>
      </c>
      <c r="D548" s="76">
        <v>110</v>
      </c>
      <c r="E548" s="76">
        <v>100</v>
      </c>
      <c r="F548" s="76">
        <v>25</v>
      </c>
      <c r="G548" s="76">
        <f>ROUND((Table245[[#This Row],[XP]]*Table245[[#This Row],[entity_spawned (AVG)]])*(Table245[[#This Row],[activating_chance]]/100),0)</f>
        <v>75</v>
      </c>
      <c r="H548" s="73" t="s">
        <v>361</v>
      </c>
    </row>
    <row r="549" spans="2:8" x14ac:dyDescent="0.25">
      <c r="B549" s="74" t="s">
        <v>236</v>
      </c>
      <c r="C549">
        <v>2</v>
      </c>
      <c r="D549" s="76">
        <v>110</v>
      </c>
      <c r="E549" s="76">
        <v>100</v>
      </c>
      <c r="F549" s="76">
        <v>25</v>
      </c>
      <c r="G549" s="76">
        <f>ROUND((Table245[[#This Row],[XP]]*Table245[[#This Row],[entity_spawned (AVG)]])*(Table245[[#This Row],[activating_chance]]/100),0)</f>
        <v>50</v>
      </c>
      <c r="H549" s="73" t="s">
        <v>361</v>
      </c>
    </row>
    <row r="550" spans="2:8" x14ac:dyDescent="0.25">
      <c r="B550" s="74" t="s">
        <v>236</v>
      </c>
      <c r="C550">
        <v>2</v>
      </c>
      <c r="D550" s="76">
        <v>110</v>
      </c>
      <c r="E550" s="76">
        <v>80</v>
      </c>
      <c r="F550" s="76">
        <v>25</v>
      </c>
      <c r="G550" s="76">
        <f>ROUND((Table245[[#This Row],[XP]]*Table245[[#This Row],[entity_spawned (AVG)]])*(Table245[[#This Row],[activating_chance]]/100),0)</f>
        <v>40</v>
      </c>
      <c r="H550" s="73" t="s">
        <v>361</v>
      </c>
    </row>
    <row r="551" spans="2:8" x14ac:dyDescent="0.25">
      <c r="B551" s="74" t="s">
        <v>236</v>
      </c>
      <c r="C551">
        <v>3</v>
      </c>
      <c r="D551" s="76">
        <v>110</v>
      </c>
      <c r="E551" s="76">
        <v>100</v>
      </c>
      <c r="F551" s="76">
        <v>25</v>
      </c>
      <c r="G551" s="76">
        <f>ROUND((Table245[[#This Row],[XP]]*Table245[[#This Row],[entity_spawned (AVG)]])*(Table245[[#This Row],[activating_chance]]/100),0)</f>
        <v>75</v>
      </c>
      <c r="H551" s="73" t="s">
        <v>361</v>
      </c>
    </row>
    <row r="552" spans="2:8" x14ac:dyDescent="0.25">
      <c r="B552" s="74" t="s">
        <v>236</v>
      </c>
      <c r="C552">
        <v>2</v>
      </c>
      <c r="D552" s="76">
        <v>110</v>
      </c>
      <c r="E552" s="76">
        <v>20</v>
      </c>
      <c r="F552" s="76">
        <v>25</v>
      </c>
      <c r="G552" s="76">
        <f>ROUND((Table245[[#This Row],[XP]]*Table245[[#This Row],[entity_spawned (AVG)]])*(Table245[[#This Row],[activating_chance]]/100),0)</f>
        <v>10</v>
      </c>
      <c r="H552" s="73" t="s">
        <v>361</v>
      </c>
    </row>
    <row r="553" spans="2:8" x14ac:dyDescent="0.25">
      <c r="B553" s="74" t="s">
        <v>237</v>
      </c>
      <c r="C553">
        <v>3</v>
      </c>
      <c r="D553" s="76">
        <v>110</v>
      </c>
      <c r="E553" s="76">
        <v>100</v>
      </c>
      <c r="F553" s="76">
        <v>25</v>
      </c>
      <c r="G553" s="76">
        <f>ROUND((Table245[[#This Row],[XP]]*Table245[[#This Row],[entity_spawned (AVG)]])*(Table245[[#This Row],[activating_chance]]/100),0)</f>
        <v>75</v>
      </c>
      <c r="H553" s="73" t="s">
        <v>361</v>
      </c>
    </row>
    <row r="554" spans="2:8" x14ac:dyDescent="0.25">
      <c r="B554" s="74" t="s">
        <v>257</v>
      </c>
      <c r="C554">
        <v>5</v>
      </c>
      <c r="D554" s="76">
        <v>110</v>
      </c>
      <c r="E554" s="76">
        <v>100</v>
      </c>
      <c r="F554" s="76">
        <v>25</v>
      </c>
      <c r="G554" s="76">
        <f>ROUND((Table245[[#This Row],[XP]]*Table245[[#This Row],[entity_spawned (AVG)]])*(Table245[[#This Row],[activating_chance]]/100),0)</f>
        <v>125</v>
      </c>
      <c r="H554" s="73" t="s">
        <v>361</v>
      </c>
    </row>
    <row r="555" spans="2:8" x14ac:dyDescent="0.25">
      <c r="B555" s="74" t="s">
        <v>267</v>
      </c>
      <c r="C555">
        <v>2</v>
      </c>
      <c r="D555" s="76">
        <v>110</v>
      </c>
      <c r="E555" s="76">
        <v>60</v>
      </c>
      <c r="F555" s="76">
        <v>25</v>
      </c>
      <c r="G555" s="76">
        <f>ROUND((Table245[[#This Row],[XP]]*Table245[[#This Row],[entity_spawned (AVG)]])*(Table245[[#This Row],[activating_chance]]/100),0)</f>
        <v>30</v>
      </c>
      <c r="H555" s="73" t="s">
        <v>361</v>
      </c>
    </row>
    <row r="556" spans="2:8" x14ac:dyDescent="0.25">
      <c r="B556" s="74" t="s">
        <v>235</v>
      </c>
      <c r="C556">
        <v>2</v>
      </c>
      <c r="D556" s="76">
        <v>100</v>
      </c>
      <c r="E556" s="76">
        <v>100</v>
      </c>
      <c r="F556" s="76">
        <v>25</v>
      </c>
      <c r="G556" s="76">
        <f>ROUND((Table245[[#This Row],[XP]]*Table245[[#This Row],[entity_spawned (AVG)]])*(Table245[[#This Row],[activating_chance]]/100),0)</f>
        <v>50</v>
      </c>
      <c r="H556" s="73" t="s">
        <v>361</v>
      </c>
    </row>
    <row r="557" spans="2:8" x14ac:dyDescent="0.25">
      <c r="B557" s="74" t="s">
        <v>235</v>
      </c>
      <c r="C557">
        <v>3</v>
      </c>
      <c r="D557" s="76">
        <v>100</v>
      </c>
      <c r="E557" s="76">
        <v>100</v>
      </c>
      <c r="F557" s="76">
        <v>25</v>
      </c>
      <c r="G557" s="76">
        <f>ROUND((Table245[[#This Row],[XP]]*Table245[[#This Row],[entity_spawned (AVG)]])*(Table245[[#This Row],[activating_chance]]/100),0)</f>
        <v>75</v>
      </c>
      <c r="H557" s="73" t="s">
        <v>361</v>
      </c>
    </row>
    <row r="558" spans="2:8" x14ac:dyDescent="0.25">
      <c r="B558" s="74" t="s">
        <v>235</v>
      </c>
      <c r="C558">
        <v>2</v>
      </c>
      <c r="D558" s="76">
        <v>100</v>
      </c>
      <c r="E558" s="76">
        <v>100</v>
      </c>
      <c r="F558" s="76">
        <v>25</v>
      </c>
      <c r="G558" s="76">
        <f>ROUND((Table245[[#This Row],[XP]]*Table245[[#This Row],[entity_spawned (AVG)]])*(Table245[[#This Row],[activating_chance]]/100),0)</f>
        <v>50</v>
      </c>
      <c r="H558" s="73" t="s">
        <v>361</v>
      </c>
    </row>
    <row r="559" spans="2:8" x14ac:dyDescent="0.25">
      <c r="B559" s="74" t="s">
        <v>235</v>
      </c>
      <c r="C559">
        <v>1</v>
      </c>
      <c r="D559" s="76">
        <v>100</v>
      </c>
      <c r="E559" s="76">
        <v>100</v>
      </c>
      <c r="F559" s="76">
        <v>25</v>
      </c>
      <c r="G559" s="76">
        <f>ROUND((Table245[[#This Row],[XP]]*Table245[[#This Row],[entity_spawned (AVG)]])*(Table245[[#This Row],[activating_chance]]/100),0)</f>
        <v>25</v>
      </c>
      <c r="H559" s="73" t="s">
        <v>361</v>
      </c>
    </row>
    <row r="560" spans="2:8" x14ac:dyDescent="0.25">
      <c r="B560" s="74" t="s">
        <v>235</v>
      </c>
      <c r="C560">
        <v>2</v>
      </c>
      <c r="D560" s="76">
        <v>100</v>
      </c>
      <c r="E560" s="76">
        <v>100</v>
      </c>
      <c r="F560" s="76">
        <v>25</v>
      </c>
      <c r="G560" s="76">
        <f>ROUND((Table245[[#This Row],[XP]]*Table245[[#This Row],[entity_spawned (AVG)]])*(Table245[[#This Row],[activating_chance]]/100),0)</f>
        <v>50</v>
      </c>
      <c r="H560" s="73" t="s">
        <v>361</v>
      </c>
    </row>
    <row r="561" spans="2:8" x14ac:dyDescent="0.25">
      <c r="B561" s="74" t="s">
        <v>236</v>
      </c>
      <c r="C561">
        <v>2</v>
      </c>
      <c r="D561" s="76">
        <v>100</v>
      </c>
      <c r="E561" s="76">
        <v>100</v>
      </c>
      <c r="F561" s="76">
        <v>25</v>
      </c>
      <c r="G561" s="76">
        <f>ROUND((Table245[[#This Row],[XP]]*Table245[[#This Row],[entity_spawned (AVG)]])*(Table245[[#This Row],[activating_chance]]/100),0)</f>
        <v>50</v>
      </c>
      <c r="H561" s="73" t="s">
        <v>361</v>
      </c>
    </row>
    <row r="562" spans="2:8" x14ac:dyDescent="0.25">
      <c r="B562" s="74" t="s">
        <v>237</v>
      </c>
      <c r="C562">
        <v>3</v>
      </c>
      <c r="D562" s="76">
        <v>100</v>
      </c>
      <c r="E562" s="76">
        <v>60</v>
      </c>
      <c r="F562" s="76">
        <v>25</v>
      </c>
      <c r="G562" s="76">
        <f>ROUND((Table245[[#This Row],[XP]]*Table245[[#This Row],[entity_spawned (AVG)]])*(Table245[[#This Row],[activating_chance]]/100),0)</f>
        <v>45</v>
      </c>
      <c r="H562" s="73" t="s">
        <v>361</v>
      </c>
    </row>
    <row r="563" spans="2:8" x14ac:dyDescent="0.25">
      <c r="B563" s="74" t="s">
        <v>237</v>
      </c>
      <c r="C563">
        <v>3</v>
      </c>
      <c r="D563" s="76">
        <v>100</v>
      </c>
      <c r="E563" s="76">
        <v>100</v>
      </c>
      <c r="F563" s="76">
        <v>25</v>
      </c>
      <c r="G563" s="76">
        <f>ROUND((Table245[[#This Row],[XP]]*Table245[[#This Row],[entity_spawned (AVG)]])*(Table245[[#This Row],[activating_chance]]/100),0)</f>
        <v>75</v>
      </c>
      <c r="H563" s="73" t="s">
        <v>361</v>
      </c>
    </row>
    <row r="564" spans="2:8" x14ac:dyDescent="0.25">
      <c r="B564" s="74" t="s">
        <v>237</v>
      </c>
      <c r="C564">
        <v>3</v>
      </c>
      <c r="D564" s="76">
        <v>100</v>
      </c>
      <c r="E564" s="76">
        <v>80</v>
      </c>
      <c r="F564" s="76">
        <v>25</v>
      </c>
      <c r="G564" s="76">
        <f>ROUND((Table245[[#This Row],[XP]]*Table245[[#This Row],[entity_spawned (AVG)]])*(Table245[[#This Row],[activating_chance]]/100),0)</f>
        <v>60</v>
      </c>
      <c r="H564" s="73" t="s">
        <v>361</v>
      </c>
    </row>
    <row r="565" spans="2:8" x14ac:dyDescent="0.25">
      <c r="B565" s="74" t="s">
        <v>237</v>
      </c>
      <c r="C565">
        <v>3</v>
      </c>
      <c r="D565" s="76">
        <v>100</v>
      </c>
      <c r="E565" s="76">
        <v>100</v>
      </c>
      <c r="F565" s="76">
        <v>25</v>
      </c>
      <c r="G565" s="76">
        <f>ROUND((Table245[[#This Row],[XP]]*Table245[[#This Row],[entity_spawned (AVG)]])*(Table245[[#This Row],[activating_chance]]/100),0)</f>
        <v>75</v>
      </c>
      <c r="H565" s="73" t="s">
        <v>361</v>
      </c>
    </row>
    <row r="566" spans="2:8" x14ac:dyDescent="0.25">
      <c r="B566" s="74" t="s">
        <v>255</v>
      </c>
      <c r="C566">
        <v>1</v>
      </c>
      <c r="D566" s="76">
        <v>100</v>
      </c>
      <c r="E566" s="76">
        <v>100</v>
      </c>
      <c r="F566" s="76">
        <v>25</v>
      </c>
      <c r="G566" s="76">
        <f>ROUND((Table245[[#This Row],[XP]]*Table245[[#This Row],[entity_spawned (AVG)]])*(Table245[[#This Row],[activating_chance]]/100),0)</f>
        <v>25</v>
      </c>
      <c r="H566" s="73" t="s">
        <v>361</v>
      </c>
    </row>
    <row r="567" spans="2:8" x14ac:dyDescent="0.25">
      <c r="B567" s="74" t="s">
        <v>267</v>
      </c>
      <c r="C567">
        <v>1</v>
      </c>
      <c r="D567" s="76">
        <v>100</v>
      </c>
      <c r="E567" s="76">
        <v>100</v>
      </c>
      <c r="F567" s="76">
        <v>25</v>
      </c>
      <c r="G567" s="76">
        <f>ROUND((Table245[[#This Row],[XP]]*Table245[[#This Row],[entity_spawned (AVG)]])*(Table245[[#This Row],[activating_chance]]/100),0)</f>
        <v>25</v>
      </c>
      <c r="H567" s="73" t="s">
        <v>361</v>
      </c>
    </row>
    <row r="568" spans="2:8" x14ac:dyDescent="0.25">
      <c r="B568" s="74" t="s">
        <v>267</v>
      </c>
      <c r="C568">
        <v>1</v>
      </c>
      <c r="D568" s="76">
        <v>100</v>
      </c>
      <c r="E568" s="76">
        <v>100</v>
      </c>
      <c r="F568" s="76">
        <v>25</v>
      </c>
      <c r="G568" s="76">
        <f>ROUND((Table245[[#This Row],[XP]]*Table245[[#This Row],[entity_spawned (AVG)]])*(Table245[[#This Row],[activating_chance]]/100),0)</f>
        <v>25</v>
      </c>
      <c r="H568" s="73" t="s">
        <v>361</v>
      </c>
    </row>
    <row r="569" spans="2:8" x14ac:dyDescent="0.25">
      <c r="B569" s="74" t="s">
        <v>267</v>
      </c>
      <c r="C569">
        <v>1</v>
      </c>
      <c r="D569" s="76">
        <v>100</v>
      </c>
      <c r="E569" s="76">
        <v>100</v>
      </c>
      <c r="F569" s="76">
        <v>25</v>
      </c>
      <c r="G569" s="76">
        <f>ROUND((Table245[[#This Row],[XP]]*Table245[[#This Row],[entity_spawned (AVG)]])*(Table245[[#This Row],[activating_chance]]/100),0)</f>
        <v>25</v>
      </c>
      <c r="H569" s="73" t="s">
        <v>361</v>
      </c>
    </row>
    <row r="570" spans="2:8" x14ac:dyDescent="0.25">
      <c r="B570" s="74" t="s">
        <v>267</v>
      </c>
      <c r="C570">
        <v>1</v>
      </c>
      <c r="D570" s="76">
        <v>100</v>
      </c>
      <c r="E570" s="76">
        <v>85</v>
      </c>
      <c r="F570" s="76">
        <v>25</v>
      </c>
      <c r="G570" s="76">
        <f>ROUND((Table245[[#This Row],[XP]]*Table245[[#This Row],[entity_spawned (AVG)]])*(Table245[[#This Row],[activating_chance]]/100),0)</f>
        <v>21</v>
      </c>
      <c r="H570" s="73" t="s">
        <v>361</v>
      </c>
    </row>
    <row r="571" spans="2:8" x14ac:dyDescent="0.25">
      <c r="B571" s="74" t="s">
        <v>237</v>
      </c>
      <c r="C571">
        <v>1</v>
      </c>
      <c r="D571" s="76">
        <v>95</v>
      </c>
      <c r="E571" s="76">
        <v>80</v>
      </c>
      <c r="F571" s="76">
        <v>25</v>
      </c>
      <c r="G571" s="76">
        <f>ROUND((Table245[[#This Row],[XP]]*Table245[[#This Row],[entity_spawned (AVG)]])*(Table245[[#This Row],[activating_chance]]/100),0)</f>
        <v>20</v>
      </c>
      <c r="H571" s="73" t="s">
        <v>361</v>
      </c>
    </row>
    <row r="572" spans="2:8" x14ac:dyDescent="0.25">
      <c r="B572" s="74" t="s">
        <v>235</v>
      </c>
      <c r="C572">
        <v>3</v>
      </c>
      <c r="D572" s="76">
        <v>90</v>
      </c>
      <c r="E572" s="76">
        <v>80</v>
      </c>
      <c r="F572" s="76">
        <v>25</v>
      </c>
      <c r="G572" s="76">
        <f>ROUND((Table245[[#This Row],[XP]]*Table245[[#This Row],[entity_spawned (AVG)]])*(Table245[[#This Row],[activating_chance]]/100),0)</f>
        <v>60</v>
      </c>
      <c r="H572" s="73" t="s">
        <v>361</v>
      </c>
    </row>
    <row r="573" spans="2:8" x14ac:dyDescent="0.25">
      <c r="B573" s="74" t="s">
        <v>235</v>
      </c>
      <c r="C573">
        <v>2</v>
      </c>
      <c r="D573" s="76">
        <v>90</v>
      </c>
      <c r="E573" s="76">
        <v>100</v>
      </c>
      <c r="F573" s="76">
        <v>25</v>
      </c>
      <c r="G573" s="76">
        <f>ROUND((Table245[[#This Row],[XP]]*Table245[[#This Row],[entity_spawned (AVG)]])*(Table245[[#This Row],[activating_chance]]/100),0)</f>
        <v>50</v>
      </c>
      <c r="H573" s="73" t="s">
        <v>361</v>
      </c>
    </row>
    <row r="574" spans="2:8" x14ac:dyDescent="0.25">
      <c r="B574" s="74" t="s">
        <v>235</v>
      </c>
      <c r="C574">
        <v>1</v>
      </c>
      <c r="D574" s="76">
        <v>90</v>
      </c>
      <c r="E574" s="76">
        <v>100</v>
      </c>
      <c r="F574" s="76">
        <v>25</v>
      </c>
      <c r="G574" s="76">
        <f>ROUND((Table245[[#This Row],[XP]]*Table245[[#This Row],[entity_spawned (AVG)]])*(Table245[[#This Row],[activating_chance]]/100),0)</f>
        <v>25</v>
      </c>
      <c r="H574" s="73" t="s">
        <v>361</v>
      </c>
    </row>
    <row r="575" spans="2:8" x14ac:dyDescent="0.25">
      <c r="B575" s="74" t="s">
        <v>235</v>
      </c>
      <c r="C575">
        <v>2</v>
      </c>
      <c r="D575" s="76">
        <v>90</v>
      </c>
      <c r="E575" s="76">
        <v>100</v>
      </c>
      <c r="F575" s="76">
        <v>25</v>
      </c>
      <c r="G575" s="76">
        <f>ROUND((Table245[[#This Row],[XP]]*Table245[[#This Row],[entity_spawned (AVG)]])*(Table245[[#This Row],[activating_chance]]/100),0)</f>
        <v>50</v>
      </c>
      <c r="H575" s="73" t="s">
        <v>361</v>
      </c>
    </row>
    <row r="576" spans="2:8" x14ac:dyDescent="0.25">
      <c r="B576" s="74" t="s">
        <v>235</v>
      </c>
      <c r="C576">
        <v>1</v>
      </c>
      <c r="D576" s="76">
        <v>90</v>
      </c>
      <c r="E576" s="76">
        <v>100</v>
      </c>
      <c r="F576" s="76">
        <v>25</v>
      </c>
      <c r="G576" s="76">
        <f>ROUND((Table245[[#This Row],[XP]]*Table245[[#This Row],[entity_spawned (AVG)]])*(Table245[[#This Row],[activating_chance]]/100),0)</f>
        <v>25</v>
      </c>
      <c r="H576" s="73" t="s">
        <v>361</v>
      </c>
    </row>
    <row r="577" spans="2:8" x14ac:dyDescent="0.25">
      <c r="B577" s="74" t="s">
        <v>235</v>
      </c>
      <c r="C577">
        <v>1</v>
      </c>
      <c r="D577" s="76">
        <v>90</v>
      </c>
      <c r="E577" s="76">
        <v>100</v>
      </c>
      <c r="F577" s="76">
        <v>25</v>
      </c>
      <c r="G577" s="76">
        <f>ROUND((Table245[[#This Row],[XP]]*Table245[[#This Row],[entity_spawned (AVG)]])*(Table245[[#This Row],[activating_chance]]/100),0)</f>
        <v>25</v>
      </c>
      <c r="H577" s="73" t="s">
        <v>361</v>
      </c>
    </row>
    <row r="578" spans="2:8" x14ac:dyDescent="0.25">
      <c r="B578" s="74" t="s">
        <v>235</v>
      </c>
      <c r="C578">
        <v>2</v>
      </c>
      <c r="D578" s="76">
        <v>90</v>
      </c>
      <c r="E578" s="76">
        <v>100</v>
      </c>
      <c r="F578" s="76">
        <v>25</v>
      </c>
      <c r="G578" s="76">
        <f>ROUND((Table245[[#This Row],[XP]]*Table245[[#This Row],[entity_spawned (AVG)]])*(Table245[[#This Row],[activating_chance]]/100),0)</f>
        <v>50</v>
      </c>
      <c r="H578" s="73" t="s">
        <v>361</v>
      </c>
    </row>
    <row r="579" spans="2:8" x14ac:dyDescent="0.25">
      <c r="B579" s="74" t="s">
        <v>235</v>
      </c>
      <c r="C579">
        <v>2</v>
      </c>
      <c r="D579" s="76">
        <v>90</v>
      </c>
      <c r="E579" s="76">
        <v>100</v>
      </c>
      <c r="F579" s="76">
        <v>25</v>
      </c>
      <c r="G579" s="76">
        <f>ROUND((Table245[[#This Row],[XP]]*Table245[[#This Row],[entity_spawned (AVG)]])*(Table245[[#This Row],[activating_chance]]/100),0)</f>
        <v>50</v>
      </c>
      <c r="H579" s="73" t="s">
        <v>361</v>
      </c>
    </row>
    <row r="580" spans="2:8" x14ac:dyDescent="0.25">
      <c r="B580" s="74" t="s">
        <v>235</v>
      </c>
      <c r="C580">
        <v>3</v>
      </c>
      <c r="D580" s="76">
        <v>90</v>
      </c>
      <c r="E580" s="76">
        <v>30</v>
      </c>
      <c r="F580" s="76">
        <v>25</v>
      </c>
      <c r="G580" s="76">
        <f>ROUND((Table245[[#This Row],[XP]]*Table245[[#This Row],[entity_spawned (AVG)]])*(Table245[[#This Row],[activating_chance]]/100),0)</f>
        <v>23</v>
      </c>
      <c r="H580" s="73" t="s">
        <v>361</v>
      </c>
    </row>
    <row r="581" spans="2:8" x14ac:dyDescent="0.25">
      <c r="B581" s="74" t="s">
        <v>235</v>
      </c>
      <c r="C581">
        <v>1</v>
      </c>
      <c r="D581" s="76">
        <v>90</v>
      </c>
      <c r="E581" s="76">
        <v>90</v>
      </c>
      <c r="F581" s="76">
        <v>25</v>
      </c>
      <c r="G581" s="76">
        <f>ROUND((Table245[[#This Row],[XP]]*Table245[[#This Row],[entity_spawned (AVG)]])*(Table245[[#This Row],[activating_chance]]/100),0)</f>
        <v>23</v>
      </c>
      <c r="H581" s="73" t="s">
        <v>361</v>
      </c>
    </row>
    <row r="582" spans="2:8" x14ac:dyDescent="0.25">
      <c r="B582" s="74" t="s">
        <v>235</v>
      </c>
      <c r="C582">
        <v>1</v>
      </c>
      <c r="D582" s="76">
        <v>90</v>
      </c>
      <c r="E582" s="76">
        <v>85</v>
      </c>
      <c r="F582" s="76">
        <v>25</v>
      </c>
      <c r="G582" s="76">
        <f>ROUND((Table245[[#This Row],[XP]]*Table245[[#This Row],[entity_spawned (AVG)]])*(Table245[[#This Row],[activating_chance]]/100),0)</f>
        <v>21</v>
      </c>
      <c r="H582" s="73" t="s">
        <v>361</v>
      </c>
    </row>
    <row r="583" spans="2:8" x14ac:dyDescent="0.25">
      <c r="B583" s="74" t="s">
        <v>235</v>
      </c>
      <c r="C583">
        <v>6</v>
      </c>
      <c r="D583" s="76">
        <v>90</v>
      </c>
      <c r="E583" s="76">
        <v>100</v>
      </c>
      <c r="F583" s="76">
        <v>25</v>
      </c>
      <c r="G583" s="76">
        <f>ROUND((Table245[[#This Row],[XP]]*Table245[[#This Row],[entity_spawned (AVG)]])*(Table245[[#This Row],[activating_chance]]/100),0)</f>
        <v>150</v>
      </c>
      <c r="H583" s="73" t="s">
        <v>361</v>
      </c>
    </row>
    <row r="584" spans="2:8" x14ac:dyDescent="0.25">
      <c r="B584" s="74" t="s">
        <v>235</v>
      </c>
      <c r="C584">
        <v>1</v>
      </c>
      <c r="D584" s="76">
        <v>90</v>
      </c>
      <c r="E584" s="76">
        <v>100</v>
      </c>
      <c r="F584" s="76">
        <v>25</v>
      </c>
      <c r="G584" s="76">
        <f>ROUND((Table245[[#This Row],[XP]]*Table245[[#This Row],[entity_spawned (AVG)]])*(Table245[[#This Row],[activating_chance]]/100),0)</f>
        <v>25</v>
      </c>
      <c r="H584" s="73" t="s">
        <v>361</v>
      </c>
    </row>
    <row r="585" spans="2:8" x14ac:dyDescent="0.25">
      <c r="B585" s="74" t="s">
        <v>235</v>
      </c>
      <c r="C585">
        <v>2</v>
      </c>
      <c r="D585" s="76">
        <v>90</v>
      </c>
      <c r="E585" s="76">
        <v>100</v>
      </c>
      <c r="F585" s="76">
        <v>25</v>
      </c>
      <c r="G585" s="76">
        <f>ROUND((Table245[[#This Row],[XP]]*Table245[[#This Row],[entity_spawned (AVG)]])*(Table245[[#This Row],[activating_chance]]/100),0)</f>
        <v>50</v>
      </c>
      <c r="H585" s="73" t="s">
        <v>361</v>
      </c>
    </row>
    <row r="586" spans="2:8" x14ac:dyDescent="0.25">
      <c r="B586" s="74" t="s">
        <v>235</v>
      </c>
      <c r="C586">
        <v>1</v>
      </c>
      <c r="D586" s="76">
        <v>90</v>
      </c>
      <c r="E586" s="76">
        <v>100</v>
      </c>
      <c r="F586" s="76">
        <v>25</v>
      </c>
      <c r="G586" s="76">
        <f>ROUND((Table245[[#This Row],[XP]]*Table245[[#This Row],[entity_spawned (AVG)]])*(Table245[[#This Row],[activating_chance]]/100),0)</f>
        <v>25</v>
      </c>
      <c r="H586" s="73" t="s">
        <v>361</v>
      </c>
    </row>
    <row r="587" spans="2:8" x14ac:dyDescent="0.25">
      <c r="B587" s="74" t="s">
        <v>235</v>
      </c>
      <c r="C587">
        <v>2</v>
      </c>
      <c r="D587" s="76">
        <v>90</v>
      </c>
      <c r="E587" s="76">
        <v>100</v>
      </c>
      <c r="F587" s="76">
        <v>25</v>
      </c>
      <c r="G587" s="76">
        <f>ROUND((Table245[[#This Row],[XP]]*Table245[[#This Row],[entity_spawned (AVG)]])*(Table245[[#This Row],[activating_chance]]/100),0)</f>
        <v>50</v>
      </c>
      <c r="H587" s="73" t="s">
        <v>361</v>
      </c>
    </row>
    <row r="588" spans="2:8" x14ac:dyDescent="0.25">
      <c r="B588" s="74" t="s">
        <v>235</v>
      </c>
      <c r="C588">
        <v>2</v>
      </c>
      <c r="D588" s="76">
        <v>90</v>
      </c>
      <c r="E588" s="76">
        <v>100</v>
      </c>
      <c r="F588" s="76">
        <v>25</v>
      </c>
      <c r="G588" s="76">
        <f>ROUND((Table245[[#This Row],[XP]]*Table245[[#This Row],[entity_spawned (AVG)]])*(Table245[[#This Row],[activating_chance]]/100),0)</f>
        <v>50</v>
      </c>
      <c r="H588" s="73" t="s">
        <v>361</v>
      </c>
    </row>
    <row r="589" spans="2:8" x14ac:dyDescent="0.25">
      <c r="B589" s="74" t="s">
        <v>235</v>
      </c>
      <c r="C589">
        <v>1</v>
      </c>
      <c r="D589" s="76">
        <v>90</v>
      </c>
      <c r="E589" s="76">
        <v>100</v>
      </c>
      <c r="F589" s="76">
        <v>25</v>
      </c>
      <c r="G589" s="76">
        <f>ROUND((Table245[[#This Row],[XP]]*Table245[[#This Row],[entity_spawned (AVG)]])*(Table245[[#This Row],[activating_chance]]/100),0)</f>
        <v>25</v>
      </c>
      <c r="H589" s="73" t="s">
        <v>361</v>
      </c>
    </row>
    <row r="590" spans="2:8" x14ac:dyDescent="0.25">
      <c r="B590" s="74" t="s">
        <v>235</v>
      </c>
      <c r="C590">
        <v>3</v>
      </c>
      <c r="D590" s="76">
        <v>90</v>
      </c>
      <c r="E590" s="76">
        <v>100</v>
      </c>
      <c r="F590" s="76">
        <v>25</v>
      </c>
      <c r="G590" s="76">
        <f>ROUND((Table245[[#This Row],[XP]]*Table245[[#This Row],[entity_spawned (AVG)]])*(Table245[[#This Row],[activating_chance]]/100),0)</f>
        <v>75</v>
      </c>
      <c r="H590" s="73" t="s">
        <v>361</v>
      </c>
    </row>
    <row r="591" spans="2:8" x14ac:dyDescent="0.25">
      <c r="B591" s="74" t="s">
        <v>235</v>
      </c>
      <c r="C591">
        <v>3</v>
      </c>
      <c r="D591" s="76">
        <v>90</v>
      </c>
      <c r="E591" s="76">
        <v>30</v>
      </c>
      <c r="F591" s="76">
        <v>25</v>
      </c>
      <c r="G591" s="76">
        <f>ROUND((Table245[[#This Row],[XP]]*Table245[[#This Row],[entity_spawned (AVG)]])*(Table245[[#This Row],[activating_chance]]/100),0)</f>
        <v>23</v>
      </c>
      <c r="H591" s="73" t="s">
        <v>361</v>
      </c>
    </row>
    <row r="592" spans="2:8" x14ac:dyDescent="0.25">
      <c r="B592" s="74" t="s">
        <v>235</v>
      </c>
      <c r="C592">
        <v>2</v>
      </c>
      <c r="D592" s="76">
        <v>90</v>
      </c>
      <c r="E592" s="76">
        <v>100</v>
      </c>
      <c r="F592" s="76">
        <v>25</v>
      </c>
      <c r="G592" s="76">
        <f>ROUND((Table245[[#This Row],[XP]]*Table245[[#This Row],[entity_spawned (AVG)]])*(Table245[[#This Row],[activating_chance]]/100),0)</f>
        <v>50</v>
      </c>
      <c r="H592" s="73" t="s">
        <v>361</v>
      </c>
    </row>
    <row r="593" spans="2:8" x14ac:dyDescent="0.25">
      <c r="B593" s="74" t="s">
        <v>235</v>
      </c>
      <c r="C593">
        <v>2</v>
      </c>
      <c r="D593" s="76">
        <v>90</v>
      </c>
      <c r="E593" s="76">
        <v>40</v>
      </c>
      <c r="F593" s="76">
        <v>25</v>
      </c>
      <c r="G593" s="76">
        <f>ROUND((Table245[[#This Row],[XP]]*Table245[[#This Row],[entity_spawned (AVG)]])*(Table245[[#This Row],[activating_chance]]/100),0)</f>
        <v>20</v>
      </c>
      <c r="H593" s="73" t="s">
        <v>361</v>
      </c>
    </row>
    <row r="594" spans="2:8" x14ac:dyDescent="0.25">
      <c r="B594" s="74" t="s">
        <v>236</v>
      </c>
      <c r="C594">
        <v>2</v>
      </c>
      <c r="D594" s="76">
        <v>90</v>
      </c>
      <c r="E594" s="76">
        <v>100</v>
      </c>
      <c r="F594" s="76">
        <v>25</v>
      </c>
      <c r="G594" s="76">
        <f>ROUND((Table245[[#This Row],[XP]]*Table245[[#This Row],[entity_spawned (AVG)]])*(Table245[[#This Row],[activating_chance]]/100),0)</f>
        <v>50</v>
      </c>
      <c r="H594" s="73" t="s">
        <v>361</v>
      </c>
    </row>
    <row r="595" spans="2:8" x14ac:dyDescent="0.25">
      <c r="B595" s="74" t="s">
        <v>236</v>
      </c>
      <c r="C595">
        <v>3</v>
      </c>
      <c r="D595" s="76">
        <v>90</v>
      </c>
      <c r="E595" s="76">
        <v>100</v>
      </c>
      <c r="F595" s="76">
        <v>25</v>
      </c>
      <c r="G595" s="76">
        <f>ROUND((Table245[[#This Row],[XP]]*Table245[[#This Row],[entity_spawned (AVG)]])*(Table245[[#This Row],[activating_chance]]/100),0)</f>
        <v>75</v>
      </c>
      <c r="H595" s="73" t="s">
        <v>361</v>
      </c>
    </row>
    <row r="596" spans="2:8" x14ac:dyDescent="0.25">
      <c r="B596" s="74" t="s">
        <v>236</v>
      </c>
      <c r="C596">
        <v>2</v>
      </c>
      <c r="D596" s="76">
        <v>90</v>
      </c>
      <c r="E596" s="76">
        <v>100</v>
      </c>
      <c r="F596" s="76">
        <v>25</v>
      </c>
      <c r="G596" s="76">
        <f>ROUND((Table245[[#This Row],[XP]]*Table245[[#This Row],[entity_spawned (AVG)]])*(Table245[[#This Row],[activating_chance]]/100),0)</f>
        <v>50</v>
      </c>
      <c r="H596" s="73" t="s">
        <v>361</v>
      </c>
    </row>
    <row r="597" spans="2:8" x14ac:dyDescent="0.25">
      <c r="B597" s="74" t="s">
        <v>237</v>
      </c>
      <c r="C597">
        <v>1</v>
      </c>
      <c r="D597" s="76">
        <v>90</v>
      </c>
      <c r="E597" s="76">
        <v>100</v>
      </c>
      <c r="F597" s="76">
        <v>25</v>
      </c>
      <c r="G597" s="76">
        <f>ROUND((Table245[[#This Row],[XP]]*Table245[[#This Row],[entity_spawned (AVG)]])*(Table245[[#This Row],[activating_chance]]/100),0)</f>
        <v>25</v>
      </c>
      <c r="H597" s="73" t="s">
        <v>361</v>
      </c>
    </row>
    <row r="598" spans="2:8" x14ac:dyDescent="0.25">
      <c r="B598" s="74" t="s">
        <v>237</v>
      </c>
      <c r="C598">
        <v>1</v>
      </c>
      <c r="D598" s="76">
        <v>90</v>
      </c>
      <c r="E598" s="76">
        <v>100</v>
      </c>
      <c r="F598" s="76">
        <v>25</v>
      </c>
      <c r="G598" s="76">
        <f>ROUND((Table245[[#This Row],[XP]]*Table245[[#This Row],[entity_spawned (AVG)]])*(Table245[[#This Row],[activating_chance]]/100),0)</f>
        <v>25</v>
      </c>
      <c r="H598" s="73" t="s">
        <v>361</v>
      </c>
    </row>
    <row r="599" spans="2:8" x14ac:dyDescent="0.25">
      <c r="B599" s="74" t="s">
        <v>237</v>
      </c>
      <c r="C599">
        <v>3</v>
      </c>
      <c r="D599" s="76">
        <v>90</v>
      </c>
      <c r="E599" s="76">
        <v>100</v>
      </c>
      <c r="F599" s="76">
        <v>25</v>
      </c>
      <c r="G599" s="76">
        <f>ROUND((Table245[[#This Row],[XP]]*Table245[[#This Row],[entity_spawned (AVG)]])*(Table245[[#This Row],[activating_chance]]/100),0)</f>
        <v>75</v>
      </c>
      <c r="H599" s="73" t="s">
        <v>361</v>
      </c>
    </row>
    <row r="600" spans="2:8" x14ac:dyDescent="0.25">
      <c r="B600" s="74" t="s">
        <v>235</v>
      </c>
      <c r="C600">
        <v>2</v>
      </c>
      <c r="D600" s="76">
        <v>80</v>
      </c>
      <c r="E600" s="76">
        <v>100</v>
      </c>
      <c r="F600" s="76">
        <v>25</v>
      </c>
      <c r="G600" s="76">
        <f>ROUND((Table245[[#This Row],[XP]]*Table245[[#This Row],[entity_spawned (AVG)]])*(Table245[[#This Row],[activating_chance]]/100),0)</f>
        <v>50</v>
      </c>
      <c r="H600" s="73" t="s">
        <v>361</v>
      </c>
    </row>
    <row r="601" spans="2:8" x14ac:dyDescent="0.25">
      <c r="B601" s="74" t="s">
        <v>235</v>
      </c>
      <c r="C601">
        <v>1</v>
      </c>
      <c r="D601" s="76">
        <v>80</v>
      </c>
      <c r="E601" s="76">
        <v>100</v>
      </c>
      <c r="F601" s="76">
        <v>25</v>
      </c>
      <c r="G601" s="76">
        <f>ROUND((Table245[[#This Row],[XP]]*Table245[[#This Row],[entity_spawned (AVG)]])*(Table245[[#This Row],[activating_chance]]/100),0)</f>
        <v>25</v>
      </c>
      <c r="H601" s="73" t="s">
        <v>361</v>
      </c>
    </row>
    <row r="602" spans="2:8" x14ac:dyDescent="0.25">
      <c r="B602" s="74" t="s">
        <v>235</v>
      </c>
      <c r="C602">
        <v>1</v>
      </c>
      <c r="D602" s="76">
        <v>80</v>
      </c>
      <c r="E602" s="76">
        <v>40</v>
      </c>
      <c r="F602" s="76">
        <v>25</v>
      </c>
      <c r="G602" s="76">
        <f>ROUND((Table245[[#This Row],[XP]]*Table245[[#This Row],[entity_spawned (AVG)]])*(Table245[[#This Row],[activating_chance]]/100),0)</f>
        <v>10</v>
      </c>
      <c r="H602" s="73" t="s">
        <v>361</v>
      </c>
    </row>
    <row r="603" spans="2:8" x14ac:dyDescent="0.25">
      <c r="B603" s="74" t="s">
        <v>235</v>
      </c>
      <c r="C603">
        <v>1</v>
      </c>
      <c r="D603" s="76">
        <v>80</v>
      </c>
      <c r="E603" s="76">
        <v>80</v>
      </c>
      <c r="F603" s="76">
        <v>25</v>
      </c>
      <c r="G603" s="76">
        <f>ROUND((Table245[[#This Row],[XP]]*Table245[[#This Row],[entity_spawned (AVG)]])*(Table245[[#This Row],[activating_chance]]/100),0)</f>
        <v>20</v>
      </c>
      <c r="H603" s="73" t="s">
        <v>361</v>
      </c>
    </row>
    <row r="604" spans="2:8" x14ac:dyDescent="0.25">
      <c r="B604" s="74" t="s">
        <v>235</v>
      </c>
      <c r="C604">
        <v>1</v>
      </c>
      <c r="D604" s="76">
        <v>80</v>
      </c>
      <c r="E604" s="76">
        <v>100</v>
      </c>
      <c r="F604" s="76">
        <v>25</v>
      </c>
      <c r="G604" s="76">
        <f>ROUND((Table245[[#This Row],[XP]]*Table245[[#This Row],[entity_spawned (AVG)]])*(Table245[[#This Row],[activating_chance]]/100),0)</f>
        <v>25</v>
      </c>
      <c r="H604" s="73" t="s">
        <v>361</v>
      </c>
    </row>
    <row r="605" spans="2:8" x14ac:dyDescent="0.25">
      <c r="B605" s="74" t="s">
        <v>235</v>
      </c>
      <c r="C605">
        <v>1</v>
      </c>
      <c r="D605" s="76">
        <v>80</v>
      </c>
      <c r="E605" s="76">
        <v>85</v>
      </c>
      <c r="F605" s="76">
        <v>25</v>
      </c>
      <c r="G605" s="76">
        <f>ROUND((Table245[[#This Row],[XP]]*Table245[[#This Row],[entity_spawned (AVG)]])*(Table245[[#This Row],[activating_chance]]/100),0)</f>
        <v>21</v>
      </c>
      <c r="H605" s="73" t="s">
        <v>361</v>
      </c>
    </row>
    <row r="606" spans="2:8" x14ac:dyDescent="0.25">
      <c r="B606" s="74" t="s">
        <v>235</v>
      </c>
      <c r="C606">
        <v>1</v>
      </c>
      <c r="D606" s="76">
        <v>80</v>
      </c>
      <c r="E606" s="76">
        <v>100</v>
      </c>
      <c r="F606" s="76">
        <v>25</v>
      </c>
      <c r="G606" s="76">
        <f>ROUND((Table245[[#This Row],[XP]]*Table245[[#This Row],[entity_spawned (AVG)]])*(Table245[[#This Row],[activating_chance]]/100),0)</f>
        <v>25</v>
      </c>
      <c r="H606" s="73" t="s">
        <v>361</v>
      </c>
    </row>
    <row r="607" spans="2:8" x14ac:dyDescent="0.25">
      <c r="B607" s="74" t="s">
        <v>235</v>
      </c>
      <c r="C607">
        <v>1</v>
      </c>
      <c r="D607" s="76">
        <v>80</v>
      </c>
      <c r="E607" s="76">
        <v>85</v>
      </c>
      <c r="F607" s="76">
        <v>25</v>
      </c>
      <c r="G607" s="76">
        <f>ROUND((Table245[[#This Row],[XP]]*Table245[[#This Row],[entity_spawned (AVG)]])*(Table245[[#This Row],[activating_chance]]/100),0)</f>
        <v>21</v>
      </c>
      <c r="H607" s="73" t="s">
        <v>361</v>
      </c>
    </row>
    <row r="608" spans="2:8" x14ac:dyDescent="0.25">
      <c r="B608" s="74" t="s">
        <v>236</v>
      </c>
      <c r="C608">
        <v>1</v>
      </c>
      <c r="D608" s="76">
        <v>80</v>
      </c>
      <c r="E608" s="76">
        <v>100</v>
      </c>
      <c r="F608" s="76">
        <v>25</v>
      </c>
      <c r="G608" s="76">
        <f>ROUND((Table245[[#This Row],[XP]]*Table245[[#This Row],[entity_spawned (AVG)]])*(Table245[[#This Row],[activating_chance]]/100),0)</f>
        <v>25</v>
      </c>
      <c r="H608" s="73" t="s">
        <v>361</v>
      </c>
    </row>
    <row r="609" spans="2:8" x14ac:dyDescent="0.25">
      <c r="B609" s="74" t="s">
        <v>237</v>
      </c>
      <c r="C609">
        <v>2</v>
      </c>
      <c r="D609" s="76">
        <v>80</v>
      </c>
      <c r="E609" s="76">
        <v>100</v>
      </c>
      <c r="F609" s="76">
        <v>25</v>
      </c>
      <c r="G609" s="76">
        <f>ROUND((Table245[[#This Row],[XP]]*Table245[[#This Row],[entity_spawned (AVG)]])*(Table245[[#This Row],[activating_chance]]/100),0)</f>
        <v>50</v>
      </c>
      <c r="H609" s="73" t="s">
        <v>361</v>
      </c>
    </row>
    <row r="610" spans="2:8" x14ac:dyDescent="0.25">
      <c r="B610" s="74" t="s">
        <v>235</v>
      </c>
      <c r="C610">
        <v>1</v>
      </c>
      <c r="D610" s="76">
        <v>70</v>
      </c>
      <c r="E610" s="76">
        <v>100</v>
      </c>
      <c r="F610" s="76">
        <v>25</v>
      </c>
      <c r="G610" s="76">
        <f>ROUND((Table245[[#This Row],[XP]]*Table245[[#This Row],[entity_spawned (AVG)]])*(Table245[[#This Row],[activating_chance]]/100),0)</f>
        <v>25</v>
      </c>
      <c r="H610" s="73" t="s">
        <v>361</v>
      </c>
    </row>
    <row r="611" spans="2:8" x14ac:dyDescent="0.25">
      <c r="B611" s="74" t="s">
        <v>235</v>
      </c>
      <c r="C611">
        <v>1</v>
      </c>
      <c r="D611" s="76">
        <v>70</v>
      </c>
      <c r="E611" s="76">
        <v>100</v>
      </c>
      <c r="F611" s="76">
        <v>25</v>
      </c>
      <c r="G611" s="76">
        <f>ROUND((Table245[[#This Row],[XP]]*Table245[[#This Row],[entity_spawned (AVG)]])*(Table245[[#This Row],[activating_chance]]/100),0)</f>
        <v>25</v>
      </c>
      <c r="H611" s="73" t="s">
        <v>361</v>
      </c>
    </row>
    <row r="612" spans="2:8" x14ac:dyDescent="0.25">
      <c r="B612" s="74" t="s">
        <v>235</v>
      </c>
      <c r="C612">
        <v>2</v>
      </c>
      <c r="D612" s="76">
        <v>70</v>
      </c>
      <c r="E612" s="76">
        <v>90</v>
      </c>
      <c r="F612" s="76">
        <v>25</v>
      </c>
      <c r="G612" s="76">
        <f>ROUND((Table245[[#This Row],[XP]]*Table245[[#This Row],[entity_spawned (AVG)]])*(Table245[[#This Row],[activating_chance]]/100),0)</f>
        <v>45</v>
      </c>
      <c r="H612" s="73" t="s">
        <v>361</v>
      </c>
    </row>
    <row r="613" spans="2:8" x14ac:dyDescent="0.25">
      <c r="B613" s="74" t="s">
        <v>235</v>
      </c>
      <c r="C613">
        <v>1</v>
      </c>
      <c r="D613" s="76">
        <v>70</v>
      </c>
      <c r="E613" s="76">
        <v>100</v>
      </c>
      <c r="F613" s="76">
        <v>25</v>
      </c>
      <c r="G613" s="76">
        <f>ROUND((Table245[[#This Row],[XP]]*Table245[[#This Row],[entity_spawned (AVG)]])*(Table245[[#This Row],[activating_chance]]/100),0)</f>
        <v>25</v>
      </c>
      <c r="H613" s="73" t="s">
        <v>361</v>
      </c>
    </row>
    <row r="614" spans="2:8" x14ac:dyDescent="0.25">
      <c r="B614" s="74" t="s">
        <v>235</v>
      </c>
      <c r="C614">
        <v>1</v>
      </c>
      <c r="D614" s="76">
        <v>70</v>
      </c>
      <c r="E614" s="76">
        <v>85</v>
      </c>
      <c r="F614" s="76">
        <v>25</v>
      </c>
      <c r="G614" s="76">
        <f>ROUND((Table245[[#This Row],[XP]]*Table245[[#This Row],[entity_spawned (AVG)]])*(Table245[[#This Row],[activating_chance]]/100),0)</f>
        <v>21</v>
      </c>
      <c r="H614" s="73" t="s">
        <v>361</v>
      </c>
    </row>
    <row r="615" spans="2:8" x14ac:dyDescent="0.25">
      <c r="B615" s="74" t="s">
        <v>235</v>
      </c>
      <c r="C615">
        <v>1</v>
      </c>
      <c r="D615" s="76">
        <v>65</v>
      </c>
      <c r="E615" s="76">
        <v>100</v>
      </c>
      <c r="F615" s="76">
        <v>25</v>
      </c>
      <c r="G615" s="76">
        <f>ROUND((Table245[[#This Row],[XP]]*Table245[[#This Row],[entity_spawned (AVG)]])*(Table245[[#This Row],[activating_chance]]/100),0)</f>
        <v>25</v>
      </c>
      <c r="H615" s="73" t="s">
        <v>361</v>
      </c>
    </row>
    <row r="616" spans="2:8" x14ac:dyDescent="0.25">
      <c r="B616" s="74" t="s">
        <v>235</v>
      </c>
      <c r="C616">
        <v>3</v>
      </c>
      <c r="D616" s="76">
        <v>65</v>
      </c>
      <c r="E616" s="76">
        <v>80</v>
      </c>
      <c r="F616" s="76">
        <v>25</v>
      </c>
      <c r="G616" s="76">
        <f>ROUND((Table245[[#This Row],[XP]]*Table245[[#This Row],[entity_spawned (AVG)]])*(Table245[[#This Row],[activating_chance]]/100),0)</f>
        <v>60</v>
      </c>
      <c r="H616" s="73" t="s">
        <v>361</v>
      </c>
    </row>
    <row r="617" spans="2:8" x14ac:dyDescent="0.25">
      <c r="B617" s="74" t="s">
        <v>235</v>
      </c>
      <c r="C617">
        <v>1</v>
      </c>
      <c r="D617" s="76">
        <v>60</v>
      </c>
      <c r="E617" s="76">
        <v>100</v>
      </c>
      <c r="F617" s="76">
        <v>25</v>
      </c>
      <c r="G617" s="76">
        <f>ROUND((Table245[[#This Row],[XP]]*Table245[[#This Row],[entity_spawned (AVG)]])*(Table245[[#This Row],[activating_chance]]/100),0)</f>
        <v>25</v>
      </c>
      <c r="H617" s="73" t="s">
        <v>361</v>
      </c>
    </row>
    <row r="618" spans="2:8" x14ac:dyDescent="0.25">
      <c r="B618" s="74" t="s">
        <v>235</v>
      </c>
      <c r="C618">
        <v>1</v>
      </c>
      <c r="D618" s="76">
        <v>60</v>
      </c>
      <c r="E618" s="76">
        <v>100</v>
      </c>
      <c r="F618" s="76">
        <v>25</v>
      </c>
      <c r="G618" s="76">
        <f>ROUND((Table245[[#This Row],[XP]]*Table245[[#This Row],[entity_spawned (AVG)]])*(Table245[[#This Row],[activating_chance]]/100),0)</f>
        <v>25</v>
      </c>
      <c r="H618" s="73" t="s">
        <v>361</v>
      </c>
    </row>
    <row r="619" spans="2:8" x14ac:dyDescent="0.25">
      <c r="B619" s="74" t="s">
        <v>235</v>
      </c>
      <c r="C619">
        <v>2</v>
      </c>
      <c r="D619" s="76">
        <v>60</v>
      </c>
      <c r="E619" s="76">
        <v>60</v>
      </c>
      <c r="F619" s="76">
        <v>25</v>
      </c>
      <c r="G619" s="76">
        <f>ROUND((Table245[[#This Row],[XP]]*Table245[[#This Row],[entity_spawned (AVG)]])*(Table245[[#This Row],[activating_chance]]/100),0)</f>
        <v>30</v>
      </c>
      <c r="H619" s="73" t="s">
        <v>361</v>
      </c>
    </row>
    <row r="620" spans="2:8" x14ac:dyDescent="0.25">
      <c r="B620" s="74" t="s">
        <v>235</v>
      </c>
      <c r="C620">
        <v>1</v>
      </c>
      <c r="D620" s="76">
        <v>60</v>
      </c>
      <c r="E620" s="76">
        <v>100</v>
      </c>
      <c r="F620" s="76">
        <v>25</v>
      </c>
      <c r="G620" s="76">
        <f>ROUND((Table245[[#This Row],[XP]]*Table245[[#This Row],[entity_spawned (AVG)]])*(Table245[[#This Row],[activating_chance]]/100),0)</f>
        <v>25</v>
      </c>
      <c r="H620" s="73" t="s">
        <v>361</v>
      </c>
    </row>
    <row r="621" spans="2:8" x14ac:dyDescent="0.25">
      <c r="B621" s="74" t="s">
        <v>235</v>
      </c>
      <c r="C621">
        <v>1</v>
      </c>
      <c r="D621" s="76">
        <v>60</v>
      </c>
      <c r="E621" s="76">
        <v>100</v>
      </c>
      <c r="F621" s="76">
        <v>25</v>
      </c>
      <c r="G621" s="76">
        <f>ROUND((Table245[[#This Row],[XP]]*Table245[[#This Row],[entity_spawned (AVG)]])*(Table245[[#This Row],[activating_chance]]/100),0)</f>
        <v>25</v>
      </c>
      <c r="H621" s="73" t="s">
        <v>361</v>
      </c>
    </row>
    <row r="622" spans="2:8" x14ac:dyDescent="0.25">
      <c r="B622" s="74" t="s">
        <v>235</v>
      </c>
      <c r="C622">
        <v>1</v>
      </c>
      <c r="D622" s="76">
        <v>60</v>
      </c>
      <c r="E622" s="76">
        <v>100</v>
      </c>
      <c r="F622" s="76">
        <v>25</v>
      </c>
      <c r="G622" s="76">
        <f>ROUND((Table245[[#This Row],[XP]]*Table245[[#This Row],[entity_spawned (AVG)]])*(Table245[[#This Row],[activating_chance]]/100),0)</f>
        <v>25</v>
      </c>
      <c r="H622" s="73" t="s">
        <v>361</v>
      </c>
    </row>
    <row r="623" spans="2:8" x14ac:dyDescent="0.25">
      <c r="B623" s="74" t="s">
        <v>235</v>
      </c>
      <c r="C623">
        <v>1</v>
      </c>
      <c r="D623" s="76">
        <v>60</v>
      </c>
      <c r="E623" s="76">
        <v>100</v>
      </c>
      <c r="F623" s="76">
        <v>25</v>
      </c>
      <c r="G623" s="76">
        <f>ROUND((Table245[[#This Row],[XP]]*Table245[[#This Row],[entity_spawned (AVG)]])*(Table245[[#This Row],[activating_chance]]/100),0)</f>
        <v>25</v>
      </c>
      <c r="H623" s="73" t="s">
        <v>361</v>
      </c>
    </row>
    <row r="624" spans="2:8" x14ac:dyDescent="0.25">
      <c r="B624" s="74" t="s">
        <v>235</v>
      </c>
      <c r="C624">
        <v>1</v>
      </c>
      <c r="D624" s="76">
        <v>60</v>
      </c>
      <c r="E624" s="76">
        <v>100</v>
      </c>
      <c r="F624" s="76">
        <v>25</v>
      </c>
      <c r="G624" s="76">
        <f>ROUND((Table245[[#This Row],[XP]]*Table245[[#This Row],[entity_spawned (AVG)]])*(Table245[[#This Row],[activating_chance]]/100),0)</f>
        <v>25</v>
      </c>
      <c r="H624" s="73" t="s">
        <v>361</v>
      </c>
    </row>
    <row r="625" spans="2:8" x14ac:dyDescent="0.25">
      <c r="B625" s="74" t="s">
        <v>235</v>
      </c>
      <c r="C625">
        <v>1</v>
      </c>
      <c r="D625" s="76">
        <v>60</v>
      </c>
      <c r="E625" s="76">
        <v>100</v>
      </c>
      <c r="F625" s="76">
        <v>25</v>
      </c>
      <c r="G625" s="76">
        <f>ROUND((Table245[[#This Row],[XP]]*Table245[[#This Row],[entity_spawned (AVG)]])*(Table245[[#This Row],[activating_chance]]/100),0)</f>
        <v>25</v>
      </c>
      <c r="H625" s="73" t="s">
        <v>361</v>
      </c>
    </row>
    <row r="626" spans="2:8" x14ac:dyDescent="0.25">
      <c r="B626" s="74" t="s">
        <v>235</v>
      </c>
      <c r="C626">
        <v>1</v>
      </c>
      <c r="D626" s="76">
        <v>60</v>
      </c>
      <c r="E626" s="76">
        <v>80</v>
      </c>
      <c r="F626" s="76">
        <v>25</v>
      </c>
      <c r="G626" s="76">
        <f>ROUND((Table245[[#This Row],[XP]]*Table245[[#This Row],[entity_spawned (AVG)]])*(Table245[[#This Row],[activating_chance]]/100),0)</f>
        <v>20</v>
      </c>
      <c r="H626" s="73" t="s">
        <v>361</v>
      </c>
    </row>
    <row r="627" spans="2:8" x14ac:dyDescent="0.25">
      <c r="B627" s="74" t="s">
        <v>235</v>
      </c>
      <c r="C627">
        <v>1</v>
      </c>
      <c r="D627" s="76">
        <v>60</v>
      </c>
      <c r="E627" s="76">
        <v>80</v>
      </c>
      <c r="F627" s="76">
        <v>25</v>
      </c>
      <c r="G627" s="76">
        <f>ROUND((Table245[[#This Row],[XP]]*Table245[[#This Row],[entity_spawned (AVG)]])*(Table245[[#This Row],[activating_chance]]/100),0)</f>
        <v>20</v>
      </c>
      <c r="H627" s="73" t="s">
        <v>361</v>
      </c>
    </row>
    <row r="628" spans="2:8" x14ac:dyDescent="0.25">
      <c r="B628" s="74" t="s">
        <v>235</v>
      </c>
      <c r="C628">
        <v>1</v>
      </c>
      <c r="D628" s="76">
        <v>60</v>
      </c>
      <c r="E628" s="76">
        <v>100</v>
      </c>
      <c r="F628" s="76">
        <v>25</v>
      </c>
      <c r="G628" s="76">
        <f>ROUND((Table245[[#This Row],[XP]]*Table245[[#This Row],[entity_spawned (AVG)]])*(Table245[[#This Row],[activating_chance]]/100),0)</f>
        <v>25</v>
      </c>
      <c r="H628" s="73" t="s">
        <v>361</v>
      </c>
    </row>
    <row r="629" spans="2:8" x14ac:dyDescent="0.25">
      <c r="B629" s="74" t="s">
        <v>235</v>
      </c>
      <c r="C629">
        <v>1</v>
      </c>
      <c r="D629" s="76">
        <v>60</v>
      </c>
      <c r="E629" s="76">
        <v>60</v>
      </c>
      <c r="F629" s="76">
        <v>25</v>
      </c>
      <c r="G629" s="76">
        <f>ROUND((Table245[[#This Row],[XP]]*Table245[[#This Row],[entity_spawned (AVG)]])*(Table245[[#This Row],[activating_chance]]/100),0)</f>
        <v>15</v>
      </c>
      <c r="H629" s="73" t="s">
        <v>361</v>
      </c>
    </row>
    <row r="630" spans="2:8" x14ac:dyDescent="0.25">
      <c r="B630" s="74" t="s">
        <v>235</v>
      </c>
      <c r="C630">
        <v>2</v>
      </c>
      <c r="D630" s="76">
        <v>60</v>
      </c>
      <c r="E630" s="76">
        <v>60</v>
      </c>
      <c r="F630" s="76">
        <v>25</v>
      </c>
      <c r="G630" s="76">
        <f>ROUND((Table245[[#This Row],[XP]]*Table245[[#This Row],[entity_spawned (AVG)]])*(Table245[[#This Row],[activating_chance]]/100),0)</f>
        <v>30</v>
      </c>
      <c r="H630" s="73" t="s">
        <v>361</v>
      </c>
    </row>
    <row r="631" spans="2:8" x14ac:dyDescent="0.25">
      <c r="B631" s="74" t="s">
        <v>235</v>
      </c>
      <c r="C631">
        <v>1</v>
      </c>
      <c r="D631" s="76">
        <v>60</v>
      </c>
      <c r="E631" s="76">
        <v>100</v>
      </c>
      <c r="F631" s="76">
        <v>25</v>
      </c>
      <c r="G631" s="76">
        <f>ROUND((Table245[[#This Row],[XP]]*Table245[[#This Row],[entity_spawned (AVG)]])*(Table245[[#This Row],[activating_chance]]/100),0)</f>
        <v>25</v>
      </c>
      <c r="H631" s="73" t="s">
        <v>361</v>
      </c>
    </row>
    <row r="632" spans="2:8" x14ac:dyDescent="0.25">
      <c r="B632" s="74" t="s">
        <v>235</v>
      </c>
      <c r="C632">
        <v>1</v>
      </c>
      <c r="D632" s="76">
        <v>60</v>
      </c>
      <c r="E632" s="76">
        <v>80</v>
      </c>
      <c r="F632" s="76">
        <v>25</v>
      </c>
      <c r="G632" s="76">
        <f>ROUND((Table245[[#This Row],[XP]]*Table245[[#This Row],[entity_spawned (AVG)]])*(Table245[[#This Row],[activating_chance]]/100),0)</f>
        <v>20</v>
      </c>
      <c r="H632" s="73" t="s">
        <v>361</v>
      </c>
    </row>
    <row r="633" spans="2:8" x14ac:dyDescent="0.25">
      <c r="B633" s="74" t="s">
        <v>235</v>
      </c>
      <c r="C633">
        <v>2</v>
      </c>
      <c r="D633" s="76">
        <v>60</v>
      </c>
      <c r="E633" s="76">
        <v>60</v>
      </c>
      <c r="F633" s="76">
        <v>25</v>
      </c>
      <c r="G633" s="76">
        <f>ROUND((Table245[[#This Row],[XP]]*Table245[[#This Row],[entity_spawned (AVG)]])*(Table245[[#This Row],[activating_chance]]/100),0)</f>
        <v>30</v>
      </c>
      <c r="H633" s="73" t="s">
        <v>361</v>
      </c>
    </row>
    <row r="634" spans="2:8" x14ac:dyDescent="0.25">
      <c r="B634" s="74" t="s">
        <v>235</v>
      </c>
      <c r="C634">
        <v>1</v>
      </c>
      <c r="D634" s="76">
        <v>60</v>
      </c>
      <c r="E634" s="76">
        <v>100</v>
      </c>
      <c r="F634" s="76">
        <v>25</v>
      </c>
      <c r="G634" s="76">
        <f>ROUND((Table245[[#This Row],[XP]]*Table245[[#This Row],[entity_spawned (AVG)]])*(Table245[[#This Row],[activating_chance]]/100),0)</f>
        <v>25</v>
      </c>
      <c r="H634" s="73" t="s">
        <v>361</v>
      </c>
    </row>
    <row r="635" spans="2:8" x14ac:dyDescent="0.25">
      <c r="B635" s="74" t="s">
        <v>235</v>
      </c>
      <c r="C635">
        <v>1</v>
      </c>
      <c r="D635" s="76">
        <v>60</v>
      </c>
      <c r="E635" s="76">
        <v>100</v>
      </c>
      <c r="F635" s="76">
        <v>25</v>
      </c>
      <c r="G635" s="76">
        <f>ROUND((Table245[[#This Row],[XP]]*Table245[[#This Row],[entity_spawned (AVG)]])*(Table245[[#This Row],[activating_chance]]/100),0)</f>
        <v>25</v>
      </c>
      <c r="H635" s="73" t="s">
        <v>361</v>
      </c>
    </row>
    <row r="636" spans="2:8" x14ac:dyDescent="0.25">
      <c r="B636" s="74" t="s">
        <v>235</v>
      </c>
      <c r="C636">
        <v>1</v>
      </c>
      <c r="D636" s="76">
        <v>60</v>
      </c>
      <c r="E636" s="76">
        <v>100</v>
      </c>
      <c r="F636" s="76">
        <v>25</v>
      </c>
      <c r="G636" s="76">
        <f>ROUND((Table245[[#This Row],[XP]]*Table245[[#This Row],[entity_spawned (AVG)]])*(Table245[[#This Row],[activating_chance]]/100),0)</f>
        <v>25</v>
      </c>
      <c r="H636" s="73" t="s">
        <v>361</v>
      </c>
    </row>
    <row r="637" spans="2:8" x14ac:dyDescent="0.25">
      <c r="B637" s="74" t="s">
        <v>235</v>
      </c>
      <c r="C637">
        <v>1</v>
      </c>
      <c r="D637" s="76">
        <v>60</v>
      </c>
      <c r="E637" s="76">
        <v>100</v>
      </c>
      <c r="F637" s="76">
        <v>25</v>
      </c>
      <c r="G637" s="76">
        <f>ROUND((Table245[[#This Row],[XP]]*Table245[[#This Row],[entity_spawned (AVG)]])*(Table245[[#This Row],[activating_chance]]/100),0)</f>
        <v>25</v>
      </c>
      <c r="H637" s="73" t="s">
        <v>361</v>
      </c>
    </row>
    <row r="638" spans="2:8" x14ac:dyDescent="0.25">
      <c r="B638" s="74" t="s">
        <v>235</v>
      </c>
      <c r="C638">
        <v>1</v>
      </c>
      <c r="D638" s="76">
        <v>60</v>
      </c>
      <c r="E638" s="76">
        <v>100</v>
      </c>
      <c r="F638" s="76">
        <v>25</v>
      </c>
      <c r="G638" s="76">
        <f>ROUND((Table245[[#This Row],[XP]]*Table245[[#This Row],[entity_spawned (AVG)]])*(Table245[[#This Row],[activating_chance]]/100),0)</f>
        <v>25</v>
      </c>
      <c r="H638" s="73" t="s">
        <v>361</v>
      </c>
    </row>
    <row r="639" spans="2:8" x14ac:dyDescent="0.25">
      <c r="B639" s="74" t="s">
        <v>235</v>
      </c>
      <c r="C639">
        <v>1</v>
      </c>
      <c r="D639" s="76">
        <v>60</v>
      </c>
      <c r="E639" s="76">
        <v>60</v>
      </c>
      <c r="F639" s="76">
        <v>25</v>
      </c>
      <c r="G639" s="76">
        <f>ROUND((Table245[[#This Row],[XP]]*Table245[[#This Row],[entity_spawned (AVG)]])*(Table245[[#This Row],[activating_chance]]/100),0)</f>
        <v>15</v>
      </c>
      <c r="H639" s="73" t="s">
        <v>361</v>
      </c>
    </row>
    <row r="640" spans="2:8" x14ac:dyDescent="0.25">
      <c r="B640" s="74" t="s">
        <v>235</v>
      </c>
      <c r="C640">
        <v>1</v>
      </c>
      <c r="D640" s="76">
        <v>60</v>
      </c>
      <c r="E640" s="76">
        <v>80</v>
      </c>
      <c r="F640" s="76">
        <v>25</v>
      </c>
      <c r="G640" s="76">
        <f>ROUND((Table245[[#This Row],[XP]]*Table245[[#This Row],[entity_spawned (AVG)]])*(Table245[[#This Row],[activating_chance]]/100),0)</f>
        <v>20</v>
      </c>
      <c r="H640" s="73" t="s">
        <v>361</v>
      </c>
    </row>
    <row r="641" spans="2:8" x14ac:dyDescent="0.25">
      <c r="B641" s="74" t="s">
        <v>235</v>
      </c>
      <c r="C641">
        <v>1</v>
      </c>
      <c r="D641" s="76">
        <v>60</v>
      </c>
      <c r="E641" s="76">
        <v>100</v>
      </c>
      <c r="F641" s="76">
        <v>25</v>
      </c>
      <c r="G641" s="76">
        <f>ROUND((Table245[[#This Row],[XP]]*Table245[[#This Row],[entity_spawned (AVG)]])*(Table245[[#This Row],[activating_chance]]/100),0)</f>
        <v>25</v>
      </c>
      <c r="H641" s="73" t="s">
        <v>361</v>
      </c>
    </row>
    <row r="642" spans="2:8" x14ac:dyDescent="0.25">
      <c r="B642" s="74" t="s">
        <v>235</v>
      </c>
      <c r="C642">
        <v>1</v>
      </c>
      <c r="D642" s="76">
        <v>60</v>
      </c>
      <c r="E642" s="76">
        <v>100</v>
      </c>
      <c r="F642" s="76">
        <v>25</v>
      </c>
      <c r="G642" s="76">
        <f>ROUND((Table245[[#This Row],[XP]]*Table245[[#This Row],[entity_spawned (AVG)]])*(Table245[[#This Row],[activating_chance]]/100),0)</f>
        <v>25</v>
      </c>
      <c r="H642" s="73" t="s">
        <v>361</v>
      </c>
    </row>
    <row r="643" spans="2:8" x14ac:dyDescent="0.25">
      <c r="B643" s="74" t="s">
        <v>235</v>
      </c>
      <c r="C643">
        <v>1</v>
      </c>
      <c r="D643" s="76">
        <v>60</v>
      </c>
      <c r="E643" s="76">
        <v>100</v>
      </c>
      <c r="F643" s="76">
        <v>25</v>
      </c>
      <c r="G643" s="76">
        <f>ROUND((Table245[[#This Row],[XP]]*Table245[[#This Row],[entity_spawned (AVG)]])*(Table245[[#This Row],[activating_chance]]/100),0)</f>
        <v>25</v>
      </c>
      <c r="H643" s="73" t="s">
        <v>361</v>
      </c>
    </row>
    <row r="644" spans="2:8" x14ac:dyDescent="0.25">
      <c r="B644" s="74" t="s">
        <v>235</v>
      </c>
      <c r="C644">
        <v>1</v>
      </c>
      <c r="D644" s="76">
        <v>60</v>
      </c>
      <c r="E644" s="76">
        <v>100</v>
      </c>
      <c r="F644" s="76">
        <v>25</v>
      </c>
      <c r="G644" s="76">
        <f>ROUND((Table245[[#This Row],[XP]]*Table245[[#This Row],[entity_spawned (AVG)]])*(Table245[[#This Row],[activating_chance]]/100),0)</f>
        <v>25</v>
      </c>
      <c r="H644" s="73" t="s">
        <v>361</v>
      </c>
    </row>
    <row r="645" spans="2:8" x14ac:dyDescent="0.25">
      <c r="B645" s="74" t="s">
        <v>235</v>
      </c>
      <c r="C645">
        <v>1</v>
      </c>
      <c r="D645" s="76">
        <v>60</v>
      </c>
      <c r="E645" s="76">
        <v>40</v>
      </c>
      <c r="F645" s="76">
        <v>25</v>
      </c>
      <c r="G645" s="76">
        <f>ROUND((Table245[[#This Row],[XP]]*Table245[[#This Row],[entity_spawned (AVG)]])*(Table245[[#This Row],[activating_chance]]/100),0)</f>
        <v>10</v>
      </c>
      <c r="H645" s="73" t="s">
        <v>361</v>
      </c>
    </row>
    <row r="646" spans="2:8" x14ac:dyDescent="0.25">
      <c r="B646" s="74" t="s">
        <v>236</v>
      </c>
      <c r="C646">
        <v>1</v>
      </c>
      <c r="D646" s="76">
        <v>60</v>
      </c>
      <c r="E646" s="76">
        <v>100</v>
      </c>
      <c r="F646" s="76">
        <v>25</v>
      </c>
      <c r="G646" s="76">
        <f>ROUND((Table245[[#This Row],[XP]]*Table245[[#This Row],[entity_spawned (AVG)]])*(Table245[[#This Row],[activating_chance]]/100),0)</f>
        <v>25</v>
      </c>
      <c r="H646" s="73" t="s">
        <v>361</v>
      </c>
    </row>
    <row r="647" spans="2:8" x14ac:dyDescent="0.25">
      <c r="B647" s="74" t="s">
        <v>236</v>
      </c>
      <c r="C647">
        <v>1</v>
      </c>
      <c r="D647" s="76">
        <v>60</v>
      </c>
      <c r="E647" s="76">
        <v>80</v>
      </c>
      <c r="F647" s="76">
        <v>25</v>
      </c>
      <c r="G647" s="76">
        <f>ROUND((Table245[[#This Row],[XP]]*Table245[[#This Row],[entity_spawned (AVG)]])*(Table245[[#This Row],[activating_chance]]/100),0)</f>
        <v>20</v>
      </c>
      <c r="H647" s="73" t="s">
        <v>361</v>
      </c>
    </row>
    <row r="648" spans="2:8" x14ac:dyDescent="0.25">
      <c r="B648" s="74" t="s">
        <v>236</v>
      </c>
      <c r="C648">
        <v>1</v>
      </c>
      <c r="D648" s="76">
        <v>60</v>
      </c>
      <c r="E648" s="76">
        <v>90</v>
      </c>
      <c r="F648" s="76">
        <v>25</v>
      </c>
      <c r="G648" s="76">
        <f>ROUND((Table245[[#This Row],[XP]]*Table245[[#This Row],[entity_spawned (AVG)]])*(Table245[[#This Row],[activating_chance]]/100),0)</f>
        <v>23</v>
      </c>
      <c r="H648" s="73" t="s">
        <v>361</v>
      </c>
    </row>
    <row r="649" spans="2:8" x14ac:dyDescent="0.25">
      <c r="B649" s="74" t="s">
        <v>237</v>
      </c>
      <c r="C649">
        <v>1</v>
      </c>
      <c r="D649" s="76">
        <v>60</v>
      </c>
      <c r="E649" s="76">
        <v>100</v>
      </c>
      <c r="F649" s="76">
        <v>25</v>
      </c>
      <c r="G649" s="76">
        <f>ROUND((Table245[[#This Row],[XP]]*Table245[[#This Row],[entity_spawned (AVG)]])*(Table245[[#This Row],[activating_chance]]/100),0)</f>
        <v>25</v>
      </c>
      <c r="H649" s="73" t="s">
        <v>361</v>
      </c>
    </row>
    <row r="650" spans="2:8" x14ac:dyDescent="0.25">
      <c r="B650" s="74" t="s">
        <v>235</v>
      </c>
      <c r="C650">
        <v>1</v>
      </c>
      <c r="D650" s="76">
        <v>55</v>
      </c>
      <c r="E650" s="76">
        <v>100</v>
      </c>
      <c r="F650" s="76">
        <v>25</v>
      </c>
      <c r="G650" s="76">
        <f>ROUND((Table245[[#This Row],[XP]]*Table245[[#This Row],[entity_spawned (AVG)]])*(Table245[[#This Row],[activating_chance]]/100),0)</f>
        <v>25</v>
      </c>
      <c r="H650" s="73" t="s">
        <v>361</v>
      </c>
    </row>
    <row r="651" spans="2:8" x14ac:dyDescent="0.25">
      <c r="B651" s="74" t="s">
        <v>235</v>
      </c>
      <c r="C651">
        <v>1</v>
      </c>
      <c r="D651" s="76">
        <v>50</v>
      </c>
      <c r="E651" s="76">
        <v>100</v>
      </c>
      <c r="F651" s="76">
        <v>25</v>
      </c>
      <c r="G651" s="76">
        <f>ROUND((Table245[[#This Row],[XP]]*Table245[[#This Row],[entity_spawned (AVG)]])*(Table245[[#This Row],[activating_chance]]/100),0)</f>
        <v>25</v>
      </c>
      <c r="H651" s="73" t="s">
        <v>361</v>
      </c>
    </row>
    <row r="652" spans="2:8" x14ac:dyDescent="0.25">
      <c r="B652" s="74" t="s">
        <v>235</v>
      </c>
      <c r="C652">
        <v>1</v>
      </c>
      <c r="D652" s="76">
        <v>50</v>
      </c>
      <c r="E652" s="76">
        <v>100</v>
      </c>
      <c r="F652" s="76">
        <v>25</v>
      </c>
      <c r="G652" s="76">
        <f>ROUND((Table245[[#This Row],[XP]]*Table245[[#This Row],[entity_spawned (AVG)]])*(Table245[[#This Row],[activating_chance]]/100),0)</f>
        <v>25</v>
      </c>
      <c r="H652" s="73" t="s">
        <v>361</v>
      </c>
    </row>
    <row r="653" spans="2:8" x14ac:dyDescent="0.25">
      <c r="B653" s="74" t="s">
        <v>235</v>
      </c>
      <c r="C653">
        <v>1</v>
      </c>
      <c r="D653" s="76">
        <v>50</v>
      </c>
      <c r="E653" s="76">
        <v>80</v>
      </c>
      <c r="F653" s="76">
        <v>25</v>
      </c>
      <c r="G653" s="76">
        <f>ROUND((Table245[[#This Row],[XP]]*Table245[[#This Row],[entity_spawned (AVG)]])*(Table245[[#This Row],[activating_chance]]/100),0)</f>
        <v>20</v>
      </c>
      <c r="H653" s="73" t="s">
        <v>361</v>
      </c>
    </row>
    <row r="654" spans="2:8" x14ac:dyDescent="0.25">
      <c r="B654" s="74" t="s">
        <v>235</v>
      </c>
      <c r="C654">
        <v>1</v>
      </c>
      <c r="D654" s="76">
        <v>50</v>
      </c>
      <c r="E654" s="76">
        <v>100</v>
      </c>
      <c r="F654" s="76">
        <v>25</v>
      </c>
      <c r="G654" s="76">
        <f>ROUND((Table245[[#This Row],[XP]]*Table245[[#This Row],[entity_spawned (AVG)]])*(Table245[[#This Row],[activating_chance]]/100),0)</f>
        <v>25</v>
      </c>
      <c r="H654" s="73" t="s">
        <v>361</v>
      </c>
    </row>
    <row r="655" spans="2:8" x14ac:dyDescent="0.25">
      <c r="B655" s="74" t="s">
        <v>236</v>
      </c>
      <c r="C655">
        <v>1</v>
      </c>
      <c r="D655" s="76">
        <v>50</v>
      </c>
      <c r="E655" s="76">
        <v>85</v>
      </c>
      <c r="F655" s="76">
        <v>25</v>
      </c>
      <c r="G655" s="76">
        <f>ROUND((Table245[[#This Row],[XP]]*Table245[[#This Row],[entity_spawned (AVG)]])*(Table245[[#This Row],[activating_chance]]/100),0)</f>
        <v>21</v>
      </c>
      <c r="H655" s="73" t="s">
        <v>361</v>
      </c>
    </row>
    <row r="656" spans="2:8" x14ac:dyDescent="0.25">
      <c r="B656" s="74" t="s">
        <v>235</v>
      </c>
      <c r="C656">
        <v>1</v>
      </c>
      <c r="D656" s="76">
        <v>40</v>
      </c>
      <c r="E656" s="76">
        <v>100</v>
      </c>
      <c r="F656" s="76">
        <v>25</v>
      </c>
      <c r="G656" s="76">
        <f>ROUND((Table245[[#This Row],[XP]]*Table245[[#This Row],[entity_spawned (AVG)]])*(Table245[[#This Row],[activating_chance]]/100),0)</f>
        <v>25</v>
      </c>
      <c r="H656" s="73" t="s">
        <v>361</v>
      </c>
    </row>
    <row r="657" spans="2:8" x14ac:dyDescent="0.25">
      <c r="B657" s="74" t="s">
        <v>235</v>
      </c>
      <c r="C657">
        <v>1</v>
      </c>
      <c r="D657" s="76">
        <v>40</v>
      </c>
      <c r="E657" s="76">
        <v>100</v>
      </c>
      <c r="F657" s="76">
        <v>25</v>
      </c>
      <c r="G657" s="76">
        <f>ROUND((Table245[[#This Row],[XP]]*Table245[[#This Row],[entity_spawned (AVG)]])*(Table245[[#This Row],[activating_chance]]/100),0)</f>
        <v>25</v>
      </c>
      <c r="H657" s="73" t="s">
        <v>361</v>
      </c>
    </row>
    <row r="658" spans="2:8" x14ac:dyDescent="0.25">
      <c r="B658" s="74" t="s">
        <v>235</v>
      </c>
      <c r="C658">
        <v>1</v>
      </c>
      <c r="D658" s="76">
        <v>40</v>
      </c>
      <c r="E658" s="76">
        <v>85</v>
      </c>
      <c r="F658" s="76">
        <v>25</v>
      </c>
      <c r="G658" s="76">
        <f>ROUND((Table245[[#This Row],[XP]]*Table245[[#This Row],[entity_spawned (AVG)]])*(Table245[[#This Row],[activating_chance]]/100),0)</f>
        <v>21</v>
      </c>
      <c r="H658" s="73" t="s">
        <v>361</v>
      </c>
    </row>
    <row r="659" spans="2:8" x14ac:dyDescent="0.25">
      <c r="B659" s="74" t="s">
        <v>235</v>
      </c>
      <c r="C659">
        <v>1</v>
      </c>
      <c r="D659" s="76">
        <v>40</v>
      </c>
      <c r="E659" s="76">
        <v>100</v>
      </c>
      <c r="F659" s="76">
        <v>25</v>
      </c>
      <c r="G659" s="76">
        <f>ROUND((Table245[[#This Row],[XP]]*Table245[[#This Row],[entity_spawned (AVG)]])*(Table245[[#This Row],[activating_chance]]/100),0)</f>
        <v>25</v>
      </c>
      <c r="H659" s="73" t="s">
        <v>361</v>
      </c>
    </row>
    <row r="660" spans="2:8" x14ac:dyDescent="0.25">
      <c r="B660" s="74" t="s">
        <v>235</v>
      </c>
      <c r="C660">
        <v>1</v>
      </c>
      <c r="D660" s="76">
        <v>40</v>
      </c>
      <c r="E660" s="76">
        <v>100</v>
      </c>
      <c r="F660" s="76">
        <v>25</v>
      </c>
      <c r="G660" s="76">
        <f>ROUND((Table245[[#This Row],[XP]]*Table245[[#This Row],[entity_spawned (AVG)]])*(Table245[[#This Row],[activating_chance]]/100),0)</f>
        <v>25</v>
      </c>
      <c r="H660" s="73" t="s">
        <v>361</v>
      </c>
    </row>
    <row r="661" spans="2:8" x14ac:dyDescent="0.25">
      <c r="B661" s="74" t="s">
        <v>235</v>
      </c>
      <c r="C661">
        <v>1</v>
      </c>
      <c r="D661" s="76">
        <v>40</v>
      </c>
      <c r="E661" s="76">
        <v>100</v>
      </c>
      <c r="F661" s="76">
        <v>25</v>
      </c>
      <c r="G661" s="76">
        <f>ROUND((Table245[[#This Row],[XP]]*Table245[[#This Row],[entity_spawned (AVG)]])*(Table245[[#This Row],[activating_chance]]/100),0)</f>
        <v>25</v>
      </c>
      <c r="H661" s="73" t="s">
        <v>361</v>
      </c>
    </row>
    <row r="662" spans="2:8" x14ac:dyDescent="0.25">
      <c r="B662" s="74" t="s">
        <v>235</v>
      </c>
      <c r="C662">
        <v>1</v>
      </c>
      <c r="D662" s="76">
        <v>40</v>
      </c>
      <c r="E662" s="76">
        <v>80</v>
      </c>
      <c r="F662" s="76">
        <v>25</v>
      </c>
      <c r="G662" s="76">
        <f>ROUND((Table245[[#This Row],[XP]]*Table245[[#This Row],[entity_spawned (AVG)]])*(Table245[[#This Row],[activating_chance]]/100),0)</f>
        <v>20</v>
      </c>
      <c r="H662" s="73" t="s">
        <v>361</v>
      </c>
    </row>
    <row r="663" spans="2:8" x14ac:dyDescent="0.25">
      <c r="B663" s="74" t="s">
        <v>236</v>
      </c>
      <c r="C663">
        <v>1</v>
      </c>
      <c r="D663" s="76">
        <v>40</v>
      </c>
      <c r="E663" s="76">
        <v>85</v>
      </c>
      <c r="F663" s="76">
        <v>25</v>
      </c>
      <c r="G663" s="76">
        <f>ROUND((Table245[[#This Row],[XP]]*Table245[[#This Row],[entity_spawned (AVG)]])*(Table245[[#This Row],[activating_chance]]/100),0)</f>
        <v>21</v>
      </c>
      <c r="H663" s="73" t="s">
        <v>361</v>
      </c>
    </row>
    <row r="664" spans="2:8" x14ac:dyDescent="0.25">
      <c r="B664" s="74" t="s">
        <v>236</v>
      </c>
      <c r="C664">
        <v>1</v>
      </c>
      <c r="D664" s="76">
        <v>40</v>
      </c>
      <c r="E664" s="76">
        <v>100</v>
      </c>
      <c r="F664" s="76">
        <v>25</v>
      </c>
      <c r="G664" s="76">
        <f>ROUND((Table245[[#This Row],[XP]]*Table245[[#This Row],[entity_spawned (AVG)]])*(Table245[[#This Row],[activating_chance]]/100),0)</f>
        <v>25</v>
      </c>
      <c r="H664" s="73" t="s">
        <v>361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2081"/>
  <sheetViews>
    <sheetView workbookViewId="0">
      <selection activeCell="J30" sqref="J3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447</v>
      </c>
    </row>
    <row r="4" spans="4:15" x14ac:dyDescent="0.25">
      <c r="D4" s="1" t="s">
        <v>453</v>
      </c>
      <c r="L4" s="1" t="s">
        <v>443</v>
      </c>
    </row>
    <row r="5" spans="4:15" x14ac:dyDescent="0.25">
      <c r="N5" t="s">
        <v>454</v>
      </c>
      <c r="O5" s="81">
        <v>2500</v>
      </c>
    </row>
    <row r="7" spans="4:15" x14ac:dyDescent="0.25">
      <c r="E7" t="s">
        <v>440</v>
      </c>
      <c r="F7" t="s">
        <v>441</v>
      </c>
      <c r="G7" t="s">
        <v>442</v>
      </c>
      <c r="K7" s="73" t="s">
        <v>444</v>
      </c>
      <c r="L7" s="73" t="s">
        <v>445</v>
      </c>
      <c r="M7" s="73" t="s">
        <v>446</v>
      </c>
    </row>
    <row r="8" spans="4:15" x14ac:dyDescent="0.25">
      <c r="E8" t="s">
        <v>25</v>
      </c>
      <c r="F8">
        <v>50000</v>
      </c>
      <c r="G8">
        <v>0</v>
      </c>
      <c r="K8" s="73">
        <v>0</v>
      </c>
      <c r="L8" s="73">
        <v>0</v>
      </c>
      <c r="M8">
        <f>COUNTIF(Table7[XP_Min],"="&amp;K8)</f>
        <v>1528</v>
      </c>
    </row>
    <row r="9" spans="4:15" x14ac:dyDescent="0.25">
      <c r="E9" t="s">
        <v>25</v>
      </c>
      <c r="F9">
        <v>50000</v>
      </c>
      <c r="G9">
        <v>0</v>
      </c>
      <c r="K9" s="73">
        <v>1</v>
      </c>
      <c r="L9" s="73">
        <f>L8+$O$5</f>
        <v>2500</v>
      </c>
      <c r="M9">
        <f>COUNTIFS(Table7[XP_Min],"&gt;="&amp;K9,Table7[XP_Min],"&lt;="&amp;L9)</f>
        <v>27</v>
      </c>
    </row>
    <row r="10" spans="4:15" x14ac:dyDescent="0.25">
      <c r="E10" t="s">
        <v>25</v>
      </c>
      <c r="F10">
        <v>50000</v>
      </c>
      <c r="G10">
        <v>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132</v>
      </c>
    </row>
    <row r="11" spans="4:15" x14ac:dyDescent="0.25">
      <c r="E11" t="s">
        <v>25</v>
      </c>
      <c r="F11">
        <v>50000</v>
      </c>
      <c r="G11">
        <v>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84</v>
      </c>
    </row>
    <row r="12" spans="4:15" x14ac:dyDescent="0.25">
      <c r="E12" t="s">
        <v>47</v>
      </c>
      <c r="F12">
        <v>45000</v>
      </c>
      <c r="G12">
        <v>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73</v>
      </c>
    </row>
    <row r="13" spans="4:15" x14ac:dyDescent="0.25">
      <c r="E13" t="s">
        <v>26</v>
      </c>
      <c r="F13">
        <v>45000</v>
      </c>
      <c r="G13">
        <v>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18</v>
      </c>
    </row>
    <row r="14" spans="4:15" x14ac:dyDescent="0.25">
      <c r="E14" t="s">
        <v>382</v>
      </c>
      <c r="F14">
        <v>40000</v>
      </c>
      <c r="G14">
        <v>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30</v>
      </c>
    </row>
    <row r="15" spans="4:15" x14ac:dyDescent="0.25">
      <c r="E15" t="s">
        <v>60</v>
      </c>
      <c r="F15">
        <v>40000</v>
      </c>
      <c r="G15">
        <v>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50</v>
      </c>
    </row>
    <row r="16" spans="4:15" x14ac:dyDescent="0.25">
      <c r="E16" t="s">
        <v>47</v>
      </c>
      <c r="F16">
        <v>40000</v>
      </c>
      <c r="G16">
        <v>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28</v>
      </c>
    </row>
    <row r="17" spans="5:13" x14ac:dyDescent="0.25">
      <c r="E17" t="s">
        <v>370</v>
      </c>
      <c r="F17">
        <v>40000</v>
      </c>
      <c r="G17">
        <v>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370</v>
      </c>
      <c r="F18">
        <v>40000</v>
      </c>
      <c r="G18">
        <v>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35</v>
      </c>
    </row>
    <row r="19" spans="5:13" x14ac:dyDescent="0.25">
      <c r="E19" t="s">
        <v>26</v>
      </c>
      <c r="F19">
        <v>38000</v>
      </c>
      <c r="G19">
        <v>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382</v>
      </c>
      <c r="F20">
        <v>37000</v>
      </c>
      <c r="G20">
        <v>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25</v>
      </c>
    </row>
    <row r="21" spans="5:13" x14ac:dyDescent="0.25">
      <c r="E21" t="s">
        <v>382</v>
      </c>
      <c r="F21">
        <v>37000</v>
      </c>
      <c r="G21">
        <v>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107</v>
      </c>
      <c r="F22">
        <v>36000</v>
      </c>
      <c r="G22">
        <v>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13</v>
      </c>
    </row>
    <row r="23" spans="5:13" x14ac:dyDescent="0.25">
      <c r="E23" t="s">
        <v>107</v>
      </c>
      <c r="F23">
        <v>36000</v>
      </c>
      <c r="G23">
        <v>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7</v>
      </c>
    </row>
    <row r="24" spans="5:13" x14ac:dyDescent="0.25">
      <c r="E24" t="s">
        <v>107</v>
      </c>
      <c r="F24">
        <v>36000</v>
      </c>
      <c r="G24">
        <v>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6</v>
      </c>
    </row>
    <row r="25" spans="5:13" x14ac:dyDescent="0.25">
      <c r="E25" t="s">
        <v>107</v>
      </c>
      <c r="F25">
        <v>36000</v>
      </c>
      <c r="G25">
        <v>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107</v>
      </c>
      <c r="F26">
        <v>36000</v>
      </c>
      <c r="G26">
        <v>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2</v>
      </c>
    </row>
    <row r="27" spans="5:13" x14ac:dyDescent="0.25">
      <c r="E27" t="s">
        <v>46</v>
      </c>
      <c r="F27">
        <v>35000</v>
      </c>
      <c r="G27">
        <v>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1</v>
      </c>
      <c r="F28">
        <v>35000</v>
      </c>
      <c r="G28">
        <v>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4</v>
      </c>
    </row>
    <row r="29" spans="5:13" x14ac:dyDescent="0.25">
      <c r="E29" t="s">
        <v>40</v>
      </c>
      <c r="F29">
        <v>35000</v>
      </c>
      <c r="G29">
        <v>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25</v>
      </c>
      <c r="F30">
        <v>35000</v>
      </c>
      <c r="G30">
        <v>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25</v>
      </c>
      <c r="F31">
        <v>35000</v>
      </c>
      <c r="G31">
        <v>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25</v>
      </c>
      <c r="F32">
        <v>35000</v>
      </c>
      <c r="G32">
        <v>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0</v>
      </c>
    </row>
    <row r="33" spans="5:13" x14ac:dyDescent="0.25">
      <c r="E33" t="s">
        <v>283</v>
      </c>
      <c r="F33">
        <v>35000</v>
      </c>
      <c r="G33">
        <v>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3" x14ac:dyDescent="0.25">
      <c r="E34" t="s">
        <v>283</v>
      </c>
      <c r="F34">
        <v>35000</v>
      </c>
      <c r="G34">
        <v>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</row>
    <row r="35" spans="5:13" x14ac:dyDescent="0.25">
      <c r="E35" t="s">
        <v>283</v>
      </c>
      <c r="F35">
        <v>35000</v>
      </c>
      <c r="G35">
        <v>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3" x14ac:dyDescent="0.25">
      <c r="E36" t="s">
        <v>283</v>
      </c>
      <c r="F36">
        <v>35000</v>
      </c>
      <c r="G36">
        <v>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3" x14ac:dyDescent="0.25">
      <c r="E37" t="s">
        <v>283</v>
      </c>
      <c r="F37">
        <v>35000</v>
      </c>
      <c r="G37">
        <v>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3" x14ac:dyDescent="0.25">
      <c r="E38" t="s">
        <v>283</v>
      </c>
      <c r="F38">
        <v>35000</v>
      </c>
      <c r="G38">
        <v>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0</v>
      </c>
    </row>
    <row r="39" spans="5:13" x14ac:dyDescent="0.25">
      <c r="E39" t="s">
        <v>107</v>
      </c>
      <c r="F39">
        <v>34000</v>
      </c>
      <c r="G39">
        <v>0</v>
      </c>
    </row>
    <row r="40" spans="5:13" x14ac:dyDescent="0.25">
      <c r="E40" t="s">
        <v>46</v>
      </c>
      <c r="F40">
        <v>30500</v>
      </c>
      <c r="G40">
        <v>0</v>
      </c>
    </row>
    <row r="41" spans="5:13" x14ac:dyDescent="0.25">
      <c r="E41" t="s">
        <v>60</v>
      </c>
      <c r="F41">
        <v>30000</v>
      </c>
      <c r="G41">
        <v>0</v>
      </c>
    </row>
    <row r="42" spans="5:13" x14ac:dyDescent="0.25">
      <c r="E42" t="s">
        <v>60</v>
      </c>
      <c r="F42">
        <v>30000</v>
      </c>
      <c r="G42">
        <v>0</v>
      </c>
    </row>
    <row r="43" spans="5:13" x14ac:dyDescent="0.25">
      <c r="E43" t="s">
        <v>283</v>
      </c>
      <c r="F43">
        <v>30000</v>
      </c>
      <c r="G43">
        <v>0</v>
      </c>
    </row>
    <row r="44" spans="5:13" x14ac:dyDescent="0.25">
      <c r="E44" t="s">
        <v>283</v>
      </c>
      <c r="F44">
        <v>30000</v>
      </c>
      <c r="G44">
        <v>0</v>
      </c>
    </row>
    <row r="45" spans="5:13" x14ac:dyDescent="0.25">
      <c r="E45" t="s">
        <v>283</v>
      </c>
      <c r="F45">
        <v>30000</v>
      </c>
      <c r="G45">
        <v>0</v>
      </c>
    </row>
    <row r="46" spans="5:13" x14ac:dyDescent="0.25">
      <c r="E46" t="s">
        <v>283</v>
      </c>
      <c r="F46">
        <v>30000</v>
      </c>
      <c r="G46">
        <v>0</v>
      </c>
    </row>
    <row r="47" spans="5:13" x14ac:dyDescent="0.25">
      <c r="E47" t="s">
        <v>283</v>
      </c>
      <c r="F47">
        <v>30000</v>
      </c>
      <c r="G47">
        <v>0</v>
      </c>
    </row>
    <row r="48" spans="5:13" x14ac:dyDescent="0.25">
      <c r="E48" t="s">
        <v>283</v>
      </c>
      <c r="F48">
        <v>30000</v>
      </c>
      <c r="G48">
        <v>0</v>
      </c>
    </row>
    <row r="49" spans="5:7" x14ac:dyDescent="0.25">
      <c r="E49" t="s">
        <v>283</v>
      </c>
      <c r="F49">
        <v>30000</v>
      </c>
      <c r="G49">
        <v>0</v>
      </c>
    </row>
    <row r="50" spans="5:7" x14ac:dyDescent="0.25">
      <c r="E50" t="s">
        <v>283</v>
      </c>
      <c r="F50">
        <v>30000</v>
      </c>
      <c r="G50">
        <v>0</v>
      </c>
    </row>
    <row r="51" spans="5:7" x14ac:dyDescent="0.25">
      <c r="E51" t="s">
        <v>283</v>
      </c>
      <c r="F51">
        <v>30000</v>
      </c>
      <c r="G51">
        <v>0</v>
      </c>
    </row>
    <row r="52" spans="5:7" x14ac:dyDescent="0.25">
      <c r="E52" t="s">
        <v>283</v>
      </c>
      <c r="F52">
        <v>30000</v>
      </c>
      <c r="G52">
        <v>0</v>
      </c>
    </row>
    <row r="53" spans="5:7" x14ac:dyDescent="0.25">
      <c r="E53" t="s">
        <v>283</v>
      </c>
      <c r="F53">
        <v>30000</v>
      </c>
      <c r="G53">
        <v>0</v>
      </c>
    </row>
    <row r="54" spans="5:7" x14ac:dyDescent="0.25">
      <c r="E54" t="s">
        <v>458</v>
      </c>
      <c r="F54">
        <v>29000</v>
      </c>
      <c r="G54">
        <v>0</v>
      </c>
    </row>
    <row r="55" spans="5:7" x14ac:dyDescent="0.25">
      <c r="E55" t="s">
        <v>458</v>
      </c>
      <c r="F55">
        <v>29000</v>
      </c>
      <c r="G55">
        <v>0</v>
      </c>
    </row>
    <row r="56" spans="5:7" x14ac:dyDescent="0.25">
      <c r="E56" t="s">
        <v>458</v>
      </c>
      <c r="F56">
        <v>29000</v>
      </c>
      <c r="G56">
        <v>0</v>
      </c>
    </row>
    <row r="57" spans="5:7" x14ac:dyDescent="0.25">
      <c r="E57" t="s">
        <v>458</v>
      </c>
      <c r="F57">
        <v>29000</v>
      </c>
      <c r="G57">
        <v>0</v>
      </c>
    </row>
    <row r="58" spans="5:7" x14ac:dyDescent="0.25">
      <c r="E58" t="s">
        <v>458</v>
      </c>
      <c r="F58">
        <v>29000</v>
      </c>
      <c r="G58">
        <v>0</v>
      </c>
    </row>
    <row r="59" spans="5:7" x14ac:dyDescent="0.25">
      <c r="E59" t="s">
        <v>458</v>
      </c>
      <c r="F59">
        <v>29000</v>
      </c>
      <c r="G59">
        <v>0</v>
      </c>
    </row>
    <row r="60" spans="5:7" x14ac:dyDescent="0.25">
      <c r="E60" t="s">
        <v>279</v>
      </c>
      <c r="F60">
        <v>28000</v>
      </c>
      <c r="G60">
        <v>0</v>
      </c>
    </row>
    <row r="61" spans="5:7" x14ac:dyDescent="0.25">
      <c r="E61" t="s">
        <v>107</v>
      </c>
      <c r="F61">
        <v>28000</v>
      </c>
      <c r="G61">
        <v>0</v>
      </c>
    </row>
    <row r="62" spans="5:7" x14ac:dyDescent="0.25">
      <c r="E62" t="s">
        <v>60</v>
      </c>
      <c r="F62">
        <v>28000</v>
      </c>
      <c r="G62">
        <v>0</v>
      </c>
    </row>
    <row r="63" spans="5:7" x14ac:dyDescent="0.25">
      <c r="E63" t="s">
        <v>26</v>
      </c>
      <c r="F63">
        <v>28000</v>
      </c>
      <c r="G63">
        <v>0</v>
      </c>
    </row>
    <row r="64" spans="5:7" x14ac:dyDescent="0.25">
      <c r="E64" t="s">
        <v>26</v>
      </c>
      <c r="F64">
        <v>28000</v>
      </c>
      <c r="G64">
        <v>0</v>
      </c>
    </row>
    <row r="65" spans="5:7" x14ac:dyDescent="0.25">
      <c r="E65" t="s">
        <v>382</v>
      </c>
      <c r="F65">
        <v>28000</v>
      </c>
      <c r="G65">
        <v>0</v>
      </c>
    </row>
    <row r="66" spans="5:7" x14ac:dyDescent="0.25">
      <c r="E66" t="s">
        <v>278</v>
      </c>
      <c r="F66">
        <v>27000</v>
      </c>
      <c r="G66">
        <v>0</v>
      </c>
    </row>
    <row r="67" spans="5:7" x14ac:dyDescent="0.25">
      <c r="E67" t="s">
        <v>299</v>
      </c>
      <c r="F67">
        <v>27000</v>
      </c>
      <c r="G67">
        <v>0</v>
      </c>
    </row>
    <row r="68" spans="5:7" x14ac:dyDescent="0.25">
      <c r="E68" t="s">
        <v>46</v>
      </c>
      <c r="F68">
        <v>26000</v>
      </c>
      <c r="G68">
        <v>0</v>
      </c>
    </row>
    <row r="69" spans="5:7" x14ac:dyDescent="0.25">
      <c r="E69" t="s">
        <v>46</v>
      </c>
      <c r="F69">
        <v>25500</v>
      </c>
      <c r="G69">
        <v>0</v>
      </c>
    </row>
    <row r="70" spans="5:7" x14ac:dyDescent="0.25">
      <c r="E70" t="s">
        <v>458</v>
      </c>
      <c r="F70">
        <v>25000</v>
      </c>
      <c r="G70">
        <v>0</v>
      </c>
    </row>
    <row r="71" spans="5:7" x14ac:dyDescent="0.25">
      <c r="E71" t="s">
        <v>458</v>
      </c>
      <c r="F71">
        <v>25000</v>
      </c>
      <c r="G71">
        <v>0</v>
      </c>
    </row>
    <row r="72" spans="5:7" x14ac:dyDescent="0.25">
      <c r="E72" t="s">
        <v>16</v>
      </c>
      <c r="F72">
        <v>25000</v>
      </c>
      <c r="G72">
        <v>0</v>
      </c>
    </row>
    <row r="73" spans="5:7" x14ac:dyDescent="0.25">
      <c r="E73" t="s">
        <v>60</v>
      </c>
      <c r="F73">
        <v>25000</v>
      </c>
      <c r="G73">
        <v>0</v>
      </c>
    </row>
    <row r="74" spans="5:7" x14ac:dyDescent="0.25">
      <c r="E74" t="s">
        <v>283</v>
      </c>
      <c r="F74">
        <v>25000</v>
      </c>
      <c r="G74">
        <v>0</v>
      </c>
    </row>
    <row r="75" spans="5:7" x14ac:dyDescent="0.25">
      <c r="E75" t="s">
        <v>283</v>
      </c>
      <c r="F75">
        <v>25000</v>
      </c>
      <c r="G75">
        <v>0</v>
      </c>
    </row>
    <row r="76" spans="5:7" x14ac:dyDescent="0.25">
      <c r="E76" t="s">
        <v>283</v>
      </c>
      <c r="F76">
        <v>25000</v>
      </c>
      <c r="G76">
        <v>0</v>
      </c>
    </row>
    <row r="77" spans="5:7" x14ac:dyDescent="0.25">
      <c r="E77" t="s">
        <v>283</v>
      </c>
      <c r="F77">
        <v>25000</v>
      </c>
      <c r="G77">
        <v>0</v>
      </c>
    </row>
    <row r="78" spans="5:7" x14ac:dyDescent="0.25">
      <c r="E78" t="s">
        <v>283</v>
      </c>
      <c r="F78">
        <v>25000</v>
      </c>
      <c r="G78">
        <v>0</v>
      </c>
    </row>
    <row r="79" spans="5:7" x14ac:dyDescent="0.25">
      <c r="E79" t="s">
        <v>283</v>
      </c>
      <c r="F79">
        <v>25000</v>
      </c>
      <c r="G79">
        <v>0</v>
      </c>
    </row>
    <row r="80" spans="5:7" x14ac:dyDescent="0.25">
      <c r="E80" t="s">
        <v>283</v>
      </c>
      <c r="F80">
        <v>25000</v>
      </c>
      <c r="G80">
        <v>0</v>
      </c>
    </row>
    <row r="81" spans="5:7" x14ac:dyDescent="0.25">
      <c r="E81" t="s">
        <v>283</v>
      </c>
      <c r="F81">
        <v>25000</v>
      </c>
      <c r="G81">
        <v>0</v>
      </c>
    </row>
    <row r="82" spans="5:7" x14ac:dyDescent="0.25">
      <c r="E82" t="s">
        <v>283</v>
      </c>
      <c r="F82">
        <v>25000</v>
      </c>
      <c r="G82">
        <v>0</v>
      </c>
    </row>
    <row r="83" spans="5:7" x14ac:dyDescent="0.25">
      <c r="E83" t="s">
        <v>283</v>
      </c>
      <c r="F83">
        <v>25000</v>
      </c>
      <c r="G83">
        <v>0</v>
      </c>
    </row>
    <row r="84" spans="5:7" x14ac:dyDescent="0.25">
      <c r="E84" t="s">
        <v>47</v>
      </c>
      <c r="F84">
        <v>25000</v>
      </c>
      <c r="G84">
        <v>0</v>
      </c>
    </row>
    <row r="85" spans="5:7" x14ac:dyDescent="0.25">
      <c r="E85" t="s">
        <v>348</v>
      </c>
      <c r="F85">
        <v>25000</v>
      </c>
      <c r="G85">
        <v>0</v>
      </c>
    </row>
    <row r="86" spans="5:7" x14ac:dyDescent="0.25">
      <c r="E86" t="s">
        <v>382</v>
      </c>
      <c r="F86">
        <v>25000</v>
      </c>
      <c r="G86">
        <v>0</v>
      </c>
    </row>
    <row r="87" spans="5:7" x14ac:dyDescent="0.25">
      <c r="E87" t="s">
        <v>458</v>
      </c>
      <c r="F87">
        <v>24000</v>
      </c>
      <c r="G87">
        <v>0</v>
      </c>
    </row>
    <row r="88" spans="5:7" x14ac:dyDescent="0.25">
      <c r="E88" t="s">
        <v>458</v>
      </c>
      <c r="F88">
        <v>24000</v>
      </c>
      <c r="G88">
        <v>0</v>
      </c>
    </row>
    <row r="89" spans="5:7" x14ac:dyDescent="0.25">
      <c r="E89" t="s">
        <v>458</v>
      </c>
      <c r="F89">
        <v>24000</v>
      </c>
      <c r="G89">
        <v>0</v>
      </c>
    </row>
    <row r="90" spans="5:7" x14ac:dyDescent="0.25">
      <c r="E90" t="s">
        <v>458</v>
      </c>
      <c r="F90">
        <v>24000</v>
      </c>
      <c r="G90">
        <v>0</v>
      </c>
    </row>
    <row r="91" spans="5:7" x14ac:dyDescent="0.25">
      <c r="E91" t="s">
        <v>458</v>
      </c>
      <c r="F91">
        <v>24000</v>
      </c>
      <c r="G91">
        <v>0</v>
      </c>
    </row>
    <row r="92" spans="5:7" x14ac:dyDescent="0.25">
      <c r="E92" t="s">
        <v>458</v>
      </c>
      <c r="F92">
        <v>24000</v>
      </c>
      <c r="G92">
        <v>0</v>
      </c>
    </row>
    <row r="93" spans="5:7" x14ac:dyDescent="0.25">
      <c r="E93" t="s">
        <v>458</v>
      </c>
      <c r="F93">
        <v>24000</v>
      </c>
      <c r="G93">
        <v>0</v>
      </c>
    </row>
    <row r="94" spans="5:7" x14ac:dyDescent="0.25">
      <c r="E94" t="s">
        <v>458</v>
      </c>
      <c r="F94">
        <v>24000</v>
      </c>
      <c r="G94">
        <v>0</v>
      </c>
    </row>
    <row r="95" spans="5:7" x14ac:dyDescent="0.25">
      <c r="E95" t="s">
        <v>458</v>
      </c>
      <c r="F95">
        <v>24000</v>
      </c>
      <c r="G95">
        <v>0</v>
      </c>
    </row>
    <row r="96" spans="5:7" x14ac:dyDescent="0.25">
      <c r="E96" t="s">
        <v>458</v>
      </c>
      <c r="F96">
        <v>24000</v>
      </c>
      <c r="G96">
        <v>0</v>
      </c>
    </row>
    <row r="97" spans="5:7" x14ac:dyDescent="0.25">
      <c r="E97" t="s">
        <v>40</v>
      </c>
      <c r="F97">
        <v>24000</v>
      </c>
      <c r="G97">
        <v>0</v>
      </c>
    </row>
    <row r="98" spans="5:7" x14ac:dyDescent="0.25">
      <c r="E98" t="s">
        <v>40</v>
      </c>
      <c r="F98">
        <v>24000</v>
      </c>
      <c r="G98">
        <v>0</v>
      </c>
    </row>
    <row r="99" spans="5:7" x14ac:dyDescent="0.25">
      <c r="E99" t="s">
        <v>40</v>
      </c>
      <c r="F99">
        <v>24000</v>
      </c>
      <c r="G99">
        <v>0</v>
      </c>
    </row>
    <row r="100" spans="5:7" x14ac:dyDescent="0.25">
      <c r="E100" t="s">
        <v>40</v>
      </c>
      <c r="F100">
        <v>24000</v>
      </c>
      <c r="G100">
        <v>0</v>
      </c>
    </row>
    <row r="101" spans="5:7" x14ac:dyDescent="0.25">
      <c r="E101" t="s">
        <v>40</v>
      </c>
      <c r="F101">
        <v>24000</v>
      </c>
      <c r="G101">
        <v>0</v>
      </c>
    </row>
    <row r="102" spans="5:7" x14ac:dyDescent="0.25">
      <c r="E102" t="s">
        <v>278</v>
      </c>
      <c r="F102">
        <v>24000</v>
      </c>
      <c r="G102">
        <v>0</v>
      </c>
    </row>
    <row r="103" spans="5:7" x14ac:dyDescent="0.25">
      <c r="E103" t="s">
        <v>59</v>
      </c>
      <c r="F103">
        <v>24000</v>
      </c>
      <c r="G103">
        <v>0</v>
      </c>
    </row>
    <row r="104" spans="5:7" x14ac:dyDescent="0.25">
      <c r="E104" t="s">
        <v>26</v>
      </c>
      <c r="F104">
        <v>24000</v>
      </c>
      <c r="G104">
        <v>0</v>
      </c>
    </row>
    <row r="105" spans="5:7" x14ac:dyDescent="0.25">
      <c r="E105" t="s">
        <v>458</v>
      </c>
      <c r="F105">
        <v>22000</v>
      </c>
      <c r="G105">
        <v>0</v>
      </c>
    </row>
    <row r="106" spans="5:7" x14ac:dyDescent="0.25">
      <c r="E106" t="s">
        <v>458</v>
      </c>
      <c r="F106">
        <v>22000</v>
      </c>
      <c r="G106">
        <v>0</v>
      </c>
    </row>
    <row r="107" spans="5:7" x14ac:dyDescent="0.25">
      <c r="E107" t="s">
        <v>458</v>
      </c>
      <c r="F107">
        <v>22000</v>
      </c>
      <c r="G107">
        <v>0</v>
      </c>
    </row>
    <row r="108" spans="5:7" x14ac:dyDescent="0.25">
      <c r="E108" t="s">
        <v>458</v>
      </c>
      <c r="F108">
        <v>22000</v>
      </c>
      <c r="G108">
        <v>0</v>
      </c>
    </row>
    <row r="109" spans="5:7" x14ac:dyDescent="0.25">
      <c r="E109" t="s">
        <v>458</v>
      </c>
      <c r="F109">
        <v>22000</v>
      </c>
      <c r="G109">
        <v>0</v>
      </c>
    </row>
    <row r="110" spans="5:7" x14ac:dyDescent="0.25">
      <c r="E110" t="s">
        <v>370</v>
      </c>
      <c r="F110">
        <v>22000</v>
      </c>
      <c r="G110">
        <v>0</v>
      </c>
    </row>
    <row r="111" spans="5:7" x14ac:dyDescent="0.25">
      <c r="E111" t="s">
        <v>382</v>
      </c>
      <c r="F111">
        <v>20200</v>
      </c>
      <c r="G111">
        <v>0</v>
      </c>
    </row>
    <row r="112" spans="5:7" x14ac:dyDescent="0.25">
      <c r="E112" t="s">
        <v>40</v>
      </c>
      <c r="F112">
        <v>20000</v>
      </c>
      <c r="G112">
        <v>0</v>
      </c>
    </row>
    <row r="113" spans="5:7" x14ac:dyDescent="0.25">
      <c r="E113" t="s">
        <v>40</v>
      </c>
      <c r="F113">
        <v>20000</v>
      </c>
      <c r="G113">
        <v>0</v>
      </c>
    </row>
    <row r="114" spans="5:7" x14ac:dyDescent="0.25">
      <c r="E114" t="s">
        <v>40</v>
      </c>
      <c r="F114">
        <v>20000</v>
      </c>
      <c r="G114">
        <v>0</v>
      </c>
    </row>
    <row r="115" spans="5:7" x14ac:dyDescent="0.25">
      <c r="E115" t="s">
        <v>16</v>
      </c>
      <c r="F115">
        <v>20000</v>
      </c>
      <c r="G115">
        <v>30000</v>
      </c>
    </row>
    <row r="116" spans="5:7" x14ac:dyDescent="0.25">
      <c r="E116" t="s">
        <v>59</v>
      </c>
      <c r="F116">
        <v>20000</v>
      </c>
      <c r="G116">
        <v>0</v>
      </c>
    </row>
    <row r="117" spans="5:7" x14ac:dyDescent="0.25">
      <c r="E117" t="s">
        <v>44</v>
      </c>
      <c r="F117">
        <v>20000</v>
      </c>
      <c r="G117">
        <v>0</v>
      </c>
    </row>
    <row r="118" spans="5:7" x14ac:dyDescent="0.25">
      <c r="E118" t="s">
        <v>44</v>
      </c>
      <c r="F118">
        <v>20000</v>
      </c>
      <c r="G118">
        <v>0</v>
      </c>
    </row>
    <row r="119" spans="5:7" x14ac:dyDescent="0.25">
      <c r="E119" t="s">
        <v>44</v>
      </c>
      <c r="F119">
        <v>20000</v>
      </c>
      <c r="G119">
        <v>0</v>
      </c>
    </row>
    <row r="120" spans="5:7" x14ac:dyDescent="0.25">
      <c r="E120" t="s">
        <v>44</v>
      </c>
      <c r="F120">
        <v>20000</v>
      </c>
      <c r="G120">
        <v>0</v>
      </c>
    </row>
    <row r="121" spans="5:7" x14ac:dyDescent="0.25">
      <c r="E121" t="s">
        <v>44</v>
      </c>
      <c r="F121">
        <v>20000</v>
      </c>
      <c r="G121">
        <v>0</v>
      </c>
    </row>
    <row r="122" spans="5:7" x14ac:dyDescent="0.25">
      <c r="E122" t="s">
        <v>44</v>
      </c>
      <c r="F122">
        <v>20000</v>
      </c>
      <c r="G122">
        <v>0</v>
      </c>
    </row>
    <row r="123" spans="5:7" x14ac:dyDescent="0.25">
      <c r="E123" t="s">
        <v>44</v>
      </c>
      <c r="F123">
        <v>20000</v>
      </c>
      <c r="G123">
        <v>0</v>
      </c>
    </row>
    <row r="124" spans="5:7" x14ac:dyDescent="0.25">
      <c r="E124" t="s">
        <v>44</v>
      </c>
      <c r="F124">
        <v>20000</v>
      </c>
      <c r="G124">
        <v>0</v>
      </c>
    </row>
    <row r="125" spans="5:7" x14ac:dyDescent="0.25">
      <c r="E125" t="s">
        <v>47</v>
      </c>
      <c r="F125">
        <v>20000</v>
      </c>
      <c r="G125">
        <v>0</v>
      </c>
    </row>
    <row r="126" spans="5:7" x14ac:dyDescent="0.25">
      <c r="E126" t="s">
        <v>370</v>
      </c>
      <c r="F126">
        <v>20000</v>
      </c>
      <c r="G126">
        <v>0</v>
      </c>
    </row>
    <row r="127" spans="5:7" x14ac:dyDescent="0.25">
      <c r="E127" t="s">
        <v>382</v>
      </c>
      <c r="F127">
        <v>19000</v>
      </c>
      <c r="G127">
        <v>0</v>
      </c>
    </row>
    <row r="128" spans="5:7" x14ac:dyDescent="0.25">
      <c r="E128" t="s">
        <v>40</v>
      </c>
      <c r="F128">
        <v>18500</v>
      </c>
      <c r="G128">
        <v>0</v>
      </c>
    </row>
    <row r="129" spans="5:7" x14ac:dyDescent="0.25">
      <c r="E129" t="s">
        <v>46</v>
      </c>
      <c r="F129">
        <v>18500</v>
      </c>
      <c r="G129">
        <v>0</v>
      </c>
    </row>
    <row r="130" spans="5:7" x14ac:dyDescent="0.25">
      <c r="E130" t="s">
        <v>12</v>
      </c>
      <c r="F130">
        <v>18000</v>
      </c>
      <c r="G130">
        <v>0</v>
      </c>
    </row>
    <row r="131" spans="5:7" x14ac:dyDescent="0.25">
      <c r="E131" t="s">
        <v>45</v>
      </c>
      <c r="F131">
        <v>18000</v>
      </c>
      <c r="G131">
        <v>0</v>
      </c>
    </row>
    <row r="132" spans="5:7" x14ac:dyDescent="0.25">
      <c r="E132" t="s">
        <v>45</v>
      </c>
      <c r="F132">
        <v>18000</v>
      </c>
      <c r="G132">
        <v>0</v>
      </c>
    </row>
    <row r="133" spans="5:7" x14ac:dyDescent="0.25">
      <c r="E133" t="s">
        <v>45</v>
      </c>
      <c r="F133">
        <v>18000</v>
      </c>
      <c r="G133">
        <v>0</v>
      </c>
    </row>
    <row r="134" spans="5:7" x14ac:dyDescent="0.25">
      <c r="E134" t="s">
        <v>45</v>
      </c>
      <c r="F134">
        <v>18000</v>
      </c>
      <c r="G134">
        <v>0</v>
      </c>
    </row>
    <row r="135" spans="5:7" x14ac:dyDescent="0.25">
      <c r="E135" t="s">
        <v>134</v>
      </c>
      <c r="F135">
        <v>18000</v>
      </c>
      <c r="G135">
        <v>0</v>
      </c>
    </row>
    <row r="136" spans="5:7" x14ac:dyDescent="0.25">
      <c r="E136" t="s">
        <v>26</v>
      </c>
      <c r="F136">
        <v>18000</v>
      </c>
      <c r="G136">
        <v>0</v>
      </c>
    </row>
    <row r="137" spans="5:7" x14ac:dyDescent="0.25">
      <c r="E137" t="s">
        <v>26</v>
      </c>
      <c r="F137">
        <v>18000</v>
      </c>
      <c r="G137">
        <v>0</v>
      </c>
    </row>
    <row r="138" spans="5:7" x14ac:dyDescent="0.25">
      <c r="E138" t="s">
        <v>47</v>
      </c>
      <c r="F138">
        <v>18000</v>
      </c>
      <c r="G138">
        <v>0</v>
      </c>
    </row>
    <row r="139" spans="5:7" x14ac:dyDescent="0.25">
      <c r="E139" t="s">
        <v>370</v>
      </c>
      <c r="F139">
        <v>18000</v>
      </c>
      <c r="G139">
        <v>0</v>
      </c>
    </row>
    <row r="140" spans="5:7" x14ac:dyDescent="0.25">
      <c r="E140" t="s">
        <v>0</v>
      </c>
      <c r="F140">
        <v>17000</v>
      </c>
      <c r="G140">
        <v>0</v>
      </c>
    </row>
    <row r="141" spans="5:7" x14ac:dyDescent="0.25">
      <c r="E141" t="s">
        <v>12</v>
      </c>
      <c r="F141">
        <v>17000</v>
      </c>
      <c r="G141">
        <v>0</v>
      </c>
    </row>
    <row r="142" spans="5:7" x14ac:dyDescent="0.25">
      <c r="E142" t="s">
        <v>458</v>
      </c>
      <c r="F142">
        <v>17000</v>
      </c>
      <c r="G142">
        <v>0</v>
      </c>
    </row>
    <row r="143" spans="5:7" x14ac:dyDescent="0.25">
      <c r="E143" t="s">
        <v>458</v>
      </c>
      <c r="F143">
        <v>17000</v>
      </c>
      <c r="G143">
        <v>0</v>
      </c>
    </row>
    <row r="144" spans="5:7" x14ac:dyDescent="0.25">
      <c r="E144" t="s">
        <v>458</v>
      </c>
      <c r="F144">
        <v>17000</v>
      </c>
      <c r="G144">
        <v>0</v>
      </c>
    </row>
    <row r="145" spans="5:7" x14ac:dyDescent="0.25">
      <c r="E145" t="s">
        <v>458</v>
      </c>
      <c r="F145">
        <v>17000</v>
      </c>
      <c r="G145">
        <v>0</v>
      </c>
    </row>
    <row r="146" spans="5:7" x14ac:dyDescent="0.25">
      <c r="E146" t="s">
        <v>458</v>
      </c>
      <c r="F146">
        <v>17000</v>
      </c>
      <c r="G146">
        <v>0</v>
      </c>
    </row>
    <row r="147" spans="5:7" x14ac:dyDescent="0.25">
      <c r="E147" t="s">
        <v>458</v>
      </c>
      <c r="F147">
        <v>17000</v>
      </c>
      <c r="G147">
        <v>0</v>
      </c>
    </row>
    <row r="148" spans="5:7" x14ac:dyDescent="0.25">
      <c r="E148" t="s">
        <v>458</v>
      </c>
      <c r="F148">
        <v>17000</v>
      </c>
      <c r="G148">
        <v>0</v>
      </c>
    </row>
    <row r="149" spans="5:7" x14ac:dyDescent="0.25">
      <c r="E149" t="s">
        <v>458</v>
      </c>
      <c r="F149">
        <v>17000</v>
      </c>
      <c r="G149">
        <v>0</v>
      </c>
    </row>
    <row r="150" spans="5:7" x14ac:dyDescent="0.25">
      <c r="E150" t="s">
        <v>458</v>
      </c>
      <c r="F150">
        <v>17000</v>
      </c>
      <c r="G150">
        <v>0</v>
      </c>
    </row>
    <row r="151" spans="5:7" x14ac:dyDescent="0.25">
      <c r="E151" t="s">
        <v>458</v>
      </c>
      <c r="F151">
        <v>17000</v>
      </c>
      <c r="G151">
        <v>0</v>
      </c>
    </row>
    <row r="152" spans="5:7" x14ac:dyDescent="0.25">
      <c r="E152" t="s">
        <v>458</v>
      </c>
      <c r="F152">
        <v>17000</v>
      </c>
      <c r="G152">
        <v>0</v>
      </c>
    </row>
    <row r="153" spans="5:7" x14ac:dyDescent="0.25">
      <c r="E153" t="s">
        <v>458</v>
      </c>
      <c r="F153">
        <v>17000</v>
      </c>
      <c r="G153">
        <v>0</v>
      </c>
    </row>
    <row r="154" spans="5:7" x14ac:dyDescent="0.25">
      <c r="E154" t="s">
        <v>60</v>
      </c>
      <c r="F154">
        <v>17000</v>
      </c>
      <c r="G154">
        <v>0</v>
      </c>
    </row>
    <row r="155" spans="5:7" x14ac:dyDescent="0.25">
      <c r="E155" t="s">
        <v>46</v>
      </c>
      <c r="F155">
        <v>17000</v>
      </c>
      <c r="G155">
        <v>0</v>
      </c>
    </row>
    <row r="156" spans="5:7" x14ac:dyDescent="0.25">
      <c r="E156" t="s">
        <v>299</v>
      </c>
      <c r="F156">
        <v>17000</v>
      </c>
      <c r="G156">
        <v>0</v>
      </c>
    </row>
    <row r="157" spans="5:7" x14ac:dyDescent="0.25">
      <c r="E157" t="s">
        <v>304</v>
      </c>
      <c r="F157">
        <v>17000</v>
      </c>
      <c r="G157">
        <v>0</v>
      </c>
    </row>
    <row r="158" spans="5:7" x14ac:dyDescent="0.25">
      <c r="E158" t="s">
        <v>370</v>
      </c>
      <c r="F158">
        <v>17000</v>
      </c>
      <c r="G158">
        <v>0</v>
      </c>
    </row>
    <row r="159" spans="5:7" x14ac:dyDescent="0.25">
      <c r="E159" t="s">
        <v>382</v>
      </c>
      <c r="F159">
        <v>17000</v>
      </c>
      <c r="G159">
        <v>0</v>
      </c>
    </row>
    <row r="160" spans="5:7" x14ac:dyDescent="0.25">
      <c r="E160" t="s">
        <v>47</v>
      </c>
      <c r="F160">
        <v>16800</v>
      </c>
      <c r="G160">
        <v>0</v>
      </c>
    </row>
    <row r="161" spans="5:7" x14ac:dyDescent="0.25">
      <c r="E161" t="s">
        <v>46</v>
      </c>
      <c r="F161">
        <v>16500</v>
      </c>
      <c r="G161">
        <v>0</v>
      </c>
    </row>
    <row r="162" spans="5:7" x14ac:dyDescent="0.25">
      <c r="E162" t="s">
        <v>46</v>
      </c>
      <c r="F162">
        <v>16500</v>
      </c>
      <c r="G162">
        <v>0</v>
      </c>
    </row>
    <row r="163" spans="5:7" x14ac:dyDescent="0.25">
      <c r="E163" t="s">
        <v>59</v>
      </c>
      <c r="F163">
        <v>16250</v>
      </c>
      <c r="G163">
        <v>0</v>
      </c>
    </row>
    <row r="164" spans="5:7" x14ac:dyDescent="0.25">
      <c r="E164" t="s">
        <v>299</v>
      </c>
      <c r="F164">
        <v>16100</v>
      </c>
      <c r="G164">
        <v>0</v>
      </c>
    </row>
    <row r="165" spans="5:7" x14ac:dyDescent="0.25">
      <c r="E165" t="s">
        <v>12</v>
      </c>
      <c r="F165">
        <v>16000</v>
      </c>
      <c r="G165">
        <v>0</v>
      </c>
    </row>
    <row r="166" spans="5:7" x14ac:dyDescent="0.25">
      <c r="E166" t="s">
        <v>12</v>
      </c>
      <c r="F166">
        <v>16000</v>
      </c>
      <c r="G166">
        <v>0</v>
      </c>
    </row>
    <row r="167" spans="5:7" x14ac:dyDescent="0.25">
      <c r="E167" t="s">
        <v>1</v>
      </c>
      <c r="F167">
        <v>16000</v>
      </c>
      <c r="G167">
        <v>0</v>
      </c>
    </row>
    <row r="168" spans="5:7" x14ac:dyDescent="0.25">
      <c r="E168" t="s">
        <v>59</v>
      </c>
      <c r="F168">
        <v>16000</v>
      </c>
      <c r="G168">
        <v>0</v>
      </c>
    </row>
    <row r="169" spans="5:7" x14ac:dyDescent="0.25">
      <c r="E169" t="s">
        <v>59</v>
      </c>
      <c r="F169">
        <v>16000</v>
      </c>
      <c r="G169">
        <v>0</v>
      </c>
    </row>
    <row r="170" spans="5:7" x14ac:dyDescent="0.25">
      <c r="E170" t="s">
        <v>59</v>
      </c>
      <c r="F170">
        <v>16000</v>
      </c>
      <c r="G170">
        <v>0</v>
      </c>
    </row>
    <row r="171" spans="5:7" x14ac:dyDescent="0.25">
      <c r="E171" t="s">
        <v>135</v>
      </c>
      <c r="F171">
        <v>16000</v>
      </c>
      <c r="G171">
        <v>0</v>
      </c>
    </row>
    <row r="172" spans="5:7" x14ac:dyDescent="0.25">
      <c r="E172" t="s">
        <v>135</v>
      </c>
      <c r="F172">
        <v>16000</v>
      </c>
      <c r="G172">
        <v>0</v>
      </c>
    </row>
    <row r="173" spans="5:7" x14ac:dyDescent="0.25">
      <c r="E173" t="s">
        <v>47</v>
      </c>
      <c r="F173">
        <v>16000</v>
      </c>
      <c r="G173">
        <v>0</v>
      </c>
    </row>
    <row r="174" spans="5:7" x14ac:dyDescent="0.25">
      <c r="E174" t="s">
        <v>326</v>
      </c>
      <c r="F174">
        <v>16000</v>
      </c>
      <c r="G174">
        <v>0</v>
      </c>
    </row>
    <row r="175" spans="5:7" x14ac:dyDescent="0.25">
      <c r="E175" t="s">
        <v>344</v>
      </c>
      <c r="F175">
        <v>16000</v>
      </c>
      <c r="G175">
        <v>0</v>
      </c>
    </row>
    <row r="176" spans="5:7" x14ac:dyDescent="0.25">
      <c r="E176" t="s">
        <v>344</v>
      </c>
      <c r="F176">
        <v>16000</v>
      </c>
      <c r="G176">
        <v>0</v>
      </c>
    </row>
    <row r="177" spans="5:7" x14ac:dyDescent="0.25">
      <c r="E177" t="s">
        <v>346</v>
      </c>
      <c r="F177">
        <v>16000</v>
      </c>
      <c r="G177">
        <v>0</v>
      </c>
    </row>
    <row r="178" spans="5:7" x14ac:dyDescent="0.25">
      <c r="E178" t="s">
        <v>346</v>
      </c>
      <c r="F178">
        <v>16000</v>
      </c>
      <c r="G178">
        <v>0</v>
      </c>
    </row>
    <row r="179" spans="5:7" x14ac:dyDescent="0.25">
      <c r="E179" t="s">
        <v>351</v>
      </c>
      <c r="F179">
        <v>16000</v>
      </c>
      <c r="G179">
        <v>0</v>
      </c>
    </row>
    <row r="180" spans="5:7" x14ac:dyDescent="0.25">
      <c r="E180" t="s">
        <v>351</v>
      </c>
      <c r="F180">
        <v>16000</v>
      </c>
      <c r="G180">
        <v>0</v>
      </c>
    </row>
    <row r="181" spans="5:7" x14ac:dyDescent="0.25">
      <c r="E181" t="s">
        <v>374</v>
      </c>
      <c r="F181">
        <v>16000</v>
      </c>
      <c r="G181">
        <v>0</v>
      </c>
    </row>
    <row r="182" spans="5:7" x14ac:dyDescent="0.25">
      <c r="E182" t="s">
        <v>374</v>
      </c>
      <c r="F182">
        <v>16000</v>
      </c>
      <c r="G182">
        <v>0</v>
      </c>
    </row>
    <row r="183" spans="5:7" x14ac:dyDescent="0.25">
      <c r="E183" t="s">
        <v>378</v>
      </c>
      <c r="F183">
        <v>16000</v>
      </c>
      <c r="G183">
        <v>0</v>
      </c>
    </row>
    <row r="184" spans="5:7" x14ac:dyDescent="0.25">
      <c r="E184" t="s">
        <v>458</v>
      </c>
      <c r="F184">
        <v>15500</v>
      </c>
      <c r="G184">
        <v>0</v>
      </c>
    </row>
    <row r="185" spans="5:7" x14ac:dyDescent="0.25">
      <c r="E185" t="s">
        <v>458</v>
      </c>
      <c r="F185">
        <v>15500</v>
      </c>
      <c r="G185">
        <v>0</v>
      </c>
    </row>
    <row r="186" spans="5:7" x14ac:dyDescent="0.25">
      <c r="E186" t="s">
        <v>458</v>
      </c>
      <c r="F186">
        <v>15500</v>
      </c>
      <c r="G186">
        <v>0</v>
      </c>
    </row>
    <row r="187" spans="5:7" x14ac:dyDescent="0.25">
      <c r="E187" t="s">
        <v>458</v>
      </c>
      <c r="F187">
        <v>15500</v>
      </c>
      <c r="G187">
        <v>0</v>
      </c>
    </row>
    <row r="188" spans="5:7" x14ac:dyDescent="0.25">
      <c r="E188" t="s">
        <v>458</v>
      </c>
      <c r="F188">
        <v>15500</v>
      </c>
      <c r="G188">
        <v>0</v>
      </c>
    </row>
    <row r="189" spans="5:7" x14ac:dyDescent="0.25">
      <c r="E189" t="s">
        <v>46</v>
      </c>
      <c r="F189">
        <v>15500</v>
      </c>
      <c r="G189">
        <v>0</v>
      </c>
    </row>
    <row r="190" spans="5:7" x14ac:dyDescent="0.25">
      <c r="E190" t="s">
        <v>11</v>
      </c>
      <c r="F190">
        <v>15000</v>
      </c>
      <c r="G190">
        <v>0</v>
      </c>
    </row>
    <row r="191" spans="5:7" x14ac:dyDescent="0.25">
      <c r="E191" t="s">
        <v>1</v>
      </c>
      <c r="F191">
        <v>15000</v>
      </c>
      <c r="G191">
        <v>0</v>
      </c>
    </row>
    <row r="192" spans="5:7" x14ac:dyDescent="0.25">
      <c r="E192" t="s">
        <v>40</v>
      </c>
      <c r="F192">
        <v>15000</v>
      </c>
      <c r="G192">
        <v>0</v>
      </c>
    </row>
    <row r="193" spans="5:7" x14ac:dyDescent="0.25">
      <c r="E193" t="s">
        <v>59</v>
      </c>
      <c r="F193">
        <v>15000</v>
      </c>
      <c r="G193">
        <v>0</v>
      </c>
    </row>
    <row r="194" spans="5:7" x14ac:dyDescent="0.25">
      <c r="E194" t="s">
        <v>43</v>
      </c>
      <c r="F194">
        <v>15000</v>
      </c>
      <c r="G194">
        <v>0</v>
      </c>
    </row>
    <row r="195" spans="5:7" x14ac:dyDescent="0.25">
      <c r="E195" t="s">
        <v>46</v>
      </c>
      <c r="F195">
        <v>15000</v>
      </c>
      <c r="G195">
        <v>0</v>
      </c>
    </row>
    <row r="196" spans="5:7" x14ac:dyDescent="0.25">
      <c r="E196" t="s">
        <v>46</v>
      </c>
      <c r="F196">
        <v>15000</v>
      </c>
      <c r="G196">
        <v>0</v>
      </c>
    </row>
    <row r="197" spans="5:7" x14ac:dyDescent="0.25">
      <c r="E197" t="s">
        <v>47</v>
      </c>
      <c r="F197">
        <v>15000</v>
      </c>
      <c r="G197">
        <v>0</v>
      </c>
    </row>
    <row r="198" spans="5:7" x14ac:dyDescent="0.25">
      <c r="E198" t="s">
        <v>48</v>
      </c>
      <c r="F198">
        <v>15000</v>
      </c>
      <c r="G198">
        <v>0</v>
      </c>
    </row>
    <row r="199" spans="5:7" x14ac:dyDescent="0.25">
      <c r="E199" t="s">
        <v>370</v>
      </c>
      <c r="F199">
        <v>15000</v>
      </c>
      <c r="G199">
        <v>0</v>
      </c>
    </row>
    <row r="200" spans="5:7" x14ac:dyDescent="0.25">
      <c r="E200" t="s">
        <v>382</v>
      </c>
      <c r="F200">
        <v>15000</v>
      </c>
      <c r="G200">
        <v>25000</v>
      </c>
    </row>
    <row r="201" spans="5:7" x14ac:dyDescent="0.25">
      <c r="E201" t="s">
        <v>382</v>
      </c>
      <c r="F201">
        <v>15000</v>
      </c>
      <c r="G201">
        <v>0</v>
      </c>
    </row>
    <row r="202" spans="5:7" x14ac:dyDescent="0.25">
      <c r="E202" t="s">
        <v>382</v>
      </c>
      <c r="F202">
        <v>15000</v>
      </c>
      <c r="G202">
        <v>0</v>
      </c>
    </row>
    <row r="203" spans="5:7" x14ac:dyDescent="0.25">
      <c r="E203" t="s">
        <v>0</v>
      </c>
      <c r="F203">
        <v>14000</v>
      </c>
      <c r="G203">
        <v>0</v>
      </c>
    </row>
    <row r="204" spans="5:7" x14ac:dyDescent="0.25">
      <c r="E204" t="s">
        <v>458</v>
      </c>
      <c r="F204">
        <v>14000</v>
      </c>
      <c r="G204">
        <v>0</v>
      </c>
    </row>
    <row r="205" spans="5:7" x14ac:dyDescent="0.25">
      <c r="E205" t="s">
        <v>458</v>
      </c>
      <c r="F205">
        <v>14000</v>
      </c>
      <c r="G205">
        <v>0</v>
      </c>
    </row>
    <row r="206" spans="5:7" x14ac:dyDescent="0.25">
      <c r="E206" t="s">
        <v>458</v>
      </c>
      <c r="F206">
        <v>14000</v>
      </c>
      <c r="G206">
        <v>0</v>
      </c>
    </row>
    <row r="207" spans="5:7" x14ac:dyDescent="0.25">
      <c r="E207" t="s">
        <v>458</v>
      </c>
      <c r="F207">
        <v>14000</v>
      </c>
      <c r="G207">
        <v>0</v>
      </c>
    </row>
    <row r="208" spans="5:7" x14ac:dyDescent="0.25">
      <c r="E208" t="s">
        <v>458</v>
      </c>
      <c r="F208">
        <v>14000</v>
      </c>
      <c r="G208">
        <v>0</v>
      </c>
    </row>
    <row r="209" spans="5:7" x14ac:dyDescent="0.25">
      <c r="E209" t="s">
        <v>458</v>
      </c>
      <c r="F209">
        <v>14000</v>
      </c>
      <c r="G209">
        <v>0</v>
      </c>
    </row>
    <row r="210" spans="5:7" x14ac:dyDescent="0.25">
      <c r="E210" t="s">
        <v>458</v>
      </c>
      <c r="F210">
        <v>14000</v>
      </c>
      <c r="G210">
        <v>0</v>
      </c>
    </row>
    <row r="211" spans="5:7" x14ac:dyDescent="0.25">
      <c r="E211" t="s">
        <v>458</v>
      </c>
      <c r="F211">
        <v>14000</v>
      </c>
      <c r="G211">
        <v>0</v>
      </c>
    </row>
    <row r="212" spans="5:7" x14ac:dyDescent="0.25">
      <c r="E212" t="s">
        <v>458</v>
      </c>
      <c r="F212">
        <v>14000</v>
      </c>
      <c r="G212">
        <v>0</v>
      </c>
    </row>
    <row r="213" spans="5:7" x14ac:dyDescent="0.25">
      <c r="E213" t="s">
        <v>458</v>
      </c>
      <c r="F213">
        <v>14000</v>
      </c>
      <c r="G213">
        <v>0</v>
      </c>
    </row>
    <row r="214" spans="5:7" x14ac:dyDescent="0.25">
      <c r="E214" t="s">
        <v>458</v>
      </c>
      <c r="F214">
        <v>14000</v>
      </c>
      <c r="G214">
        <v>0</v>
      </c>
    </row>
    <row r="215" spans="5:7" x14ac:dyDescent="0.25">
      <c r="E215" t="s">
        <v>43</v>
      </c>
      <c r="F215">
        <v>14000</v>
      </c>
      <c r="G215">
        <v>0</v>
      </c>
    </row>
    <row r="216" spans="5:7" x14ac:dyDescent="0.25">
      <c r="E216" t="s">
        <v>134</v>
      </c>
      <c r="F216">
        <v>14000</v>
      </c>
      <c r="G216">
        <v>0</v>
      </c>
    </row>
    <row r="217" spans="5:7" x14ac:dyDescent="0.25">
      <c r="E217" t="s">
        <v>46</v>
      </c>
      <c r="F217">
        <v>14000</v>
      </c>
      <c r="G217">
        <v>0</v>
      </c>
    </row>
    <row r="218" spans="5:7" x14ac:dyDescent="0.25">
      <c r="E218" t="s">
        <v>299</v>
      </c>
      <c r="F218">
        <v>13000</v>
      </c>
      <c r="G218">
        <v>0</v>
      </c>
    </row>
    <row r="219" spans="5:7" x14ac:dyDescent="0.25">
      <c r="E219" t="s">
        <v>370</v>
      </c>
      <c r="F219">
        <v>13000</v>
      </c>
      <c r="G219">
        <v>0</v>
      </c>
    </row>
    <row r="220" spans="5:7" x14ac:dyDescent="0.25">
      <c r="E220" t="s">
        <v>344</v>
      </c>
      <c r="F220">
        <v>12100</v>
      </c>
      <c r="G220">
        <v>0</v>
      </c>
    </row>
    <row r="221" spans="5:7" x14ac:dyDescent="0.25">
      <c r="E221" t="s">
        <v>344</v>
      </c>
      <c r="F221">
        <v>12100</v>
      </c>
      <c r="G221">
        <v>0</v>
      </c>
    </row>
    <row r="222" spans="5:7" x14ac:dyDescent="0.25">
      <c r="E222" t="s">
        <v>470</v>
      </c>
      <c r="F222">
        <v>12000</v>
      </c>
      <c r="G222">
        <v>0</v>
      </c>
    </row>
    <row r="223" spans="5:7" x14ac:dyDescent="0.25">
      <c r="E223" t="s">
        <v>107</v>
      </c>
      <c r="F223">
        <v>12000</v>
      </c>
      <c r="G223">
        <v>0</v>
      </c>
    </row>
    <row r="224" spans="5:7" x14ac:dyDescent="0.25">
      <c r="E224" t="s">
        <v>57</v>
      </c>
      <c r="F224">
        <v>12000</v>
      </c>
      <c r="G224">
        <v>0</v>
      </c>
    </row>
    <row r="225" spans="5:7" x14ac:dyDescent="0.25">
      <c r="E225" t="s">
        <v>59</v>
      </c>
      <c r="F225">
        <v>12000</v>
      </c>
      <c r="G225">
        <v>0</v>
      </c>
    </row>
    <row r="226" spans="5:7" x14ac:dyDescent="0.25">
      <c r="E226" t="s">
        <v>43</v>
      </c>
      <c r="F226">
        <v>12000</v>
      </c>
      <c r="G226">
        <v>0</v>
      </c>
    </row>
    <row r="227" spans="5:7" x14ac:dyDescent="0.25">
      <c r="E227" t="s">
        <v>26</v>
      </c>
      <c r="F227">
        <v>12000</v>
      </c>
      <c r="G227">
        <v>0</v>
      </c>
    </row>
    <row r="228" spans="5:7" x14ac:dyDescent="0.25">
      <c r="E228" t="s">
        <v>135</v>
      </c>
      <c r="F228">
        <v>12000</v>
      </c>
      <c r="G228">
        <v>0</v>
      </c>
    </row>
    <row r="229" spans="5:7" x14ac:dyDescent="0.25">
      <c r="E229" t="s">
        <v>135</v>
      </c>
      <c r="F229">
        <v>12000</v>
      </c>
      <c r="G229">
        <v>0</v>
      </c>
    </row>
    <row r="230" spans="5:7" x14ac:dyDescent="0.25">
      <c r="E230" t="s">
        <v>299</v>
      </c>
      <c r="F230">
        <v>12000</v>
      </c>
      <c r="G230">
        <v>0</v>
      </c>
    </row>
    <row r="231" spans="5:7" x14ac:dyDescent="0.25">
      <c r="E231" t="s">
        <v>314</v>
      </c>
      <c r="F231">
        <v>12000</v>
      </c>
      <c r="G231">
        <v>0</v>
      </c>
    </row>
    <row r="232" spans="5:7" x14ac:dyDescent="0.25">
      <c r="E232" t="s">
        <v>344</v>
      </c>
      <c r="F232">
        <v>12000</v>
      </c>
      <c r="G232">
        <v>0</v>
      </c>
    </row>
    <row r="233" spans="5:7" x14ac:dyDescent="0.25">
      <c r="E233" t="s">
        <v>346</v>
      </c>
      <c r="F233">
        <v>12000</v>
      </c>
      <c r="G233">
        <v>0</v>
      </c>
    </row>
    <row r="234" spans="5:7" x14ac:dyDescent="0.25">
      <c r="E234" t="s">
        <v>346</v>
      </c>
      <c r="F234">
        <v>12000</v>
      </c>
      <c r="G234">
        <v>0</v>
      </c>
    </row>
    <row r="235" spans="5:7" x14ac:dyDescent="0.25">
      <c r="E235" t="s">
        <v>370</v>
      </c>
      <c r="F235">
        <v>12000</v>
      </c>
      <c r="G235">
        <v>0</v>
      </c>
    </row>
    <row r="236" spans="5:7" x14ac:dyDescent="0.25">
      <c r="E236" t="s">
        <v>382</v>
      </c>
      <c r="F236">
        <v>12000</v>
      </c>
      <c r="G236">
        <v>0</v>
      </c>
    </row>
    <row r="237" spans="5:7" x14ac:dyDescent="0.25">
      <c r="E237" t="s">
        <v>59</v>
      </c>
      <c r="F237">
        <v>11000</v>
      </c>
      <c r="G237">
        <v>0</v>
      </c>
    </row>
    <row r="238" spans="5:7" x14ac:dyDescent="0.25">
      <c r="E238" t="s">
        <v>58</v>
      </c>
      <c r="F238">
        <v>10000</v>
      </c>
      <c r="G238">
        <v>0</v>
      </c>
    </row>
    <row r="239" spans="5:7" x14ac:dyDescent="0.25">
      <c r="E239" t="s">
        <v>59</v>
      </c>
      <c r="F239">
        <v>10000</v>
      </c>
      <c r="G239">
        <v>0</v>
      </c>
    </row>
    <row r="240" spans="5:7" x14ac:dyDescent="0.25">
      <c r="E240" t="s">
        <v>59</v>
      </c>
      <c r="F240">
        <v>10000</v>
      </c>
      <c r="G240">
        <v>0</v>
      </c>
    </row>
    <row r="241" spans="5:7" x14ac:dyDescent="0.25">
      <c r="E241" t="s">
        <v>43</v>
      </c>
      <c r="F241">
        <v>10000</v>
      </c>
      <c r="G241">
        <v>0</v>
      </c>
    </row>
    <row r="242" spans="5:7" x14ac:dyDescent="0.25">
      <c r="E242" t="s">
        <v>299</v>
      </c>
      <c r="F242">
        <v>10000</v>
      </c>
      <c r="G242">
        <v>0</v>
      </c>
    </row>
    <row r="243" spans="5:7" x14ac:dyDescent="0.25">
      <c r="E243" t="s">
        <v>299</v>
      </c>
      <c r="F243">
        <v>10000</v>
      </c>
      <c r="G243">
        <v>0</v>
      </c>
    </row>
    <row r="244" spans="5:7" x14ac:dyDescent="0.25">
      <c r="E244" t="s">
        <v>324</v>
      </c>
      <c r="F244">
        <v>10000</v>
      </c>
      <c r="G244">
        <v>0</v>
      </c>
    </row>
    <row r="245" spans="5:7" x14ac:dyDescent="0.25">
      <c r="E245" t="s">
        <v>344</v>
      </c>
      <c r="F245">
        <v>10000</v>
      </c>
      <c r="G245">
        <v>0</v>
      </c>
    </row>
    <row r="246" spans="5:7" x14ac:dyDescent="0.25">
      <c r="E246" t="s">
        <v>58</v>
      </c>
      <c r="F246">
        <v>9500</v>
      </c>
      <c r="G246">
        <v>0</v>
      </c>
    </row>
    <row r="247" spans="5:7" x14ac:dyDescent="0.25">
      <c r="E247" t="s">
        <v>282</v>
      </c>
      <c r="F247">
        <v>9500</v>
      </c>
      <c r="G247">
        <v>0</v>
      </c>
    </row>
    <row r="248" spans="5:7" x14ac:dyDescent="0.25">
      <c r="E248" t="s">
        <v>282</v>
      </c>
      <c r="F248">
        <v>9500</v>
      </c>
      <c r="G248">
        <v>0</v>
      </c>
    </row>
    <row r="249" spans="5:7" x14ac:dyDescent="0.25">
      <c r="E249" t="s">
        <v>282</v>
      </c>
      <c r="F249">
        <v>9500</v>
      </c>
      <c r="G249">
        <v>0</v>
      </c>
    </row>
    <row r="250" spans="5:7" x14ac:dyDescent="0.25">
      <c r="E250" t="s">
        <v>282</v>
      </c>
      <c r="F250">
        <v>9500</v>
      </c>
      <c r="G250">
        <v>0</v>
      </c>
    </row>
    <row r="251" spans="5:7" x14ac:dyDescent="0.25">
      <c r="E251" t="s">
        <v>342</v>
      </c>
      <c r="F251">
        <v>9500</v>
      </c>
      <c r="G251">
        <v>0</v>
      </c>
    </row>
    <row r="252" spans="5:7" x14ac:dyDescent="0.25">
      <c r="E252" t="s">
        <v>370</v>
      </c>
      <c r="F252">
        <v>9500</v>
      </c>
      <c r="G252">
        <v>0</v>
      </c>
    </row>
    <row r="253" spans="5:7" x14ac:dyDescent="0.25">
      <c r="E253" t="s">
        <v>311</v>
      </c>
      <c r="F253">
        <v>9200</v>
      </c>
      <c r="G253">
        <v>0</v>
      </c>
    </row>
    <row r="254" spans="5:7" x14ac:dyDescent="0.25">
      <c r="E254" t="s">
        <v>102</v>
      </c>
      <c r="F254">
        <v>9000</v>
      </c>
      <c r="G254">
        <v>0</v>
      </c>
    </row>
    <row r="255" spans="5:7" x14ac:dyDescent="0.25">
      <c r="E255" t="s">
        <v>107</v>
      </c>
      <c r="F255">
        <v>9000</v>
      </c>
      <c r="G255">
        <v>0</v>
      </c>
    </row>
    <row r="256" spans="5:7" x14ac:dyDescent="0.25">
      <c r="E256" t="s">
        <v>107</v>
      </c>
      <c r="F256">
        <v>9000</v>
      </c>
      <c r="G256">
        <v>0</v>
      </c>
    </row>
    <row r="257" spans="5:7" x14ac:dyDescent="0.25">
      <c r="E257" t="s">
        <v>10</v>
      </c>
      <c r="F257">
        <v>9000</v>
      </c>
      <c r="G257">
        <v>0</v>
      </c>
    </row>
    <row r="258" spans="5:7" x14ac:dyDescent="0.25">
      <c r="E258" t="s">
        <v>43</v>
      </c>
      <c r="F258">
        <v>9000</v>
      </c>
      <c r="G258">
        <v>0</v>
      </c>
    </row>
    <row r="259" spans="5:7" x14ac:dyDescent="0.25">
      <c r="E259" t="s">
        <v>458</v>
      </c>
      <c r="F259">
        <v>8500</v>
      </c>
      <c r="G259">
        <v>0</v>
      </c>
    </row>
    <row r="260" spans="5:7" x14ac:dyDescent="0.25">
      <c r="E260" t="s">
        <v>43</v>
      </c>
      <c r="F260">
        <v>8250</v>
      </c>
      <c r="G260">
        <v>0</v>
      </c>
    </row>
    <row r="261" spans="5:7" x14ac:dyDescent="0.25">
      <c r="E261" t="s">
        <v>468</v>
      </c>
      <c r="F261">
        <v>8000</v>
      </c>
      <c r="G261">
        <v>0</v>
      </c>
    </row>
    <row r="262" spans="5:7" x14ac:dyDescent="0.25">
      <c r="E262" t="s">
        <v>468</v>
      </c>
      <c r="F262">
        <v>8000</v>
      </c>
      <c r="G262">
        <v>0</v>
      </c>
    </row>
    <row r="263" spans="5:7" x14ac:dyDescent="0.25">
      <c r="E263" t="s">
        <v>278</v>
      </c>
      <c r="F263">
        <v>8000</v>
      </c>
      <c r="G263">
        <v>0</v>
      </c>
    </row>
    <row r="264" spans="5:7" x14ac:dyDescent="0.25">
      <c r="E264" t="s">
        <v>278</v>
      </c>
      <c r="F264">
        <v>8000</v>
      </c>
      <c r="G264">
        <v>0</v>
      </c>
    </row>
    <row r="265" spans="5:7" x14ac:dyDescent="0.25">
      <c r="E265" t="s">
        <v>279</v>
      </c>
      <c r="F265">
        <v>8000</v>
      </c>
      <c r="G265">
        <v>0</v>
      </c>
    </row>
    <row r="266" spans="5:7" x14ac:dyDescent="0.25">
      <c r="E266" t="s">
        <v>279</v>
      </c>
      <c r="F266">
        <v>8000</v>
      </c>
      <c r="G266">
        <v>0</v>
      </c>
    </row>
    <row r="267" spans="5:7" x14ac:dyDescent="0.25">
      <c r="E267" t="s">
        <v>279</v>
      </c>
      <c r="F267">
        <v>8000</v>
      </c>
      <c r="G267">
        <v>0</v>
      </c>
    </row>
    <row r="268" spans="5:7" x14ac:dyDescent="0.25">
      <c r="E268" t="s">
        <v>279</v>
      </c>
      <c r="F268">
        <v>8000</v>
      </c>
      <c r="G268">
        <v>0</v>
      </c>
    </row>
    <row r="269" spans="5:7" x14ac:dyDescent="0.25">
      <c r="E269" t="s">
        <v>279</v>
      </c>
      <c r="F269">
        <v>8000</v>
      </c>
      <c r="G269">
        <v>0</v>
      </c>
    </row>
    <row r="270" spans="5:7" x14ac:dyDescent="0.25">
      <c r="E270" t="s">
        <v>279</v>
      </c>
      <c r="F270">
        <v>8000</v>
      </c>
      <c r="G270">
        <v>0</v>
      </c>
    </row>
    <row r="271" spans="5:7" x14ac:dyDescent="0.25">
      <c r="E271" t="s">
        <v>279</v>
      </c>
      <c r="F271">
        <v>8000</v>
      </c>
      <c r="G271">
        <v>0</v>
      </c>
    </row>
    <row r="272" spans="5:7" x14ac:dyDescent="0.25">
      <c r="E272" t="s">
        <v>103</v>
      </c>
      <c r="F272">
        <v>8000</v>
      </c>
      <c r="G272">
        <v>0</v>
      </c>
    </row>
    <row r="273" spans="5:7" x14ac:dyDescent="0.25">
      <c r="E273" t="s">
        <v>104</v>
      </c>
      <c r="F273">
        <v>8000</v>
      </c>
      <c r="G273">
        <v>0</v>
      </c>
    </row>
    <row r="274" spans="5:7" x14ac:dyDescent="0.25">
      <c r="E274" t="s">
        <v>59</v>
      </c>
      <c r="F274">
        <v>8000</v>
      </c>
      <c r="G274">
        <v>0</v>
      </c>
    </row>
    <row r="275" spans="5:7" x14ac:dyDescent="0.25">
      <c r="E275" t="s">
        <v>43</v>
      </c>
      <c r="F275">
        <v>8000</v>
      </c>
      <c r="G275">
        <v>0</v>
      </c>
    </row>
    <row r="276" spans="5:7" x14ac:dyDescent="0.25">
      <c r="E276" t="s">
        <v>43</v>
      </c>
      <c r="F276">
        <v>8000</v>
      </c>
      <c r="G276">
        <v>0</v>
      </c>
    </row>
    <row r="277" spans="5:7" x14ac:dyDescent="0.25">
      <c r="E277" t="s">
        <v>43</v>
      </c>
      <c r="F277">
        <v>8000</v>
      </c>
      <c r="G277">
        <v>0</v>
      </c>
    </row>
    <row r="278" spans="5:7" x14ac:dyDescent="0.25">
      <c r="E278" t="s">
        <v>43</v>
      </c>
      <c r="F278">
        <v>8000</v>
      </c>
      <c r="G278">
        <v>0</v>
      </c>
    </row>
    <row r="279" spans="5:7" x14ac:dyDescent="0.25">
      <c r="E279" t="s">
        <v>43</v>
      </c>
      <c r="F279">
        <v>8000</v>
      </c>
      <c r="G279">
        <v>0</v>
      </c>
    </row>
    <row r="280" spans="5:7" x14ac:dyDescent="0.25">
      <c r="E280" t="s">
        <v>43</v>
      </c>
      <c r="F280">
        <v>8000</v>
      </c>
      <c r="G280">
        <v>0</v>
      </c>
    </row>
    <row r="281" spans="5:7" x14ac:dyDescent="0.25">
      <c r="E281" t="s">
        <v>43</v>
      </c>
      <c r="F281">
        <v>8000</v>
      </c>
      <c r="G281">
        <v>0</v>
      </c>
    </row>
    <row r="282" spans="5:7" x14ac:dyDescent="0.25">
      <c r="E282" t="s">
        <v>43</v>
      </c>
      <c r="F282">
        <v>8000</v>
      </c>
      <c r="G282">
        <v>0</v>
      </c>
    </row>
    <row r="283" spans="5:7" x14ac:dyDescent="0.25">
      <c r="E283" t="s">
        <v>43</v>
      </c>
      <c r="F283">
        <v>8000</v>
      </c>
      <c r="G283">
        <v>0</v>
      </c>
    </row>
    <row r="284" spans="5:7" x14ac:dyDescent="0.25">
      <c r="E284" t="s">
        <v>43</v>
      </c>
      <c r="F284">
        <v>8000</v>
      </c>
      <c r="G284">
        <v>0</v>
      </c>
    </row>
    <row r="285" spans="5:7" x14ac:dyDescent="0.25">
      <c r="E285" t="s">
        <v>43</v>
      </c>
      <c r="F285">
        <v>8000</v>
      </c>
      <c r="G285">
        <v>0</v>
      </c>
    </row>
    <row r="286" spans="5:7" x14ac:dyDescent="0.25">
      <c r="E286" t="s">
        <v>43</v>
      </c>
      <c r="F286">
        <v>8000</v>
      </c>
      <c r="G286">
        <v>0</v>
      </c>
    </row>
    <row r="287" spans="5:7" x14ac:dyDescent="0.25">
      <c r="E287" t="s">
        <v>43</v>
      </c>
      <c r="F287">
        <v>8000</v>
      </c>
      <c r="G287">
        <v>0</v>
      </c>
    </row>
    <row r="288" spans="5:7" x14ac:dyDescent="0.25">
      <c r="E288" t="s">
        <v>135</v>
      </c>
      <c r="F288">
        <v>8000</v>
      </c>
      <c r="G288">
        <v>0</v>
      </c>
    </row>
    <row r="289" spans="5:7" x14ac:dyDescent="0.25">
      <c r="E289" t="s">
        <v>135</v>
      </c>
      <c r="F289">
        <v>8000</v>
      </c>
      <c r="G289">
        <v>0</v>
      </c>
    </row>
    <row r="290" spans="5:7" x14ac:dyDescent="0.25">
      <c r="E290" t="s">
        <v>135</v>
      </c>
      <c r="F290">
        <v>8000</v>
      </c>
      <c r="G290">
        <v>0</v>
      </c>
    </row>
    <row r="291" spans="5:7" x14ac:dyDescent="0.25">
      <c r="E291" t="s">
        <v>135</v>
      </c>
      <c r="F291">
        <v>8000</v>
      </c>
      <c r="G291">
        <v>12000</v>
      </c>
    </row>
    <row r="292" spans="5:7" x14ac:dyDescent="0.25">
      <c r="E292" t="s">
        <v>135</v>
      </c>
      <c r="F292">
        <v>8000</v>
      </c>
      <c r="G292">
        <v>0</v>
      </c>
    </row>
    <row r="293" spans="5:7" x14ac:dyDescent="0.25">
      <c r="E293" t="s">
        <v>299</v>
      </c>
      <c r="F293">
        <v>8000</v>
      </c>
      <c r="G293">
        <v>0</v>
      </c>
    </row>
    <row r="294" spans="5:7" x14ac:dyDescent="0.25">
      <c r="E294" t="s">
        <v>299</v>
      </c>
      <c r="F294">
        <v>8000</v>
      </c>
      <c r="G294">
        <v>0</v>
      </c>
    </row>
    <row r="295" spans="5:7" x14ac:dyDescent="0.25">
      <c r="E295" t="s">
        <v>299</v>
      </c>
      <c r="F295">
        <v>8000</v>
      </c>
      <c r="G295">
        <v>0</v>
      </c>
    </row>
    <row r="296" spans="5:7" x14ac:dyDescent="0.25">
      <c r="E296" t="s">
        <v>306</v>
      </c>
      <c r="F296">
        <v>8000</v>
      </c>
      <c r="G296">
        <v>0</v>
      </c>
    </row>
    <row r="297" spans="5:7" x14ac:dyDescent="0.25">
      <c r="E297" t="s">
        <v>311</v>
      </c>
      <c r="F297">
        <v>8000</v>
      </c>
      <c r="G297">
        <v>0</v>
      </c>
    </row>
    <row r="298" spans="5:7" x14ac:dyDescent="0.25">
      <c r="E298" t="s">
        <v>314</v>
      </c>
      <c r="F298">
        <v>8000</v>
      </c>
      <c r="G298">
        <v>0</v>
      </c>
    </row>
    <row r="299" spans="5:7" x14ac:dyDescent="0.25">
      <c r="E299" t="s">
        <v>314</v>
      </c>
      <c r="F299">
        <v>8000</v>
      </c>
      <c r="G299">
        <v>0</v>
      </c>
    </row>
    <row r="300" spans="5:7" x14ac:dyDescent="0.25">
      <c r="E300" t="s">
        <v>324</v>
      </c>
      <c r="F300">
        <v>8000</v>
      </c>
      <c r="G300">
        <v>0</v>
      </c>
    </row>
    <row r="301" spans="5:7" x14ac:dyDescent="0.25">
      <c r="E301" t="s">
        <v>344</v>
      </c>
      <c r="F301">
        <v>8000</v>
      </c>
      <c r="G301">
        <v>0</v>
      </c>
    </row>
    <row r="302" spans="5:7" x14ac:dyDescent="0.25">
      <c r="E302" t="s">
        <v>344</v>
      </c>
      <c r="F302">
        <v>8000</v>
      </c>
      <c r="G302">
        <v>0</v>
      </c>
    </row>
    <row r="303" spans="5:7" x14ac:dyDescent="0.25">
      <c r="E303" t="s">
        <v>346</v>
      </c>
      <c r="F303">
        <v>8000</v>
      </c>
      <c r="G303">
        <v>0</v>
      </c>
    </row>
    <row r="304" spans="5:7" x14ac:dyDescent="0.25">
      <c r="E304" t="s">
        <v>346</v>
      </c>
      <c r="F304">
        <v>8000</v>
      </c>
      <c r="G304">
        <v>0</v>
      </c>
    </row>
    <row r="305" spans="5:7" x14ac:dyDescent="0.25">
      <c r="E305" t="s">
        <v>346</v>
      </c>
      <c r="F305">
        <v>8000</v>
      </c>
      <c r="G305">
        <v>0</v>
      </c>
    </row>
    <row r="306" spans="5:7" x14ac:dyDescent="0.25">
      <c r="E306" t="s">
        <v>351</v>
      </c>
      <c r="F306">
        <v>8000</v>
      </c>
      <c r="G306">
        <v>0</v>
      </c>
    </row>
    <row r="307" spans="5:7" x14ac:dyDescent="0.25">
      <c r="E307" t="s">
        <v>351</v>
      </c>
      <c r="F307">
        <v>8000</v>
      </c>
      <c r="G307">
        <v>0</v>
      </c>
    </row>
    <row r="308" spans="5:7" x14ac:dyDescent="0.25">
      <c r="E308" t="s">
        <v>351</v>
      </c>
      <c r="F308">
        <v>8000</v>
      </c>
      <c r="G308">
        <v>0</v>
      </c>
    </row>
    <row r="309" spans="5:7" x14ac:dyDescent="0.25">
      <c r="E309" t="s">
        <v>374</v>
      </c>
      <c r="F309">
        <v>8000</v>
      </c>
      <c r="G309">
        <v>0</v>
      </c>
    </row>
    <row r="310" spans="5:7" x14ac:dyDescent="0.25">
      <c r="E310" t="s">
        <v>380</v>
      </c>
      <c r="F310">
        <v>8000</v>
      </c>
      <c r="G310">
        <v>0</v>
      </c>
    </row>
    <row r="311" spans="5:7" x14ac:dyDescent="0.25">
      <c r="E311" t="s">
        <v>40</v>
      </c>
      <c r="F311">
        <v>7500</v>
      </c>
      <c r="G311">
        <v>0</v>
      </c>
    </row>
    <row r="312" spans="5:7" x14ac:dyDescent="0.25">
      <c r="E312" t="s">
        <v>48</v>
      </c>
      <c r="F312">
        <v>7500</v>
      </c>
      <c r="G312">
        <v>0</v>
      </c>
    </row>
    <row r="313" spans="5:7" x14ac:dyDescent="0.25">
      <c r="E313" t="s">
        <v>48</v>
      </c>
      <c r="F313">
        <v>7500</v>
      </c>
      <c r="G313">
        <v>0</v>
      </c>
    </row>
    <row r="314" spans="5:7" x14ac:dyDescent="0.25">
      <c r="E314" t="s">
        <v>342</v>
      </c>
      <c r="F314">
        <v>7500</v>
      </c>
      <c r="G314">
        <v>0</v>
      </c>
    </row>
    <row r="315" spans="5:7" x14ac:dyDescent="0.25">
      <c r="E315" t="s">
        <v>44</v>
      </c>
      <c r="F315">
        <v>7400</v>
      </c>
      <c r="G315">
        <v>0</v>
      </c>
    </row>
    <row r="316" spans="5:7" x14ac:dyDescent="0.25">
      <c r="E316" t="s">
        <v>11</v>
      </c>
      <c r="F316">
        <v>7000</v>
      </c>
      <c r="G316">
        <v>0</v>
      </c>
    </row>
    <row r="317" spans="5:7" x14ac:dyDescent="0.25">
      <c r="E317" t="s">
        <v>458</v>
      </c>
      <c r="F317">
        <v>7000</v>
      </c>
      <c r="G317">
        <v>0</v>
      </c>
    </row>
    <row r="318" spans="5:7" x14ac:dyDescent="0.25">
      <c r="E318" t="s">
        <v>279</v>
      </c>
      <c r="F318">
        <v>7000</v>
      </c>
      <c r="G318">
        <v>0</v>
      </c>
    </row>
    <row r="319" spans="5:7" x14ac:dyDescent="0.25">
      <c r="E319" t="s">
        <v>279</v>
      </c>
      <c r="F319">
        <v>7000</v>
      </c>
      <c r="G319">
        <v>0</v>
      </c>
    </row>
    <row r="320" spans="5:7" x14ac:dyDescent="0.25">
      <c r="E320" t="s">
        <v>102</v>
      </c>
      <c r="F320">
        <v>7000</v>
      </c>
      <c r="G320">
        <v>0</v>
      </c>
    </row>
    <row r="321" spans="5:7" x14ac:dyDescent="0.25">
      <c r="E321" t="s">
        <v>103</v>
      </c>
      <c r="F321">
        <v>7000</v>
      </c>
      <c r="G321">
        <v>0</v>
      </c>
    </row>
    <row r="322" spans="5:7" x14ac:dyDescent="0.25">
      <c r="E322" t="s">
        <v>103</v>
      </c>
      <c r="F322">
        <v>7000</v>
      </c>
      <c r="G322">
        <v>0</v>
      </c>
    </row>
    <row r="323" spans="5:7" x14ac:dyDescent="0.25">
      <c r="E323" t="s">
        <v>56</v>
      </c>
      <c r="F323">
        <v>7000</v>
      </c>
      <c r="G323">
        <v>0</v>
      </c>
    </row>
    <row r="324" spans="5:7" x14ac:dyDescent="0.25">
      <c r="E324" t="s">
        <v>58</v>
      </c>
      <c r="F324">
        <v>7000</v>
      </c>
      <c r="G324">
        <v>0</v>
      </c>
    </row>
    <row r="325" spans="5:7" x14ac:dyDescent="0.25">
      <c r="E325" t="s">
        <v>58</v>
      </c>
      <c r="F325">
        <v>7000</v>
      </c>
      <c r="G325">
        <v>0</v>
      </c>
    </row>
    <row r="326" spans="5:7" x14ac:dyDescent="0.25">
      <c r="E326" t="s">
        <v>58</v>
      </c>
      <c r="F326">
        <v>7000</v>
      </c>
      <c r="G326">
        <v>0</v>
      </c>
    </row>
    <row r="327" spans="5:7" x14ac:dyDescent="0.25">
      <c r="E327" t="s">
        <v>58</v>
      </c>
      <c r="F327">
        <v>7000</v>
      </c>
      <c r="G327">
        <v>0</v>
      </c>
    </row>
    <row r="328" spans="5:7" x14ac:dyDescent="0.25">
      <c r="E328" t="s">
        <v>45</v>
      </c>
      <c r="F328">
        <v>7000</v>
      </c>
      <c r="G328">
        <v>0</v>
      </c>
    </row>
    <row r="329" spans="5:7" x14ac:dyDescent="0.25">
      <c r="E329" t="s">
        <v>45</v>
      </c>
      <c r="F329">
        <v>7000</v>
      </c>
      <c r="G329">
        <v>0</v>
      </c>
    </row>
    <row r="330" spans="5:7" x14ac:dyDescent="0.25">
      <c r="E330" t="s">
        <v>311</v>
      </c>
      <c r="F330">
        <v>7000</v>
      </c>
      <c r="G330">
        <v>0</v>
      </c>
    </row>
    <row r="331" spans="5:7" x14ac:dyDescent="0.25">
      <c r="E331" t="s">
        <v>339</v>
      </c>
      <c r="F331">
        <v>7000</v>
      </c>
      <c r="G331">
        <v>0</v>
      </c>
    </row>
    <row r="332" spans="5:7" x14ac:dyDescent="0.25">
      <c r="E332" t="s">
        <v>342</v>
      </c>
      <c r="F332">
        <v>7000</v>
      </c>
      <c r="G332">
        <v>0</v>
      </c>
    </row>
    <row r="333" spans="5:7" x14ac:dyDescent="0.25">
      <c r="E333" t="s">
        <v>346</v>
      </c>
      <c r="F333">
        <v>7000</v>
      </c>
      <c r="G333">
        <v>0</v>
      </c>
    </row>
    <row r="334" spans="5:7" x14ac:dyDescent="0.25">
      <c r="E334" t="s">
        <v>370</v>
      </c>
      <c r="F334">
        <v>7000</v>
      </c>
      <c r="G334">
        <v>0</v>
      </c>
    </row>
    <row r="335" spans="5:7" x14ac:dyDescent="0.25">
      <c r="E335" t="s">
        <v>370</v>
      </c>
      <c r="F335">
        <v>7000</v>
      </c>
      <c r="G335">
        <v>0</v>
      </c>
    </row>
    <row r="336" spans="5:7" x14ac:dyDescent="0.25">
      <c r="E336" t="s">
        <v>451</v>
      </c>
      <c r="F336">
        <v>7000</v>
      </c>
      <c r="G336">
        <v>0</v>
      </c>
    </row>
    <row r="337" spans="5:7" x14ac:dyDescent="0.25">
      <c r="E337" t="s">
        <v>40</v>
      </c>
      <c r="F337">
        <v>6750</v>
      </c>
      <c r="G337">
        <v>0</v>
      </c>
    </row>
    <row r="338" spans="5:7" x14ac:dyDescent="0.25">
      <c r="E338" t="s">
        <v>40</v>
      </c>
      <c r="F338">
        <v>6650</v>
      </c>
      <c r="G338">
        <v>0</v>
      </c>
    </row>
    <row r="339" spans="5:7" x14ac:dyDescent="0.25">
      <c r="E339" t="s">
        <v>458</v>
      </c>
      <c r="F339">
        <v>6500</v>
      </c>
      <c r="G339">
        <v>0</v>
      </c>
    </row>
    <row r="340" spans="5:7" x14ac:dyDescent="0.25">
      <c r="E340" t="s">
        <v>40</v>
      </c>
      <c r="F340">
        <v>6500</v>
      </c>
      <c r="G340">
        <v>0</v>
      </c>
    </row>
    <row r="341" spans="5:7" x14ac:dyDescent="0.25">
      <c r="E341" t="s">
        <v>40</v>
      </c>
      <c r="F341">
        <v>6500</v>
      </c>
      <c r="G341">
        <v>0</v>
      </c>
    </row>
    <row r="342" spans="5:7" x14ac:dyDescent="0.25">
      <c r="E342" t="s">
        <v>59</v>
      </c>
      <c r="F342">
        <v>6500</v>
      </c>
      <c r="G342">
        <v>0</v>
      </c>
    </row>
    <row r="343" spans="5:7" x14ac:dyDescent="0.25">
      <c r="E343" t="s">
        <v>49</v>
      </c>
      <c r="F343">
        <v>6500</v>
      </c>
      <c r="G343">
        <v>0</v>
      </c>
    </row>
    <row r="344" spans="5:7" x14ac:dyDescent="0.25">
      <c r="E344" t="s">
        <v>17</v>
      </c>
      <c r="F344">
        <v>6300</v>
      </c>
      <c r="G344">
        <v>0</v>
      </c>
    </row>
    <row r="345" spans="5:7" x14ac:dyDescent="0.25">
      <c r="E345" t="s">
        <v>299</v>
      </c>
      <c r="F345">
        <v>6100</v>
      </c>
      <c r="G345">
        <v>0</v>
      </c>
    </row>
    <row r="346" spans="5:7" x14ac:dyDescent="0.25">
      <c r="E346" t="s">
        <v>299</v>
      </c>
      <c r="F346">
        <v>6100</v>
      </c>
      <c r="G346">
        <v>0</v>
      </c>
    </row>
    <row r="347" spans="5:7" x14ac:dyDescent="0.25">
      <c r="E347" t="s">
        <v>299</v>
      </c>
      <c r="F347">
        <v>6100</v>
      </c>
      <c r="G347">
        <v>0</v>
      </c>
    </row>
    <row r="348" spans="5:7" x14ac:dyDescent="0.25">
      <c r="E348" t="s">
        <v>458</v>
      </c>
      <c r="F348">
        <v>6000</v>
      </c>
      <c r="G348">
        <v>0</v>
      </c>
    </row>
    <row r="349" spans="5:7" x14ac:dyDescent="0.25">
      <c r="E349" t="s">
        <v>458</v>
      </c>
      <c r="F349">
        <v>6000</v>
      </c>
      <c r="G349">
        <v>0</v>
      </c>
    </row>
    <row r="350" spans="5:7" x14ac:dyDescent="0.25">
      <c r="E350" t="s">
        <v>458</v>
      </c>
      <c r="F350">
        <v>6000</v>
      </c>
      <c r="G350">
        <v>0</v>
      </c>
    </row>
    <row r="351" spans="5:7" x14ac:dyDescent="0.25">
      <c r="E351" t="s">
        <v>458</v>
      </c>
      <c r="F351">
        <v>6000</v>
      </c>
      <c r="G351">
        <v>0</v>
      </c>
    </row>
    <row r="352" spans="5:7" x14ac:dyDescent="0.25">
      <c r="E352" t="s">
        <v>458</v>
      </c>
      <c r="F352">
        <v>6000</v>
      </c>
      <c r="G352">
        <v>0</v>
      </c>
    </row>
    <row r="353" spans="5:7" x14ac:dyDescent="0.25">
      <c r="E353" t="s">
        <v>458</v>
      </c>
      <c r="F353">
        <v>6000</v>
      </c>
      <c r="G353">
        <v>0</v>
      </c>
    </row>
    <row r="354" spans="5:7" x14ac:dyDescent="0.25">
      <c r="E354" t="s">
        <v>458</v>
      </c>
      <c r="F354">
        <v>6000</v>
      </c>
      <c r="G354">
        <v>0</v>
      </c>
    </row>
    <row r="355" spans="5:7" x14ac:dyDescent="0.25">
      <c r="E355" t="s">
        <v>40</v>
      </c>
      <c r="F355">
        <v>6000</v>
      </c>
      <c r="G355">
        <v>0</v>
      </c>
    </row>
    <row r="356" spans="5:7" x14ac:dyDescent="0.25">
      <c r="E356" t="s">
        <v>279</v>
      </c>
      <c r="F356">
        <v>6000</v>
      </c>
      <c r="G356">
        <v>0</v>
      </c>
    </row>
    <row r="357" spans="5:7" x14ac:dyDescent="0.25">
      <c r="E357" t="s">
        <v>279</v>
      </c>
      <c r="F357">
        <v>6000</v>
      </c>
      <c r="G357">
        <v>0</v>
      </c>
    </row>
    <row r="358" spans="5:7" x14ac:dyDescent="0.25">
      <c r="E358" t="s">
        <v>279</v>
      </c>
      <c r="F358">
        <v>6000</v>
      </c>
      <c r="G358">
        <v>0</v>
      </c>
    </row>
    <row r="359" spans="5:7" x14ac:dyDescent="0.25">
      <c r="E359" t="s">
        <v>279</v>
      </c>
      <c r="F359">
        <v>6000</v>
      </c>
      <c r="G359">
        <v>0</v>
      </c>
    </row>
    <row r="360" spans="5:7" x14ac:dyDescent="0.25">
      <c r="E360" t="s">
        <v>102</v>
      </c>
      <c r="F360">
        <v>6000</v>
      </c>
      <c r="G360">
        <v>0</v>
      </c>
    </row>
    <row r="361" spans="5:7" x14ac:dyDescent="0.25">
      <c r="E361" t="s">
        <v>56</v>
      </c>
      <c r="F361">
        <v>6000</v>
      </c>
      <c r="G361">
        <v>12000</v>
      </c>
    </row>
    <row r="362" spans="5:7" x14ac:dyDescent="0.25">
      <c r="E362" t="s">
        <v>56</v>
      </c>
      <c r="F362">
        <v>6000</v>
      </c>
      <c r="G362">
        <v>12000</v>
      </c>
    </row>
    <row r="363" spans="5:7" x14ac:dyDescent="0.25">
      <c r="E363" t="s">
        <v>57</v>
      </c>
      <c r="F363">
        <v>6000</v>
      </c>
      <c r="G363">
        <v>0</v>
      </c>
    </row>
    <row r="364" spans="5:7" x14ac:dyDescent="0.25">
      <c r="E364" t="s">
        <v>57</v>
      </c>
      <c r="F364">
        <v>6000</v>
      </c>
      <c r="G364">
        <v>0</v>
      </c>
    </row>
    <row r="365" spans="5:7" x14ac:dyDescent="0.25">
      <c r="E365" t="s">
        <v>57</v>
      </c>
      <c r="F365">
        <v>6000</v>
      </c>
      <c r="G365">
        <v>12000</v>
      </c>
    </row>
    <row r="366" spans="5:7" x14ac:dyDescent="0.25">
      <c r="E366" t="s">
        <v>57</v>
      </c>
      <c r="F366">
        <v>6000</v>
      </c>
      <c r="G366">
        <v>0</v>
      </c>
    </row>
    <row r="367" spans="5:7" x14ac:dyDescent="0.25">
      <c r="E367" t="s">
        <v>57</v>
      </c>
      <c r="F367">
        <v>6000</v>
      </c>
      <c r="G367">
        <v>0</v>
      </c>
    </row>
    <row r="368" spans="5:7" x14ac:dyDescent="0.25">
      <c r="E368" t="s">
        <v>58</v>
      </c>
      <c r="F368">
        <v>6000</v>
      </c>
      <c r="G368">
        <v>12000</v>
      </c>
    </row>
    <row r="369" spans="5:7" x14ac:dyDescent="0.25">
      <c r="E369" t="s">
        <v>58</v>
      </c>
      <c r="F369">
        <v>6000</v>
      </c>
      <c r="G369">
        <v>0</v>
      </c>
    </row>
    <row r="370" spans="5:7" x14ac:dyDescent="0.25">
      <c r="E370" t="s">
        <v>43</v>
      </c>
      <c r="F370">
        <v>6000</v>
      </c>
      <c r="G370">
        <v>0</v>
      </c>
    </row>
    <row r="371" spans="5:7" x14ac:dyDescent="0.25">
      <c r="E371" t="s">
        <v>43</v>
      </c>
      <c r="F371">
        <v>6000</v>
      </c>
      <c r="G371">
        <v>17000</v>
      </c>
    </row>
    <row r="372" spans="5:7" x14ac:dyDescent="0.25">
      <c r="E372" t="s">
        <v>43</v>
      </c>
      <c r="F372">
        <v>6000</v>
      </c>
      <c r="G372">
        <v>17000</v>
      </c>
    </row>
    <row r="373" spans="5:7" x14ac:dyDescent="0.25">
      <c r="E373" t="s">
        <v>45</v>
      </c>
      <c r="F373">
        <v>6000</v>
      </c>
      <c r="G373">
        <v>0</v>
      </c>
    </row>
    <row r="374" spans="5:7" x14ac:dyDescent="0.25">
      <c r="E374" t="s">
        <v>45</v>
      </c>
      <c r="F374">
        <v>6000</v>
      </c>
      <c r="G374">
        <v>0</v>
      </c>
    </row>
    <row r="375" spans="5:7" x14ac:dyDescent="0.25">
      <c r="E375" t="s">
        <v>45</v>
      </c>
      <c r="F375">
        <v>6000</v>
      </c>
      <c r="G375">
        <v>0</v>
      </c>
    </row>
    <row r="376" spans="5:7" x14ac:dyDescent="0.25">
      <c r="E376" t="s">
        <v>45</v>
      </c>
      <c r="F376">
        <v>6000</v>
      </c>
      <c r="G376">
        <v>0</v>
      </c>
    </row>
    <row r="377" spans="5:7" x14ac:dyDescent="0.25">
      <c r="E377" t="s">
        <v>45</v>
      </c>
      <c r="F377">
        <v>6000</v>
      </c>
      <c r="G377">
        <v>0</v>
      </c>
    </row>
    <row r="378" spans="5:7" x14ac:dyDescent="0.25">
      <c r="E378" t="s">
        <v>26</v>
      </c>
      <c r="F378">
        <v>6000</v>
      </c>
      <c r="G378">
        <v>0</v>
      </c>
    </row>
    <row r="379" spans="5:7" x14ac:dyDescent="0.25">
      <c r="E379" t="s">
        <v>299</v>
      </c>
      <c r="F379">
        <v>6000</v>
      </c>
      <c r="G379">
        <v>25700</v>
      </c>
    </row>
    <row r="380" spans="5:7" x14ac:dyDescent="0.25">
      <c r="E380" t="s">
        <v>311</v>
      </c>
      <c r="F380">
        <v>6000</v>
      </c>
      <c r="G380">
        <v>0</v>
      </c>
    </row>
    <row r="381" spans="5:7" x14ac:dyDescent="0.25">
      <c r="E381" t="s">
        <v>314</v>
      </c>
      <c r="F381">
        <v>6000</v>
      </c>
      <c r="G381">
        <v>0</v>
      </c>
    </row>
    <row r="382" spans="5:7" x14ac:dyDescent="0.25">
      <c r="E382" t="s">
        <v>346</v>
      </c>
      <c r="F382">
        <v>6000</v>
      </c>
      <c r="G382">
        <v>0</v>
      </c>
    </row>
    <row r="383" spans="5:7" x14ac:dyDescent="0.25">
      <c r="E383" t="s">
        <v>346</v>
      </c>
      <c r="F383">
        <v>6000</v>
      </c>
      <c r="G383">
        <v>0</v>
      </c>
    </row>
    <row r="384" spans="5:7" x14ac:dyDescent="0.25">
      <c r="E384" t="s">
        <v>348</v>
      </c>
      <c r="F384">
        <v>6000</v>
      </c>
      <c r="G384">
        <v>0</v>
      </c>
    </row>
    <row r="385" spans="5:7" x14ac:dyDescent="0.25">
      <c r="E385" t="s">
        <v>451</v>
      </c>
      <c r="F385">
        <v>6000</v>
      </c>
      <c r="G385">
        <v>0</v>
      </c>
    </row>
    <row r="386" spans="5:7" x14ac:dyDescent="0.25">
      <c r="E386" t="s">
        <v>43</v>
      </c>
      <c r="F386">
        <v>5700</v>
      </c>
      <c r="G386">
        <v>0</v>
      </c>
    </row>
    <row r="387" spans="5:7" x14ac:dyDescent="0.25">
      <c r="E387" t="s">
        <v>40</v>
      </c>
      <c r="F387">
        <v>5650</v>
      </c>
      <c r="G387">
        <v>0</v>
      </c>
    </row>
    <row r="388" spans="5:7" x14ac:dyDescent="0.25">
      <c r="E388" t="s">
        <v>458</v>
      </c>
      <c r="F388">
        <v>5500</v>
      </c>
      <c r="G388">
        <v>0</v>
      </c>
    </row>
    <row r="389" spans="5:7" x14ac:dyDescent="0.25">
      <c r="E389" t="s">
        <v>458</v>
      </c>
      <c r="F389">
        <v>5500</v>
      </c>
      <c r="G389">
        <v>0</v>
      </c>
    </row>
    <row r="390" spans="5:7" x14ac:dyDescent="0.25">
      <c r="E390" t="s">
        <v>458</v>
      </c>
      <c r="F390">
        <v>5500</v>
      </c>
      <c r="G390">
        <v>0</v>
      </c>
    </row>
    <row r="391" spans="5:7" x14ac:dyDescent="0.25">
      <c r="E391" t="s">
        <v>458</v>
      </c>
      <c r="F391">
        <v>5500</v>
      </c>
      <c r="G391">
        <v>0</v>
      </c>
    </row>
    <row r="392" spans="5:7" x14ac:dyDescent="0.25">
      <c r="E392" t="s">
        <v>458</v>
      </c>
      <c r="F392">
        <v>5500</v>
      </c>
      <c r="G392">
        <v>0</v>
      </c>
    </row>
    <row r="393" spans="5:7" x14ac:dyDescent="0.25">
      <c r="E393" t="s">
        <v>458</v>
      </c>
      <c r="F393">
        <v>5500</v>
      </c>
      <c r="G393">
        <v>0</v>
      </c>
    </row>
    <row r="394" spans="5:7" x14ac:dyDescent="0.25">
      <c r="E394" t="s">
        <v>43</v>
      </c>
      <c r="F394">
        <v>5500</v>
      </c>
      <c r="G394">
        <v>0</v>
      </c>
    </row>
    <row r="395" spans="5:7" x14ac:dyDescent="0.25">
      <c r="E395" t="s">
        <v>0</v>
      </c>
      <c r="F395">
        <v>5000</v>
      </c>
      <c r="G395">
        <v>0</v>
      </c>
    </row>
    <row r="396" spans="5:7" x14ac:dyDescent="0.25">
      <c r="E396" t="s">
        <v>458</v>
      </c>
      <c r="F396">
        <v>5000</v>
      </c>
      <c r="G396">
        <v>0</v>
      </c>
    </row>
    <row r="397" spans="5:7" x14ac:dyDescent="0.25">
      <c r="E397" t="s">
        <v>279</v>
      </c>
      <c r="F397">
        <v>5000</v>
      </c>
      <c r="G397">
        <v>0</v>
      </c>
    </row>
    <row r="398" spans="5:7" x14ac:dyDescent="0.25">
      <c r="E398" t="s">
        <v>279</v>
      </c>
      <c r="F398">
        <v>5000</v>
      </c>
      <c r="G398">
        <v>0</v>
      </c>
    </row>
    <row r="399" spans="5:7" x14ac:dyDescent="0.25">
      <c r="E399" t="s">
        <v>56</v>
      </c>
      <c r="F399">
        <v>5000</v>
      </c>
      <c r="G399">
        <v>0</v>
      </c>
    </row>
    <row r="400" spans="5:7" x14ac:dyDescent="0.25">
      <c r="E400" t="s">
        <v>57</v>
      </c>
      <c r="F400">
        <v>5000</v>
      </c>
      <c r="G400">
        <v>0</v>
      </c>
    </row>
    <row r="401" spans="5:7" x14ac:dyDescent="0.25">
      <c r="E401" t="s">
        <v>57</v>
      </c>
      <c r="F401">
        <v>5000</v>
      </c>
      <c r="G401">
        <v>0</v>
      </c>
    </row>
    <row r="402" spans="5:7" x14ac:dyDescent="0.25">
      <c r="E402" t="s">
        <v>43</v>
      </c>
      <c r="F402">
        <v>5000</v>
      </c>
      <c r="G402">
        <v>0</v>
      </c>
    </row>
    <row r="403" spans="5:7" x14ac:dyDescent="0.25">
      <c r="E403" t="s">
        <v>44</v>
      </c>
      <c r="F403">
        <v>5000</v>
      </c>
      <c r="G403">
        <v>0</v>
      </c>
    </row>
    <row r="404" spans="5:7" x14ac:dyDescent="0.25">
      <c r="E404" t="s">
        <v>44</v>
      </c>
      <c r="F404">
        <v>5000</v>
      </c>
      <c r="G404">
        <v>0</v>
      </c>
    </row>
    <row r="405" spans="5:7" x14ac:dyDescent="0.25">
      <c r="E405" t="s">
        <v>44</v>
      </c>
      <c r="F405">
        <v>5000</v>
      </c>
      <c r="G405">
        <v>0</v>
      </c>
    </row>
    <row r="406" spans="5:7" x14ac:dyDescent="0.25">
      <c r="E406" t="s">
        <v>44</v>
      </c>
      <c r="F406">
        <v>5000</v>
      </c>
      <c r="G406">
        <v>0</v>
      </c>
    </row>
    <row r="407" spans="5:7" x14ac:dyDescent="0.25">
      <c r="E407" t="s">
        <v>45</v>
      </c>
      <c r="F407">
        <v>5000</v>
      </c>
      <c r="G407">
        <v>0</v>
      </c>
    </row>
    <row r="408" spans="5:7" x14ac:dyDescent="0.25">
      <c r="E408" t="s">
        <v>45</v>
      </c>
      <c r="F408">
        <v>5000</v>
      </c>
      <c r="G408">
        <v>0</v>
      </c>
    </row>
    <row r="409" spans="5:7" x14ac:dyDescent="0.25">
      <c r="E409" t="s">
        <v>45</v>
      </c>
      <c r="F409">
        <v>5000</v>
      </c>
      <c r="G409">
        <v>0</v>
      </c>
    </row>
    <row r="410" spans="5:7" x14ac:dyDescent="0.25">
      <c r="E410" t="s">
        <v>45</v>
      </c>
      <c r="F410">
        <v>5000</v>
      </c>
      <c r="G410">
        <v>0</v>
      </c>
    </row>
    <row r="411" spans="5:7" x14ac:dyDescent="0.25">
      <c r="E411" t="s">
        <v>45</v>
      </c>
      <c r="F411">
        <v>5000</v>
      </c>
      <c r="G411">
        <v>0</v>
      </c>
    </row>
    <row r="412" spans="5:7" x14ac:dyDescent="0.25">
      <c r="E412" t="s">
        <v>299</v>
      </c>
      <c r="F412">
        <v>5000</v>
      </c>
      <c r="G412">
        <v>0</v>
      </c>
    </row>
    <row r="413" spans="5:7" x14ac:dyDescent="0.25">
      <c r="E413" t="s">
        <v>299</v>
      </c>
      <c r="F413">
        <v>5000</v>
      </c>
      <c r="G413">
        <v>0</v>
      </c>
    </row>
    <row r="414" spans="5:7" x14ac:dyDescent="0.25">
      <c r="E414" t="s">
        <v>299</v>
      </c>
      <c r="F414">
        <v>5000</v>
      </c>
      <c r="G414">
        <v>0</v>
      </c>
    </row>
    <row r="415" spans="5:7" x14ac:dyDescent="0.25">
      <c r="E415" t="s">
        <v>304</v>
      </c>
      <c r="F415">
        <v>5000</v>
      </c>
      <c r="G415">
        <v>0</v>
      </c>
    </row>
    <row r="416" spans="5:7" x14ac:dyDescent="0.25">
      <c r="E416" t="s">
        <v>304</v>
      </c>
      <c r="F416">
        <v>5000</v>
      </c>
      <c r="G416">
        <v>0</v>
      </c>
    </row>
    <row r="417" spans="5:7" x14ac:dyDescent="0.25">
      <c r="E417" t="s">
        <v>304</v>
      </c>
      <c r="F417">
        <v>5000</v>
      </c>
      <c r="G417">
        <v>0</v>
      </c>
    </row>
    <row r="418" spans="5:7" x14ac:dyDescent="0.25">
      <c r="E418" t="s">
        <v>311</v>
      </c>
      <c r="F418">
        <v>5000</v>
      </c>
      <c r="G418">
        <v>0</v>
      </c>
    </row>
    <row r="419" spans="5:7" x14ac:dyDescent="0.25">
      <c r="E419" t="s">
        <v>311</v>
      </c>
      <c r="F419">
        <v>5000</v>
      </c>
      <c r="G419">
        <v>0</v>
      </c>
    </row>
    <row r="420" spans="5:7" x14ac:dyDescent="0.25">
      <c r="E420" t="s">
        <v>326</v>
      </c>
      <c r="F420">
        <v>5000</v>
      </c>
      <c r="G420">
        <v>0</v>
      </c>
    </row>
    <row r="421" spans="5:7" x14ac:dyDescent="0.25">
      <c r="E421" t="s">
        <v>326</v>
      </c>
      <c r="F421">
        <v>5000</v>
      </c>
      <c r="G421">
        <v>0</v>
      </c>
    </row>
    <row r="422" spans="5:7" x14ac:dyDescent="0.25">
      <c r="E422" t="s">
        <v>342</v>
      </c>
      <c r="F422">
        <v>5000</v>
      </c>
      <c r="G422">
        <v>0</v>
      </c>
    </row>
    <row r="423" spans="5:7" x14ac:dyDescent="0.25">
      <c r="E423" t="s">
        <v>344</v>
      </c>
      <c r="F423">
        <v>5000</v>
      </c>
      <c r="G423">
        <v>0</v>
      </c>
    </row>
    <row r="424" spans="5:7" x14ac:dyDescent="0.25">
      <c r="E424" t="s">
        <v>346</v>
      </c>
      <c r="F424">
        <v>5000</v>
      </c>
      <c r="G424">
        <v>0</v>
      </c>
    </row>
    <row r="425" spans="5:7" x14ac:dyDescent="0.25">
      <c r="E425" t="s">
        <v>346</v>
      </c>
      <c r="F425">
        <v>5000</v>
      </c>
      <c r="G425">
        <v>0</v>
      </c>
    </row>
    <row r="426" spans="5:7" x14ac:dyDescent="0.25">
      <c r="E426" t="s">
        <v>346</v>
      </c>
      <c r="F426">
        <v>5000</v>
      </c>
      <c r="G426">
        <v>0</v>
      </c>
    </row>
    <row r="427" spans="5:7" x14ac:dyDescent="0.25">
      <c r="E427" t="s">
        <v>346</v>
      </c>
      <c r="F427">
        <v>5000</v>
      </c>
      <c r="G427">
        <v>0</v>
      </c>
    </row>
    <row r="428" spans="5:7" x14ac:dyDescent="0.25">
      <c r="E428" t="s">
        <v>346</v>
      </c>
      <c r="F428">
        <v>5000</v>
      </c>
      <c r="G428">
        <v>0</v>
      </c>
    </row>
    <row r="429" spans="5:7" x14ac:dyDescent="0.25">
      <c r="E429" t="s">
        <v>346</v>
      </c>
      <c r="F429">
        <v>5000</v>
      </c>
      <c r="G429">
        <v>0</v>
      </c>
    </row>
    <row r="430" spans="5:7" x14ac:dyDescent="0.25">
      <c r="E430" t="s">
        <v>346</v>
      </c>
      <c r="F430">
        <v>5000</v>
      </c>
      <c r="G430">
        <v>0</v>
      </c>
    </row>
    <row r="431" spans="5:7" x14ac:dyDescent="0.25">
      <c r="E431" t="s">
        <v>451</v>
      </c>
      <c r="F431">
        <v>5000</v>
      </c>
      <c r="G431">
        <v>0</v>
      </c>
    </row>
    <row r="432" spans="5:7" x14ac:dyDescent="0.25">
      <c r="E432" t="s">
        <v>468</v>
      </c>
      <c r="F432">
        <v>4800</v>
      </c>
      <c r="G432">
        <v>0</v>
      </c>
    </row>
    <row r="433" spans="5:7" x14ac:dyDescent="0.25">
      <c r="E433" t="s">
        <v>40</v>
      </c>
      <c r="F433">
        <v>4750</v>
      </c>
      <c r="G433">
        <v>0</v>
      </c>
    </row>
    <row r="434" spans="5:7" x14ac:dyDescent="0.25">
      <c r="E434" t="s">
        <v>344</v>
      </c>
      <c r="F434">
        <v>4700</v>
      </c>
      <c r="G434">
        <v>0</v>
      </c>
    </row>
    <row r="435" spans="5:7" x14ac:dyDescent="0.25">
      <c r="E435" t="s">
        <v>40</v>
      </c>
      <c r="F435">
        <v>4650</v>
      </c>
      <c r="G435">
        <v>0</v>
      </c>
    </row>
    <row r="436" spans="5:7" x14ac:dyDescent="0.25">
      <c r="E436" t="s">
        <v>279</v>
      </c>
      <c r="F436">
        <v>4500</v>
      </c>
      <c r="G436">
        <v>0</v>
      </c>
    </row>
    <row r="437" spans="5:7" x14ac:dyDescent="0.25">
      <c r="E437" t="s">
        <v>279</v>
      </c>
      <c r="F437">
        <v>4500</v>
      </c>
      <c r="G437">
        <v>0</v>
      </c>
    </row>
    <row r="438" spans="5:7" x14ac:dyDescent="0.25">
      <c r="E438" t="s">
        <v>56</v>
      </c>
      <c r="F438">
        <v>4500</v>
      </c>
      <c r="G438">
        <v>0</v>
      </c>
    </row>
    <row r="439" spans="5:7" x14ac:dyDescent="0.25">
      <c r="E439" t="s">
        <v>43</v>
      </c>
      <c r="F439">
        <v>4500</v>
      </c>
      <c r="G439">
        <v>0</v>
      </c>
    </row>
    <row r="440" spans="5:7" x14ac:dyDescent="0.25">
      <c r="E440" t="s">
        <v>43</v>
      </c>
      <c r="F440">
        <v>4500</v>
      </c>
      <c r="G440">
        <v>0</v>
      </c>
    </row>
    <row r="441" spans="5:7" x14ac:dyDescent="0.25">
      <c r="E441" t="s">
        <v>26</v>
      </c>
      <c r="F441">
        <v>4500</v>
      </c>
      <c r="G441">
        <v>0</v>
      </c>
    </row>
    <row r="442" spans="5:7" x14ac:dyDescent="0.25">
      <c r="E442" t="s">
        <v>344</v>
      </c>
      <c r="F442">
        <v>4500</v>
      </c>
      <c r="G442">
        <v>0</v>
      </c>
    </row>
    <row r="443" spans="5:7" x14ac:dyDescent="0.25">
      <c r="E443" t="s">
        <v>326</v>
      </c>
      <c r="F443">
        <v>4200</v>
      </c>
      <c r="G443">
        <v>0</v>
      </c>
    </row>
    <row r="444" spans="5:7" x14ac:dyDescent="0.25">
      <c r="E444" t="s">
        <v>326</v>
      </c>
      <c r="F444">
        <v>4200</v>
      </c>
      <c r="G444">
        <v>0</v>
      </c>
    </row>
    <row r="445" spans="5:7" x14ac:dyDescent="0.25">
      <c r="E445" t="s">
        <v>344</v>
      </c>
      <c r="F445">
        <v>4200</v>
      </c>
      <c r="G445">
        <v>0</v>
      </c>
    </row>
    <row r="446" spans="5:7" x14ac:dyDescent="0.25">
      <c r="E446" t="s">
        <v>344</v>
      </c>
      <c r="F446">
        <v>4200</v>
      </c>
      <c r="G446">
        <v>0</v>
      </c>
    </row>
    <row r="447" spans="5:7" x14ac:dyDescent="0.25">
      <c r="E447" t="s">
        <v>344</v>
      </c>
      <c r="F447">
        <v>4200</v>
      </c>
      <c r="G447">
        <v>0</v>
      </c>
    </row>
    <row r="448" spans="5:7" x14ac:dyDescent="0.25">
      <c r="E448" t="s">
        <v>346</v>
      </c>
      <c r="F448">
        <v>4200</v>
      </c>
      <c r="G448">
        <v>0</v>
      </c>
    </row>
    <row r="449" spans="5:7" x14ac:dyDescent="0.25">
      <c r="E449" t="s">
        <v>346</v>
      </c>
      <c r="F449">
        <v>4200</v>
      </c>
      <c r="G449">
        <v>0</v>
      </c>
    </row>
    <row r="450" spans="5:7" x14ac:dyDescent="0.25">
      <c r="E450" t="s">
        <v>346</v>
      </c>
      <c r="F450">
        <v>4200</v>
      </c>
      <c r="G450">
        <v>0</v>
      </c>
    </row>
    <row r="451" spans="5:7" x14ac:dyDescent="0.25">
      <c r="E451" t="s">
        <v>346</v>
      </c>
      <c r="F451">
        <v>4200</v>
      </c>
      <c r="G451">
        <v>0</v>
      </c>
    </row>
    <row r="452" spans="5:7" x14ac:dyDescent="0.25">
      <c r="E452" t="s">
        <v>346</v>
      </c>
      <c r="F452">
        <v>4200</v>
      </c>
      <c r="G452">
        <v>0</v>
      </c>
    </row>
    <row r="453" spans="5:7" x14ac:dyDescent="0.25">
      <c r="E453" t="s">
        <v>468</v>
      </c>
      <c r="F453">
        <v>4100</v>
      </c>
      <c r="G453">
        <v>0</v>
      </c>
    </row>
    <row r="454" spans="5:7" x14ac:dyDescent="0.25">
      <c r="E454" t="s">
        <v>468</v>
      </c>
      <c r="F454">
        <v>4000</v>
      </c>
      <c r="G454">
        <v>0</v>
      </c>
    </row>
    <row r="455" spans="5:7" x14ac:dyDescent="0.25">
      <c r="E455" t="s">
        <v>470</v>
      </c>
      <c r="F455">
        <v>4000</v>
      </c>
      <c r="G455">
        <v>12000</v>
      </c>
    </row>
    <row r="456" spans="5:7" x14ac:dyDescent="0.25">
      <c r="E456" t="s">
        <v>40</v>
      </c>
      <c r="F456">
        <v>4000</v>
      </c>
      <c r="G456">
        <v>0</v>
      </c>
    </row>
    <row r="457" spans="5:7" x14ac:dyDescent="0.25">
      <c r="E457" t="s">
        <v>278</v>
      </c>
      <c r="F457">
        <v>4000</v>
      </c>
      <c r="G457">
        <v>0</v>
      </c>
    </row>
    <row r="458" spans="5:7" x14ac:dyDescent="0.25">
      <c r="E458" t="s">
        <v>278</v>
      </c>
      <c r="F458">
        <v>4000</v>
      </c>
      <c r="G458">
        <v>0</v>
      </c>
    </row>
    <row r="459" spans="5:7" x14ac:dyDescent="0.25">
      <c r="E459" t="s">
        <v>279</v>
      </c>
      <c r="F459">
        <v>4000</v>
      </c>
      <c r="G459">
        <v>0</v>
      </c>
    </row>
    <row r="460" spans="5:7" x14ac:dyDescent="0.25">
      <c r="E460" t="s">
        <v>279</v>
      </c>
      <c r="F460">
        <v>4000</v>
      </c>
      <c r="G460">
        <v>0</v>
      </c>
    </row>
    <row r="461" spans="5:7" x14ac:dyDescent="0.25">
      <c r="E461" t="s">
        <v>279</v>
      </c>
      <c r="F461">
        <v>4000</v>
      </c>
      <c r="G461">
        <v>0</v>
      </c>
    </row>
    <row r="462" spans="5:7" x14ac:dyDescent="0.25">
      <c r="E462" t="s">
        <v>279</v>
      </c>
      <c r="F462">
        <v>4000</v>
      </c>
      <c r="G462">
        <v>0</v>
      </c>
    </row>
    <row r="463" spans="5:7" x14ac:dyDescent="0.25">
      <c r="E463" t="s">
        <v>279</v>
      </c>
      <c r="F463">
        <v>4000</v>
      </c>
      <c r="G463">
        <v>0</v>
      </c>
    </row>
    <row r="464" spans="5:7" x14ac:dyDescent="0.25">
      <c r="E464" t="s">
        <v>102</v>
      </c>
      <c r="F464">
        <v>4000</v>
      </c>
      <c r="G464">
        <v>0</v>
      </c>
    </row>
    <row r="465" spans="5:7" x14ac:dyDescent="0.25">
      <c r="E465" t="s">
        <v>103</v>
      </c>
      <c r="F465">
        <v>4000</v>
      </c>
      <c r="G465">
        <v>0</v>
      </c>
    </row>
    <row r="466" spans="5:7" x14ac:dyDescent="0.25">
      <c r="E466" t="s">
        <v>103</v>
      </c>
      <c r="F466">
        <v>4000</v>
      </c>
      <c r="G466">
        <v>0</v>
      </c>
    </row>
    <row r="467" spans="5:7" x14ac:dyDescent="0.25">
      <c r="E467" t="s">
        <v>56</v>
      </c>
      <c r="F467">
        <v>4000</v>
      </c>
      <c r="G467">
        <v>8000</v>
      </c>
    </row>
    <row r="468" spans="5:7" x14ac:dyDescent="0.25">
      <c r="E468" t="s">
        <v>56</v>
      </c>
      <c r="F468">
        <v>4000</v>
      </c>
      <c r="G468">
        <v>0</v>
      </c>
    </row>
    <row r="469" spans="5:7" x14ac:dyDescent="0.25">
      <c r="E469" t="s">
        <v>44</v>
      </c>
      <c r="F469">
        <v>4000</v>
      </c>
      <c r="G469">
        <v>0</v>
      </c>
    </row>
    <row r="470" spans="5:7" x14ac:dyDescent="0.25">
      <c r="E470" t="s">
        <v>44</v>
      </c>
      <c r="F470">
        <v>4000</v>
      </c>
      <c r="G470">
        <v>0</v>
      </c>
    </row>
    <row r="471" spans="5:7" x14ac:dyDescent="0.25">
      <c r="E471" t="s">
        <v>49</v>
      </c>
      <c r="F471">
        <v>4000</v>
      </c>
      <c r="G471">
        <v>0</v>
      </c>
    </row>
    <row r="472" spans="5:7" x14ac:dyDescent="0.25">
      <c r="E472" t="s">
        <v>26</v>
      </c>
      <c r="F472">
        <v>4000</v>
      </c>
      <c r="G472">
        <v>0</v>
      </c>
    </row>
    <row r="473" spans="5:7" x14ac:dyDescent="0.25">
      <c r="E473" t="s">
        <v>135</v>
      </c>
      <c r="F473">
        <v>4000</v>
      </c>
      <c r="G473">
        <v>0</v>
      </c>
    </row>
    <row r="474" spans="5:7" x14ac:dyDescent="0.25">
      <c r="E474" t="s">
        <v>135</v>
      </c>
      <c r="F474">
        <v>4000</v>
      </c>
      <c r="G474">
        <v>0</v>
      </c>
    </row>
    <row r="475" spans="5:7" x14ac:dyDescent="0.25">
      <c r="E475" t="s">
        <v>135</v>
      </c>
      <c r="F475">
        <v>4000</v>
      </c>
      <c r="G475">
        <v>0</v>
      </c>
    </row>
    <row r="476" spans="5:7" x14ac:dyDescent="0.25">
      <c r="E476" t="s">
        <v>135</v>
      </c>
      <c r="F476">
        <v>4000</v>
      </c>
      <c r="G476">
        <v>0</v>
      </c>
    </row>
    <row r="477" spans="5:7" x14ac:dyDescent="0.25">
      <c r="E477" t="s">
        <v>135</v>
      </c>
      <c r="F477">
        <v>4000</v>
      </c>
      <c r="G477">
        <v>0</v>
      </c>
    </row>
    <row r="478" spans="5:7" x14ac:dyDescent="0.25">
      <c r="E478" t="s">
        <v>311</v>
      </c>
      <c r="F478">
        <v>4000</v>
      </c>
      <c r="G478">
        <v>0</v>
      </c>
    </row>
    <row r="479" spans="5:7" x14ac:dyDescent="0.25">
      <c r="E479" t="s">
        <v>314</v>
      </c>
      <c r="F479">
        <v>4000</v>
      </c>
      <c r="G479">
        <v>0</v>
      </c>
    </row>
    <row r="480" spans="5:7" x14ac:dyDescent="0.25">
      <c r="E480" t="s">
        <v>346</v>
      </c>
      <c r="F480">
        <v>4000</v>
      </c>
      <c r="G480">
        <v>0</v>
      </c>
    </row>
    <row r="481" spans="5:7" x14ac:dyDescent="0.25">
      <c r="E481" t="s">
        <v>346</v>
      </c>
      <c r="F481">
        <v>4000</v>
      </c>
      <c r="G481">
        <v>0</v>
      </c>
    </row>
    <row r="482" spans="5:7" x14ac:dyDescent="0.25">
      <c r="E482" t="s">
        <v>351</v>
      </c>
      <c r="F482">
        <v>4000</v>
      </c>
      <c r="G482">
        <v>0</v>
      </c>
    </row>
    <row r="483" spans="5:7" x14ac:dyDescent="0.25">
      <c r="E483" t="s">
        <v>374</v>
      </c>
      <c r="F483">
        <v>4000</v>
      </c>
      <c r="G483">
        <v>8000</v>
      </c>
    </row>
    <row r="484" spans="5:7" x14ac:dyDescent="0.25">
      <c r="E484" t="s">
        <v>16</v>
      </c>
      <c r="F484">
        <v>3800</v>
      </c>
      <c r="G484">
        <v>0</v>
      </c>
    </row>
    <row r="485" spans="5:7" x14ac:dyDescent="0.25">
      <c r="E485" t="s">
        <v>279</v>
      </c>
      <c r="F485">
        <v>3700</v>
      </c>
      <c r="G485">
        <v>0</v>
      </c>
    </row>
    <row r="486" spans="5:7" x14ac:dyDescent="0.25">
      <c r="E486" t="s">
        <v>40</v>
      </c>
      <c r="F486">
        <v>3650</v>
      </c>
      <c r="G486">
        <v>0</v>
      </c>
    </row>
    <row r="487" spans="5:7" x14ac:dyDescent="0.25">
      <c r="E487" t="s">
        <v>103</v>
      </c>
      <c r="F487">
        <v>3600</v>
      </c>
      <c r="G487">
        <v>0</v>
      </c>
    </row>
    <row r="488" spans="5:7" x14ac:dyDescent="0.25">
      <c r="E488" t="s">
        <v>56</v>
      </c>
      <c r="F488">
        <v>3600</v>
      </c>
      <c r="G488">
        <v>0</v>
      </c>
    </row>
    <row r="489" spans="5:7" x14ac:dyDescent="0.25">
      <c r="E489" t="s">
        <v>458</v>
      </c>
      <c r="F489">
        <v>3500</v>
      </c>
      <c r="G489">
        <v>0</v>
      </c>
    </row>
    <row r="490" spans="5:7" x14ac:dyDescent="0.25">
      <c r="E490" t="s">
        <v>458</v>
      </c>
      <c r="F490">
        <v>3500</v>
      </c>
      <c r="G490">
        <v>0</v>
      </c>
    </row>
    <row r="491" spans="5:7" x14ac:dyDescent="0.25">
      <c r="E491" t="s">
        <v>458</v>
      </c>
      <c r="F491">
        <v>3500</v>
      </c>
      <c r="G491">
        <v>0</v>
      </c>
    </row>
    <row r="492" spans="5:7" x14ac:dyDescent="0.25">
      <c r="E492" t="s">
        <v>458</v>
      </c>
      <c r="F492">
        <v>3500</v>
      </c>
      <c r="G492">
        <v>0</v>
      </c>
    </row>
    <row r="493" spans="5:7" x14ac:dyDescent="0.25">
      <c r="E493" t="s">
        <v>56</v>
      </c>
      <c r="F493">
        <v>3500</v>
      </c>
      <c r="G493">
        <v>0</v>
      </c>
    </row>
    <row r="494" spans="5:7" x14ac:dyDescent="0.25">
      <c r="E494" t="s">
        <v>43</v>
      </c>
      <c r="F494">
        <v>3500</v>
      </c>
      <c r="G494">
        <v>0</v>
      </c>
    </row>
    <row r="495" spans="5:7" x14ac:dyDescent="0.25">
      <c r="E495" t="s">
        <v>43</v>
      </c>
      <c r="F495">
        <v>3500</v>
      </c>
      <c r="G495">
        <v>0</v>
      </c>
    </row>
    <row r="496" spans="5:7" x14ac:dyDescent="0.25">
      <c r="E496" t="s">
        <v>43</v>
      </c>
      <c r="F496">
        <v>3500</v>
      </c>
      <c r="G496">
        <v>0</v>
      </c>
    </row>
    <row r="497" spans="5:7" x14ac:dyDescent="0.25">
      <c r="E497" t="s">
        <v>43</v>
      </c>
      <c r="F497">
        <v>3500</v>
      </c>
      <c r="G497">
        <v>0</v>
      </c>
    </row>
    <row r="498" spans="5:7" x14ac:dyDescent="0.25">
      <c r="E498" t="s">
        <v>43</v>
      </c>
      <c r="F498">
        <v>3500</v>
      </c>
      <c r="G498">
        <v>0</v>
      </c>
    </row>
    <row r="499" spans="5:7" x14ac:dyDescent="0.25">
      <c r="E499" t="s">
        <v>43</v>
      </c>
      <c r="F499">
        <v>3500</v>
      </c>
      <c r="G499">
        <v>0</v>
      </c>
    </row>
    <row r="500" spans="5:7" x14ac:dyDescent="0.25">
      <c r="E500" t="s">
        <v>43</v>
      </c>
      <c r="F500">
        <v>3500</v>
      </c>
      <c r="G500">
        <v>0</v>
      </c>
    </row>
    <row r="501" spans="5:7" x14ac:dyDescent="0.25">
      <c r="E501" t="s">
        <v>281</v>
      </c>
      <c r="F501">
        <v>3500</v>
      </c>
      <c r="G501">
        <v>0</v>
      </c>
    </row>
    <row r="502" spans="5:7" x14ac:dyDescent="0.25">
      <c r="E502" t="s">
        <v>44</v>
      </c>
      <c r="F502">
        <v>3500</v>
      </c>
      <c r="G502">
        <v>0</v>
      </c>
    </row>
    <row r="503" spans="5:7" x14ac:dyDescent="0.25">
      <c r="E503" t="s">
        <v>17</v>
      </c>
      <c r="F503">
        <v>3500</v>
      </c>
      <c r="G503">
        <v>0</v>
      </c>
    </row>
    <row r="504" spans="5:7" x14ac:dyDescent="0.25">
      <c r="E504" t="s">
        <v>311</v>
      </c>
      <c r="F504">
        <v>3200</v>
      </c>
      <c r="G504">
        <v>0</v>
      </c>
    </row>
    <row r="505" spans="5:7" x14ac:dyDescent="0.25">
      <c r="E505" t="s">
        <v>56</v>
      </c>
      <c r="F505">
        <v>3100</v>
      </c>
      <c r="G505">
        <v>0</v>
      </c>
    </row>
    <row r="506" spans="5:7" x14ac:dyDescent="0.25">
      <c r="E506" t="s">
        <v>346</v>
      </c>
      <c r="F506">
        <v>3100</v>
      </c>
      <c r="G506">
        <v>0</v>
      </c>
    </row>
    <row r="507" spans="5:7" x14ac:dyDescent="0.25">
      <c r="E507" t="s">
        <v>374</v>
      </c>
      <c r="F507">
        <v>3100</v>
      </c>
      <c r="G507">
        <v>0</v>
      </c>
    </row>
    <row r="508" spans="5:7" x14ac:dyDescent="0.25">
      <c r="E508" t="s">
        <v>278</v>
      </c>
      <c r="F508">
        <v>3000</v>
      </c>
      <c r="G508">
        <v>0</v>
      </c>
    </row>
    <row r="509" spans="5:7" x14ac:dyDescent="0.25">
      <c r="E509" t="s">
        <v>279</v>
      </c>
      <c r="F509">
        <v>3000</v>
      </c>
      <c r="G509">
        <v>0</v>
      </c>
    </row>
    <row r="510" spans="5:7" x14ac:dyDescent="0.25">
      <c r="E510" t="s">
        <v>279</v>
      </c>
      <c r="F510">
        <v>3000</v>
      </c>
      <c r="G510">
        <v>0</v>
      </c>
    </row>
    <row r="511" spans="5:7" x14ac:dyDescent="0.25">
      <c r="E511" t="s">
        <v>56</v>
      </c>
      <c r="F511">
        <v>3000</v>
      </c>
      <c r="G511">
        <v>0</v>
      </c>
    </row>
    <row r="512" spans="5:7" x14ac:dyDescent="0.25">
      <c r="E512" t="s">
        <v>304</v>
      </c>
      <c r="F512">
        <v>3000</v>
      </c>
      <c r="G512">
        <v>0</v>
      </c>
    </row>
    <row r="513" spans="5:7" x14ac:dyDescent="0.25">
      <c r="E513" t="s">
        <v>304</v>
      </c>
      <c r="F513">
        <v>3000</v>
      </c>
      <c r="G513">
        <v>0</v>
      </c>
    </row>
    <row r="514" spans="5:7" x14ac:dyDescent="0.25">
      <c r="E514" t="s">
        <v>304</v>
      </c>
      <c r="F514">
        <v>3000</v>
      </c>
      <c r="G514">
        <v>0</v>
      </c>
    </row>
    <row r="515" spans="5:7" x14ac:dyDescent="0.25">
      <c r="E515" t="s">
        <v>326</v>
      </c>
      <c r="F515">
        <v>3000</v>
      </c>
      <c r="G515">
        <v>0</v>
      </c>
    </row>
    <row r="516" spans="5:7" x14ac:dyDescent="0.25">
      <c r="E516" t="s">
        <v>326</v>
      </c>
      <c r="F516">
        <v>3000</v>
      </c>
      <c r="G516">
        <v>0</v>
      </c>
    </row>
    <row r="517" spans="5:7" x14ac:dyDescent="0.25">
      <c r="E517" t="s">
        <v>56</v>
      </c>
      <c r="F517">
        <v>2900</v>
      </c>
      <c r="G517">
        <v>0</v>
      </c>
    </row>
    <row r="518" spans="5:7" x14ac:dyDescent="0.25">
      <c r="E518" t="s">
        <v>16</v>
      </c>
      <c r="F518">
        <v>2800</v>
      </c>
      <c r="G518">
        <v>0</v>
      </c>
    </row>
    <row r="519" spans="5:7" x14ac:dyDescent="0.25">
      <c r="E519" t="s">
        <v>44</v>
      </c>
      <c r="F519">
        <v>2800</v>
      </c>
      <c r="G519">
        <v>0</v>
      </c>
    </row>
    <row r="520" spans="5:7" x14ac:dyDescent="0.25">
      <c r="E520" t="s">
        <v>326</v>
      </c>
      <c r="F520">
        <v>2800</v>
      </c>
      <c r="G520">
        <v>0</v>
      </c>
    </row>
    <row r="521" spans="5:7" x14ac:dyDescent="0.25">
      <c r="E521" t="s">
        <v>344</v>
      </c>
      <c r="F521">
        <v>2800</v>
      </c>
      <c r="G521">
        <v>0</v>
      </c>
    </row>
    <row r="522" spans="5:7" x14ac:dyDescent="0.25">
      <c r="E522" t="s">
        <v>344</v>
      </c>
      <c r="F522">
        <v>2800</v>
      </c>
      <c r="G522">
        <v>0</v>
      </c>
    </row>
    <row r="523" spans="5:7" x14ac:dyDescent="0.25">
      <c r="E523" t="s">
        <v>346</v>
      </c>
      <c r="F523">
        <v>2800</v>
      </c>
      <c r="G523">
        <v>0</v>
      </c>
    </row>
    <row r="524" spans="5:7" x14ac:dyDescent="0.25">
      <c r="E524" t="s">
        <v>346</v>
      </c>
      <c r="F524">
        <v>2800</v>
      </c>
      <c r="G524">
        <v>0</v>
      </c>
    </row>
    <row r="525" spans="5:7" x14ac:dyDescent="0.25">
      <c r="E525" t="s">
        <v>279</v>
      </c>
      <c r="F525">
        <v>2700</v>
      </c>
      <c r="G525">
        <v>0</v>
      </c>
    </row>
    <row r="526" spans="5:7" x14ac:dyDescent="0.25">
      <c r="E526" t="s">
        <v>12</v>
      </c>
      <c r="F526">
        <v>2600</v>
      </c>
      <c r="G526">
        <v>0</v>
      </c>
    </row>
    <row r="527" spans="5:7" x14ac:dyDescent="0.25">
      <c r="E527" t="s">
        <v>12</v>
      </c>
      <c r="F527">
        <v>2500</v>
      </c>
      <c r="G527">
        <v>0</v>
      </c>
    </row>
    <row r="528" spans="5:7" x14ac:dyDescent="0.25">
      <c r="E528" t="s">
        <v>102</v>
      </c>
      <c r="F528">
        <v>2500</v>
      </c>
      <c r="G528">
        <v>0</v>
      </c>
    </row>
    <row r="529" spans="5:7" x14ac:dyDescent="0.25">
      <c r="E529" t="s">
        <v>279</v>
      </c>
      <c r="F529">
        <v>2400</v>
      </c>
      <c r="G529">
        <v>0</v>
      </c>
    </row>
    <row r="530" spans="5:7" x14ac:dyDescent="0.25">
      <c r="E530" t="s">
        <v>326</v>
      </c>
      <c r="F530">
        <v>2400</v>
      </c>
      <c r="G530">
        <v>0</v>
      </c>
    </row>
    <row r="531" spans="5:7" x14ac:dyDescent="0.25">
      <c r="E531" t="s">
        <v>12</v>
      </c>
      <c r="F531">
        <v>2250</v>
      </c>
      <c r="G531">
        <v>0</v>
      </c>
    </row>
    <row r="532" spans="5:7" x14ac:dyDescent="0.25">
      <c r="E532" t="s">
        <v>102</v>
      </c>
      <c r="F532">
        <v>2200</v>
      </c>
      <c r="G532">
        <v>0</v>
      </c>
    </row>
    <row r="533" spans="5:7" x14ac:dyDescent="0.25">
      <c r="E533" t="s">
        <v>16</v>
      </c>
      <c r="F533">
        <v>2200</v>
      </c>
      <c r="G533">
        <v>0</v>
      </c>
    </row>
    <row r="534" spans="5:7" x14ac:dyDescent="0.25">
      <c r="E534" t="s">
        <v>102</v>
      </c>
      <c r="F534">
        <v>2100</v>
      </c>
      <c r="G534">
        <v>0</v>
      </c>
    </row>
    <row r="535" spans="5:7" x14ac:dyDescent="0.25">
      <c r="E535" t="s">
        <v>374</v>
      </c>
      <c r="F535">
        <v>2100</v>
      </c>
      <c r="G535">
        <v>0</v>
      </c>
    </row>
    <row r="536" spans="5:7" x14ac:dyDescent="0.25">
      <c r="E536" t="s">
        <v>11</v>
      </c>
      <c r="F536">
        <v>2000</v>
      </c>
      <c r="G536">
        <v>0</v>
      </c>
    </row>
    <row r="537" spans="5:7" x14ac:dyDescent="0.25">
      <c r="E537" t="s">
        <v>279</v>
      </c>
      <c r="F537">
        <v>2000</v>
      </c>
      <c r="G537">
        <v>0</v>
      </c>
    </row>
    <row r="538" spans="5:7" x14ac:dyDescent="0.25">
      <c r="E538" t="s">
        <v>279</v>
      </c>
      <c r="F538">
        <v>2000</v>
      </c>
      <c r="G538">
        <v>0</v>
      </c>
    </row>
    <row r="539" spans="5:7" x14ac:dyDescent="0.25">
      <c r="E539" t="s">
        <v>304</v>
      </c>
      <c r="F539">
        <v>2000</v>
      </c>
      <c r="G539">
        <v>6000</v>
      </c>
    </row>
    <row r="540" spans="5:7" x14ac:dyDescent="0.25">
      <c r="E540" t="s">
        <v>304</v>
      </c>
      <c r="F540">
        <v>2000</v>
      </c>
      <c r="G540">
        <v>6000</v>
      </c>
    </row>
    <row r="541" spans="5:7" x14ac:dyDescent="0.25">
      <c r="E541" t="s">
        <v>304</v>
      </c>
      <c r="F541">
        <v>2000</v>
      </c>
      <c r="G541">
        <v>6000</v>
      </c>
    </row>
    <row r="542" spans="5:7" x14ac:dyDescent="0.25">
      <c r="E542" t="s">
        <v>367</v>
      </c>
      <c r="F542">
        <v>2000</v>
      </c>
      <c r="G542">
        <v>0</v>
      </c>
    </row>
    <row r="543" spans="5:7" x14ac:dyDescent="0.25">
      <c r="E543" t="s">
        <v>279</v>
      </c>
      <c r="F543">
        <v>1800</v>
      </c>
      <c r="G543">
        <v>0</v>
      </c>
    </row>
    <row r="544" spans="5:7" x14ac:dyDescent="0.25">
      <c r="E544" t="s">
        <v>16</v>
      </c>
      <c r="F544">
        <v>1800</v>
      </c>
      <c r="G544">
        <v>0</v>
      </c>
    </row>
    <row r="545" spans="5:7" x14ac:dyDescent="0.25">
      <c r="E545" t="s">
        <v>279</v>
      </c>
      <c r="F545">
        <v>1700</v>
      </c>
      <c r="G545">
        <v>0</v>
      </c>
    </row>
    <row r="546" spans="5:7" x14ac:dyDescent="0.25">
      <c r="E546" t="s">
        <v>279</v>
      </c>
      <c r="F546">
        <v>1600</v>
      </c>
      <c r="G546">
        <v>0</v>
      </c>
    </row>
    <row r="547" spans="5:7" x14ac:dyDescent="0.25">
      <c r="E547" t="s">
        <v>279</v>
      </c>
      <c r="F547">
        <v>1400</v>
      </c>
      <c r="G547">
        <v>0</v>
      </c>
    </row>
    <row r="548" spans="5:7" x14ac:dyDescent="0.25">
      <c r="E548" t="s">
        <v>326</v>
      </c>
      <c r="F548">
        <v>1400</v>
      </c>
      <c r="G548">
        <v>0</v>
      </c>
    </row>
    <row r="549" spans="5:7" x14ac:dyDescent="0.25">
      <c r="E549" t="s">
        <v>56</v>
      </c>
      <c r="F549">
        <v>1200</v>
      </c>
      <c r="G549">
        <v>6900</v>
      </c>
    </row>
    <row r="550" spans="5:7" x14ac:dyDescent="0.25">
      <c r="E550" t="s">
        <v>306</v>
      </c>
      <c r="F550">
        <v>1200</v>
      </c>
      <c r="G550">
        <v>0</v>
      </c>
    </row>
    <row r="551" spans="5:7" x14ac:dyDescent="0.25">
      <c r="E551" t="s">
        <v>279</v>
      </c>
      <c r="F551">
        <v>1100</v>
      </c>
      <c r="G551">
        <v>0</v>
      </c>
    </row>
    <row r="552" spans="5:7" x14ac:dyDescent="0.25">
      <c r="E552" t="s">
        <v>103</v>
      </c>
      <c r="F552">
        <v>900</v>
      </c>
      <c r="G552">
        <v>0</v>
      </c>
    </row>
    <row r="553" spans="5:7" x14ac:dyDescent="0.25">
      <c r="E553" t="s">
        <v>135</v>
      </c>
      <c r="F553">
        <v>900</v>
      </c>
      <c r="G553">
        <v>0</v>
      </c>
    </row>
    <row r="554" spans="5:7" x14ac:dyDescent="0.25">
      <c r="E554" t="s">
        <v>11</v>
      </c>
      <c r="F554">
        <v>0</v>
      </c>
      <c r="G554">
        <v>0</v>
      </c>
    </row>
    <row r="555" spans="5:7" x14ac:dyDescent="0.25">
      <c r="E555" t="s">
        <v>11</v>
      </c>
      <c r="F555">
        <v>0</v>
      </c>
      <c r="G555">
        <v>0</v>
      </c>
    </row>
    <row r="556" spans="5:7" x14ac:dyDescent="0.25">
      <c r="E556" t="s">
        <v>11</v>
      </c>
      <c r="F556">
        <v>0</v>
      </c>
      <c r="G556">
        <v>0</v>
      </c>
    </row>
    <row r="557" spans="5:7" x14ac:dyDescent="0.25">
      <c r="E557" t="s">
        <v>11</v>
      </c>
      <c r="F557">
        <v>0</v>
      </c>
      <c r="G557">
        <v>0</v>
      </c>
    </row>
    <row r="558" spans="5:7" x14ac:dyDescent="0.25">
      <c r="E558" t="s">
        <v>11</v>
      </c>
      <c r="F558">
        <v>0</v>
      </c>
      <c r="G558">
        <v>0</v>
      </c>
    </row>
    <row r="559" spans="5:7" x14ac:dyDescent="0.25">
      <c r="E559" t="s">
        <v>0</v>
      </c>
      <c r="F559">
        <v>0</v>
      </c>
      <c r="G559">
        <v>0</v>
      </c>
    </row>
    <row r="560" spans="5:7" x14ac:dyDescent="0.25">
      <c r="E560" t="s">
        <v>0</v>
      </c>
      <c r="F560">
        <v>0</v>
      </c>
      <c r="G560">
        <v>0</v>
      </c>
    </row>
    <row r="561" spans="5:7" x14ac:dyDescent="0.25">
      <c r="E561" t="s">
        <v>0</v>
      </c>
      <c r="F561">
        <v>0</v>
      </c>
      <c r="G561">
        <v>0</v>
      </c>
    </row>
    <row r="562" spans="5:7" x14ac:dyDescent="0.25">
      <c r="E562" t="s">
        <v>12</v>
      </c>
      <c r="F562">
        <v>0</v>
      </c>
      <c r="G562">
        <v>0</v>
      </c>
    </row>
    <row r="563" spans="5:7" x14ac:dyDescent="0.25">
      <c r="E563" t="s">
        <v>12</v>
      </c>
      <c r="F563">
        <v>0</v>
      </c>
      <c r="G563">
        <v>0</v>
      </c>
    </row>
    <row r="564" spans="5:7" x14ac:dyDescent="0.25">
      <c r="E564" t="s">
        <v>12</v>
      </c>
      <c r="F564">
        <v>0</v>
      </c>
      <c r="G564">
        <v>0</v>
      </c>
    </row>
    <row r="565" spans="5:7" x14ac:dyDescent="0.25">
      <c r="E565" t="s">
        <v>12</v>
      </c>
      <c r="F565">
        <v>0</v>
      </c>
      <c r="G565">
        <v>0</v>
      </c>
    </row>
    <row r="566" spans="5:7" x14ac:dyDescent="0.25">
      <c r="E566" t="s">
        <v>1</v>
      </c>
      <c r="F566">
        <v>0</v>
      </c>
      <c r="G566">
        <v>0</v>
      </c>
    </row>
    <row r="567" spans="5:7" x14ac:dyDescent="0.25">
      <c r="E567" t="s">
        <v>1</v>
      </c>
      <c r="F567">
        <v>0</v>
      </c>
      <c r="G567">
        <v>0</v>
      </c>
    </row>
    <row r="568" spans="5:7" x14ac:dyDescent="0.25">
      <c r="E568" t="s">
        <v>1</v>
      </c>
      <c r="F568">
        <v>0</v>
      </c>
      <c r="G568">
        <v>0</v>
      </c>
    </row>
    <row r="569" spans="5:7" x14ac:dyDescent="0.25">
      <c r="E569" t="s">
        <v>468</v>
      </c>
      <c r="F569">
        <v>0</v>
      </c>
      <c r="G569">
        <v>0</v>
      </c>
    </row>
    <row r="570" spans="5:7" x14ac:dyDescent="0.25">
      <c r="E570" t="s">
        <v>468</v>
      </c>
      <c r="F570">
        <v>0</v>
      </c>
      <c r="G570">
        <v>0</v>
      </c>
    </row>
    <row r="571" spans="5:7" x14ac:dyDescent="0.25">
      <c r="E571" t="s">
        <v>468</v>
      </c>
      <c r="F571">
        <v>0</v>
      </c>
      <c r="G571">
        <v>0</v>
      </c>
    </row>
    <row r="572" spans="5:7" x14ac:dyDescent="0.25">
      <c r="E572" t="s">
        <v>468</v>
      </c>
      <c r="F572">
        <v>0</v>
      </c>
      <c r="G572">
        <v>0</v>
      </c>
    </row>
    <row r="573" spans="5:7" x14ac:dyDescent="0.25">
      <c r="E573" t="s">
        <v>468</v>
      </c>
      <c r="F573">
        <v>0</v>
      </c>
      <c r="G573">
        <v>0</v>
      </c>
    </row>
    <row r="574" spans="5:7" x14ac:dyDescent="0.25">
      <c r="E574" t="s">
        <v>468</v>
      </c>
      <c r="F574">
        <v>0</v>
      </c>
      <c r="G574">
        <v>0</v>
      </c>
    </row>
    <row r="575" spans="5:7" x14ac:dyDescent="0.25">
      <c r="E575" t="s">
        <v>468</v>
      </c>
      <c r="F575">
        <v>0</v>
      </c>
      <c r="G575">
        <v>0</v>
      </c>
    </row>
    <row r="576" spans="5:7" x14ac:dyDescent="0.25">
      <c r="E576" t="s">
        <v>458</v>
      </c>
      <c r="F576">
        <v>0</v>
      </c>
      <c r="G576">
        <v>0</v>
      </c>
    </row>
    <row r="577" spans="5:7" x14ac:dyDescent="0.25">
      <c r="E577" t="s">
        <v>458</v>
      </c>
      <c r="F577">
        <v>0</v>
      </c>
      <c r="G577">
        <v>0</v>
      </c>
    </row>
    <row r="578" spans="5:7" x14ac:dyDescent="0.25">
      <c r="E578" t="s">
        <v>458</v>
      </c>
      <c r="F578">
        <v>0</v>
      </c>
      <c r="G578">
        <v>0</v>
      </c>
    </row>
    <row r="579" spans="5:7" x14ac:dyDescent="0.25">
      <c r="E579" t="s">
        <v>458</v>
      </c>
      <c r="F579">
        <v>0</v>
      </c>
      <c r="G579">
        <v>0</v>
      </c>
    </row>
    <row r="580" spans="5:7" x14ac:dyDescent="0.25">
      <c r="E580" t="s">
        <v>458</v>
      </c>
      <c r="F580">
        <v>0</v>
      </c>
      <c r="G580">
        <v>0</v>
      </c>
    </row>
    <row r="581" spans="5:7" x14ac:dyDescent="0.25">
      <c r="E581" t="s">
        <v>458</v>
      </c>
      <c r="F581">
        <v>0</v>
      </c>
      <c r="G581">
        <v>0</v>
      </c>
    </row>
    <row r="582" spans="5:7" x14ac:dyDescent="0.25">
      <c r="E582" t="s">
        <v>458</v>
      </c>
      <c r="F582">
        <v>0</v>
      </c>
      <c r="G582">
        <v>0</v>
      </c>
    </row>
    <row r="583" spans="5:7" x14ac:dyDescent="0.25">
      <c r="E583" t="s">
        <v>458</v>
      </c>
      <c r="F583">
        <v>0</v>
      </c>
      <c r="G583">
        <v>0</v>
      </c>
    </row>
    <row r="584" spans="5:7" x14ac:dyDescent="0.25">
      <c r="E584" t="s">
        <v>458</v>
      </c>
      <c r="F584">
        <v>0</v>
      </c>
      <c r="G584">
        <v>0</v>
      </c>
    </row>
    <row r="585" spans="5:7" x14ac:dyDescent="0.25">
      <c r="E585" t="s">
        <v>458</v>
      </c>
      <c r="F585">
        <v>0</v>
      </c>
      <c r="G585">
        <v>0</v>
      </c>
    </row>
    <row r="586" spans="5:7" x14ac:dyDescent="0.25">
      <c r="E586" t="s">
        <v>458</v>
      </c>
      <c r="F586">
        <v>0</v>
      </c>
      <c r="G586">
        <v>0</v>
      </c>
    </row>
    <row r="587" spans="5:7" x14ac:dyDescent="0.25">
      <c r="E587" t="s">
        <v>458</v>
      </c>
      <c r="F587">
        <v>0</v>
      </c>
      <c r="G587">
        <v>0</v>
      </c>
    </row>
    <row r="588" spans="5:7" x14ac:dyDescent="0.25">
      <c r="E588" t="s">
        <v>458</v>
      </c>
      <c r="F588">
        <v>0</v>
      </c>
      <c r="G588">
        <v>0</v>
      </c>
    </row>
    <row r="589" spans="5:7" x14ac:dyDescent="0.25">
      <c r="E589" t="s">
        <v>458</v>
      </c>
      <c r="F589">
        <v>0</v>
      </c>
      <c r="G589">
        <v>0</v>
      </c>
    </row>
    <row r="590" spans="5:7" x14ac:dyDescent="0.25">
      <c r="E590" t="s">
        <v>458</v>
      </c>
      <c r="F590">
        <v>0</v>
      </c>
      <c r="G590">
        <v>0</v>
      </c>
    </row>
    <row r="591" spans="5:7" x14ac:dyDescent="0.25">
      <c r="E591" t="s">
        <v>458</v>
      </c>
      <c r="F591">
        <v>0</v>
      </c>
      <c r="G591">
        <v>0</v>
      </c>
    </row>
    <row r="592" spans="5:7" x14ac:dyDescent="0.25">
      <c r="E592" t="s">
        <v>458</v>
      </c>
      <c r="F592">
        <v>0</v>
      </c>
      <c r="G592">
        <v>0</v>
      </c>
    </row>
    <row r="593" spans="5:7" x14ac:dyDescent="0.25">
      <c r="E593" t="s">
        <v>458</v>
      </c>
      <c r="F593">
        <v>0</v>
      </c>
      <c r="G593">
        <v>0</v>
      </c>
    </row>
    <row r="594" spans="5:7" x14ac:dyDescent="0.25">
      <c r="E594" t="s">
        <v>458</v>
      </c>
      <c r="F594">
        <v>0</v>
      </c>
      <c r="G594">
        <v>0</v>
      </c>
    </row>
    <row r="595" spans="5:7" x14ac:dyDescent="0.25">
      <c r="E595" t="s">
        <v>458</v>
      </c>
      <c r="F595">
        <v>0</v>
      </c>
      <c r="G595">
        <v>0</v>
      </c>
    </row>
    <row r="596" spans="5:7" x14ac:dyDescent="0.25">
      <c r="E596" t="s">
        <v>458</v>
      </c>
      <c r="F596">
        <v>0</v>
      </c>
      <c r="G596">
        <v>0</v>
      </c>
    </row>
    <row r="597" spans="5:7" x14ac:dyDescent="0.25">
      <c r="E597" t="s">
        <v>458</v>
      </c>
      <c r="F597">
        <v>0</v>
      </c>
      <c r="G597">
        <v>0</v>
      </c>
    </row>
    <row r="598" spans="5:7" x14ac:dyDescent="0.25">
      <c r="E598" t="s">
        <v>458</v>
      </c>
      <c r="F598">
        <v>0</v>
      </c>
      <c r="G598">
        <v>0</v>
      </c>
    </row>
    <row r="599" spans="5:7" x14ac:dyDescent="0.25">
      <c r="E599" t="s">
        <v>458</v>
      </c>
      <c r="F599">
        <v>0</v>
      </c>
      <c r="G599">
        <v>0</v>
      </c>
    </row>
    <row r="600" spans="5:7" x14ac:dyDescent="0.25">
      <c r="E600" t="s">
        <v>458</v>
      </c>
      <c r="F600">
        <v>0</v>
      </c>
      <c r="G600">
        <v>0</v>
      </c>
    </row>
    <row r="601" spans="5:7" x14ac:dyDescent="0.25">
      <c r="E601" t="s">
        <v>458</v>
      </c>
      <c r="F601">
        <v>0</v>
      </c>
      <c r="G601">
        <v>0</v>
      </c>
    </row>
    <row r="602" spans="5:7" x14ac:dyDescent="0.25">
      <c r="E602" t="s">
        <v>458</v>
      </c>
      <c r="F602">
        <v>0</v>
      </c>
      <c r="G602">
        <v>0</v>
      </c>
    </row>
    <row r="603" spans="5:7" x14ac:dyDescent="0.25">
      <c r="E603" t="s">
        <v>458</v>
      </c>
      <c r="F603">
        <v>0</v>
      </c>
      <c r="G603">
        <v>0</v>
      </c>
    </row>
    <row r="604" spans="5:7" x14ac:dyDescent="0.25">
      <c r="E604" t="s">
        <v>458</v>
      </c>
      <c r="F604">
        <v>0</v>
      </c>
      <c r="G604">
        <v>0</v>
      </c>
    </row>
    <row r="605" spans="5:7" x14ac:dyDescent="0.25">
      <c r="E605" t="s">
        <v>458</v>
      </c>
      <c r="F605">
        <v>0</v>
      </c>
      <c r="G605">
        <v>0</v>
      </c>
    </row>
    <row r="606" spans="5:7" x14ac:dyDescent="0.25">
      <c r="E606" t="s">
        <v>458</v>
      </c>
      <c r="F606">
        <v>0</v>
      </c>
      <c r="G606">
        <v>0</v>
      </c>
    </row>
    <row r="607" spans="5:7" x14ac:dyDescent="0.25">
      <c r="E607" t="s">
        <v>458</v>
      </c>
      <c r="F607">
        <v>0</v>
      </c>
      <c r="G607">
        <v>0</v>
      </c>
    </row>
    <row r="608" spans="5:7" x14ac:dyDescent="0.25">
      <c r="E608" t="s">
        <v>458</v>
      </c>
      <c r="F608">
        <v>0</v>
      </c>
      <c r="G608">
        <v>0</v>
      </c>
    </row>
    <row r="609" spans="5:7" x14ac:dyDescent="0.25">
      <c r="E609" t="s">
        <v>458</v>
      </c>
      <c r="F609">
        <v>0</v>
      </c>
      <c r="G609">
        <v>0</v>
      </c>
    </row>
    <row r="610" spans="5:7" x14ac:dyDescent="0.25">
      <c r="E610" t="s">
        <v>458</v>
      </c>
      <c r="F610">
        <v>0</v>
      </c>
      <c r="G610">
        <v>0</v>
      </c>
    </row>
    <row r="611" spans="5:7" x14ac:dyDescent="0.25">
      <c r="E611" t="s">
        <v>458</v>
      </c>
      <c r="F611">
        <v>0</v>
      </c>
      <c r="G611">
        <v>0</v>
      </c>
    </row>
    <row r="612" spans="5:7" x14ac:dyDescent="0.25">
      <c r="E612" t="s">
        <v>458</v>
      </c>
      <c r="F612">
        <v>0</v>
      </c>
      <c r="G612">
        <v>0</v>
      </c>
    </row>
    <row r="613" spans="5:7" x14ac:dyDescent="0.25">
      <c r="E613" t="s">
        <v>458</v>
      </c>
      <c r="F613">
        <v>0</v>
      </c>
      <c r="G613">
        <v>0</v>
      </c>
    </row>
    <row r="614" spans="5:7" x14ac:dyDescent="0.25">
      <c r="E614" t="s">
        <v>458</v>
      </c>
      <c r="F614">
        <v>0</v>
      </c>
      <c r="G614">
        <v>0</v>
      </c>
    </row>
    <row r="615" spans="5:7" x14ac:dyDescent="0.25">
      <c r="E615" t="s">
        <v>458</v>
      </c>
      <c r="F615">
        <v>0</v>
      </c>
      <c r="G615">
        <v>0</v>
      </c>
    </row>
    <row r="616" spans="5:7" x14ac:dyDescent="0.25">
      <c r="E616" t="s">
        <v>458</v>
      </c>
      <c r="F616">
        <v>0</v>
      </c>
      <c r="G616">
        <v>0</v>
      </c>
    </row>
    <row r="617" spans="5:7" x14ac:dyDescent="0.25">
      <c r="E617" t="s">
        <v>458</v>
      </c>
      <c r="F617">
        <v>0</v>
      </c>
      <c r="G617">
        <v>0</v>
      </c>
    </row>
    <row r="618" spans="5:7" x14ac:dyDescent="0.25">
      <c r="E618" t="s">
        <v>458</v>
      </c>
      <c r="F618">
        <v>0</v>
      </c>
      <c r="G618">
        <v>0</v>
      </c>
    </row>
    <row r="619" spans="5:7" x14ac:dyDescent="0.25">
      <c r="E619" t="s">
        <v>458</v>
      </c>
      <c r="F619">
        <v>0</v>
      </c>
      <c r="G619">
        <v>0</v>
      </c>
    </row>
    <row r="620" spans="5:7" x14ac:dyDescent="0.25">
      <c r="E620" t="s">
        <v>458</v>
      </c>
      <c r="F620">
        <v>0</v>
      </c>
      <c r="G620">
        <v>0</v>
      </c>
    </row>
    <row r="621" spans="5:7" x14ac:dyDescent="0.25">
      <c r="E621" t="s">
        <v>458</v>
      </c>
      <c r="F621">
        <v>0</v>
      </c>
      <c r="G621">
        <v>0</v>
      </c>
    </row>
    <row r="622" spans="5:7" x14ac:dyDescent="0.25">
      <c r="E622" t="s">
        <v>458</v>
      </c>
      <c r="F622">
        <v>0</v>
      </c>
      <c r="G622">
        <v>0</v>
      </c>
    </row>
    <row r="623" spans="5:7" x14ac:dyDescent="0.25">
      <c r="E623" t="s">
        <v>458</v>
      </c>
      <c r="F623">
        <v>0</v>
      </c>
      <c r="G623">
        <v>0</v>
      </c>
    </row>
    <row r="624" spans="5:7" x14ac:dyDescent="0.25">
      <c r="E624" t="s">
        <v>458</v>
      </c>
      <c r="F624">
        <v>0</v>
      </c>
      <c r="G624">
        <v>0</v>
      </c>
    </row>
    <row r="625" spans="5:7" x14ac:dyDescent="0.25">
      <c r="E625" t="s">
        <v>458</v>
      </c>
      <c r="F625">
        <v>0</v>
      </c>
      <c r="G625">
        <v>0</v>
      </c>
    </row>
    <row r="626" spans="5:7" x14ac:dyDescent="0.25">
      <c r="E626" t="s">
        <v>458</v>
      </c>
      <c r="F626">
        <v>0</v>
      </c>
      <c r="G626">
        <v>0</v>
      </c>
    </row>
    <row r="627" spans="5:7" x14ac:dyDescent="0.25">
      <c r="E627" t="s">
        <v>458</v>
      </c>
      <c r="F627">
        <v>0</v>
      </c>
      <c r="G627">
        <v>0</v>
      </c>
    </row>
    <row r="628" spans="5:7" x14ac:dyDescent="0.25">
      <c r="E628" t="s">
        <v>458</v>
      </c>
      <c r="F628">
        <v>0</v>
      </c>
      <c r="G628">
        <v>0</v>
      </c>
    </row>
    <row r="629" spans="5:7" x14ac:dyDescent="0.25">
      <c r="E629" t="s">
        <v>458</v>
      </c>
      <c r="F629">
        <v>0</v>
      </c>
      <c r="G629">
        <v>0</v>
      </c>
    </row>
    <row r="630" spans="5:7" x14ac:dyDescent="0.25">
      <c r="E630" t="s">
        <v>458</v>
      </c>
      <c r="F630">
        <v>0</v>
      </c>
      <c r="G630">
        <v>0</v>
      </c>
    </row>
    <row r="631" spans="5:7" x14ac:dyDescent="0.25">
      <c r="E631" t="s">
        <v>458</v>
      </c>
      <c r="F631">
        <v>0</v>
      </c>
      <c r="G631">
        <v>0</v>
      </c>
    </row>
    <row r="632" spans="5:7" x14ac:dyDescent="0.25">
      <c r="E632" t="s">
        <v>458</v>
      </c>
      <c r="F632">
        <v>0</v>
      </c>
      <c r="G632">
        <v>0</v>
      </c>
    </row>
    <row r="633" spans="5:7" x14ac:dyDescent="0.25">
      <c r="E633" t="s">
        <v>458</v>
      </c>
      <c r="F633">
        <v>0</v>
      </c>
      <c r="G633">
        <v>0</v>
      </c>
    </row>
    <row r="634" spans="5:7" x14ac:dyDescent="0.25">
      <c r="E634" t="s">
        <v>458</v>
      </c>
      <c r="F634">
        <v>0</v>
      </c>
      <c r="G634">
        <v>0</v>
      </c>
    </row>
    <row r="635" spans="5:7" x14ac:dyDescent="0.25">
      <c r="E635" t="s">
        <v>458</v>
      </c>
      <c r="F635">
        <v>0</v>
      </c>
      <c r="G635">
        <v>0</v>
      </c>
    </row>
    <row r="636" spans="5:7" x14ac:dyDescent="0.25">
      <c r="E636" t="s">
        <v>458</v>
      </c>
      <c r="F636">
        <v>0</v>
      </c>
      <c r="G636">
        <v>0</v>
      </c>
    </row>
    <row r="637" spans="5:7" x14ac:dyDescent="0.25">
      <c r="E637" t="s">
        <v>458</v>
      </c>
      <c r="F637">
        <v>0</v>
      </c>
      <c r="G637">
        <v>0</v>
      </c>
    </row>
    <row r="638" spans="5:7" x14ac:dyDescent="0.25">
      <c r="E638" t="s">
        <v>458</v>
      </c>
      <c r="F638">
        <v>0</v>
      </c>
      <c r="G638">
        <v>0</v>
      </c>
    </row>
    <row r="639" spans="5:7" x14ac:dyDescent="0.25">
      <c r="E639" t="s">
        <v>458</v>
      </c>
      <c r="F639">
        <v>0</v>
      </c>
      <c r="G639">
        <v>0</v>
      </c>
    </row>
    <row r="640" spans="5:7" x14ac:dyDescent="0.25">
      <c r="E640" t="s">
        <v>458</v>
      </c>
      <c r="F640">
        <v>0</v>
      </c>
      <c r="G640">
        <v>0</v>
      </c>
    </row>
    <row r="641" spans="5:7" x14ac:dyDescent="0.25">
      <c r="E641" t="s">
        <v>458</v>
      </c>
      <c r="F641">
        <v>0</v>
      </c>
      <c r="G641">
        <v>0</v>
      </c>
    </row>
    <row r="642" spans="5:7" x14ac:dyDescent="0.25">
      <c r="E642" t="s">
        <v>458</v>
      </c>
      <c r="F642">
        <v>0</v>
      </c>
      <c r="G642">
        <v>0</v>
      </c>
    </row>
    <row r="643" spans="5:7" x14ac:dyDescent="0.25">
      <c r="E643" t="s">
        <v>474</v>
      </c>
      <c r="F643">
        <v>0</v>
      </c>
      <c r="G643">
        <v>0</v>
      </c>
    </row>
    <row r="644" spans="5:7" x14ac:dyDescent="0.25">
      <c r="E644" t="s">
        <v>474</v>
      </c>
      <c r="F644">
        <v>0</v>
      </c>
      <c r="G644">
        <v>0</v>
      </c>
    </row>
    <row r="645" spans="5:7" x14ac:dyDescent="0.25">
      <c r="E645" t="s">
        <v>4</v>
      </c>
      <c r="F645">
        <v>0</v>
      </c>
      <c r="G645">
        <v>0</v>
      </c>
    </row>
    <row r="646" spans="5:7" x14ac:dyDescent="0.25">
      <c r="E646" t="s">
        <v>40</v>
      </c>
      <c r="F646">
        <v>0</v>
      </c>
      <c r="G646">
        <v>0</v>
      </c>
    </row>
    <row r="647" spans="5:7" x14ac:dyDescent="0.25">
      <c r="E647" t="s">
        <v>40</v>
      </c>
      <c r="F647">
        <v>0</v>
      </c>
      <c r="G647">
        <v>0</v>
      </c>
    </row>
    <row r="648" spans="5:7" x14ac:dyDescent="0.25">
      <c r="E648" t="s">
        <v>40</v>
      </c>
      <c r="F648">
        <v>0</v>
      </c>
      <c r="G648">
        <v>0</v>
      </c>
    </row>
    <row r="649" spans="5:7" x14ac:dyDescent="0.25">
      <c r="E649" t="s">
        <v>40</v>
      </c>
      <c r="F649">
        <v>0</v>
      </c>
      <c r="G649">
        <v>0</v>
      </c>
    </row>
    <row r="650" spans="5:7" x14ac:dyDescent="0.25">
      <c r="E650" t="s">
        <v>40</v>
      </c>
      <c r="F650">
        <v>0</v>
      </c>
      <c r="G650">
        <v>0</v>
      </c>
    </row>
    <row r="651" spans="5:7" x14ac:dyDescent="0.25">
      <c r="E651" t="s">
        <v>40</v>
      </c>
      <c r="F651">
        <v>0</v>
      </c>
      <c r="G651">
        <v>0</v>
      </c>
    </row>
    <row r="652" spans="5:7" x14ac:dyDescent="0.25">
      <c r="E652" t="s">
        <v>40</v>
      </c>
      <c r="F652">
        <v>0</v>
      </c>
      <c r="G652">
        <v>0</v>
      </c>
    </row>
    <row r="653" spans="5:7" x14ac:dyDescent="0.25">
      <c r="E653" t="s">
        <v>40</v>
      </c>
      <c r="F653">
        <v>0</v>
      </c>
      <c r="G653">
        <v>0</v>
      </c>
    </row>
    <row r="654" spans="5:7" x14ac:dyDescent="0.25">
      <c r="E654" t="s">
        <v>40</v>
      </c>
      <c r="F654">
        <v>0</v>
      </c>
      <c r="G654">
        <v>0</v>
      </c>
    </row>
    <row r="655" spans="5:7" x14ac:dyDescent="0.25">
      <c r="E655" t="s">
        <v>40</v>
      </c>
      <c r="F655">
        <v>0</v>
      </c>
      <c r="G655">
        <v>0</v>
      </c>
    </row>
    <row r="656" spans="5:7" x14ac:dyDescent="0.25">
      <c r="E656" t="s">
        <v>40</v>
      </c>
      <c r="F656">
        <v>0</v>
      </c>
      <c r="G656">
        <v>0</v>
      </c>
    </row>
    <row r="657" spans="5:7" x14ac:dyDescent="0.25">
      <c r="E657" t="s">
        <v>40</v>
      </c>
      <c r="F657">
        <v>0</v>
      </c>
      <c r="G657">
        <v>0</v>
      </c>
    </row>
    <row r="658" spans="5:7" x14ac:dyDescent="0.25">
      <c r="E658" t="s">
        <v>40</v>
      </c>
      <c r="F658">
        <v>0</v>
      </c>
      <c r="G658">
        <v>0</v>
      </c>
    </row>
    <row r="659" spans="5:7" x14ac:dyDescent="0.25">
      <c r="E659" t="s">
        <v>40</v>
      </c>
      <c r="F659">
        <v>0</v>
      </c>
      <c r="G659">
        <v>0</v>
      </c>
    </row>
    <row r="660" spans="5:7" x14ac:dyDescent="0.25">
      <c r="E660" t="s">
        <v>40</v>
      </c>
      <c r="F660">
        <v>0</v>
      </c>
      <c r="G660">
        <v>0</v>
      </c>
    </row>
    <row r="661" spans="5:7" x14ac:dyDescent="0.25">
      <c r="E661" t="s">
        <v>40</v>
      </c>
      <c r="F661">
        <v>0</v>
      </c>
      <c r="G661">
        <v>0</v>
      </c>
    </row>
    <row r="662" spans="5:7" x14ac:dyDescent="0.25">
      <c r="E662" t="s">
        <v>40</v>
      </c>
      <c r="F662">
        <v>0</v>
      </c>
      <c r="G662">
        <v>0</v>
      </c>
    </row>
    <row r="663" spans="5:7" x14ac:dyDescent="0.25">
      <c r="E663" t="s">
        <v>40</v>
      </c>
      <c r="F663">
        <v>0</v>
      </c>
      <c r="G663">
        <v>0</v>
      </c>
    </row>
    <row r="664" spans="5:7" x14ac:dyDescent="0.25">
      <c r="E664" t="s">
        <v>40</v>
      </c>
      <c r="F664">
        <v>0</v>
      </c>
      <c r="G664">
        <v>0</v>
      </c>
    </row>
    <row r="665" spans="5:7" x14ac:dyDescent="0.25">
      <c r="E665" t="s">
        <v>40</v>
      </c>
      <c r="F665">
        <v>0</v>
      </c>
      <c r="G665">
        <v>0</v>
      </c>
    </row>
    <row r="666" spans="5:7" x14ac:dyDescent="0.25">
      <c r="E666" t="s">
        <v>41</v>
      </c>
      <c r="F666">
        <v>0</v>
      </c>
      <c r="G666">
        <v>0</v>
      </c>
    </row>
    <row r="667" spans="5:7" x14ac:dyDescent="0.25">
      <c r="E667" t="s">
        <v>41</v>
      </c>
      <c r="F667">
        <v>0</v>
      </c>
      <c r="G667">
        <v>0</v>
      </c>
    </row>
    <row r="668" spans="5:7" x14ac:dyDescent="0.25">
      <c r="E668" t="s">
        <v>41</v>
      </c>
      <c r="F668">
        <v>0</v>
      </c>
      <c r="G668">
        <v>0</v>
      </c>
    </row>
    <row r="669" spans="5:7" x14ac:dyDescent="0.25">
      <c r="E669" t="s">
        <v>41</v>
      </c>
      <c r="F669">
        <v>0</v>
      </c>
      <c r="G669">
        <v>0</v>
      </c>
    </row>
    <row r="670" spans="5:7" x14ac:dyDescent="0.25">
      <c r="E670" t="s">
        <v>41</v>
      </c>
      <c r="F670">
        <v>0</v>
      </c>
      <c r="G670">
        <v>0</v>
      </c>
    </row>
    <row r="671" spans="5:7" x14ac:dyDescent="0.25">
      <c r="E671" t="s">
        <v>41</v>
      </c>
      <c r="F671">
        <v>0</v>
      </c>
      <c r="G671">
        <v>0</v>
      </c>
    </row>
    <row r="672" spans="5:7" x14ac:dyDescent="0.25">
      <c r="E672" t="s">
        <v>41</v>
      </c>
      <c r="F672">
        <v>0</v>
      </c>
      <c r="G672">
        <v>0</v>
      </c>
    </row>
    <row r="673" spans="5:7" x14ac:dyDescent="0.25">
      <c r="E673" t="s">
        <v>41</v>
      </c>
      <c r="F673">
        <v>0</v>
      </c>
      <c r="G673">
        <v>0</v>
      </c>
    </row>
    <row r="674" spans="5:7" x14ac:dyDescent="0.25">
      <c r="E674" t="s">
        <v>41</v>
      </c>
      <c r="F674">
        <v>0</v>
      </c>
      <c r="G674">
        <v>0</v>
      </c>
    </row>
    <row r="675" spans="5:7" x14ac:dyDescent="0.25">
      <c r="E675" t="s">
        <v>41</v>
      </c>
      <c r="F675">
        <v>0</v>
      </c>
      <c r="G675">
        <v>0</v>
      </c>
    </row>
    <row r="676" spans="5:7" x14ac:dyDescent="0.25">
      <c r="E676" t="s">
        <v>41</v>
      </c>
      <c r="F676">
        <v>0</v>
      </c>
      <c r="G676">
        <v>0</v>
      </c>
    </row>
    <row r="677" spans="5:7" x14ac:dyDescent="0.25">
      <c r="E677" t="s">
        <v>41</v>
      </c>
      <c r="F677">
        <v>0</v>
      </c>
      <c r="G677">
        <v>0</v>
      </c>
    </row>
    <row r="678" spans="5:7" x14ac:dyDescent="0.25">
      <c r="E678" t="s">
        <v>41</v>
      </c>
      <c r="F678">
        <v>0</v>
      </c>
      <c r="G678">
        <v>0</v>
      </c>
    </row>
    <row r="679" spans="5:7" x14ac:dyDescent="0.25">
      <c r="E679" t="s">
        <v>41</v>
      </c>
      <c r="F679">
        <v>0</v>
      </c>
      <c r="G679">
        <v>0</v>
      </c>
    </row>
    <row r="680" spans="5:7" x14ac:dyDescent="0.25">
      <c r="E680" t="s">
        <v>41</v>
      </c>
      <c r="F680">
        <v>0</v>
      </c>
      <c r="G680">
        <v>0</v>
      </c>
    </row>
    <row r="681" spans="5:7" x14ac:dyDescent="0.25">
      <c r="E681" t="s">
        <v>41</v>
      </c>
      <c r="F681">
        <v>0</v>
      </c>
      <c r="G681">
        <v>0</v>
      </c>
    </row>
    <row r="682" spans="5:7" x14ac:dyDescent="0.25">
      <c r="E682" t="s">
        <v>41</v>
      </c>
      <c r="F682">
        <v>0</v>
      </c>
      <c r="G682">
        <v>0</v>
      </c>
    </row>
    <row r="683" spans="5:7" x14ac:dyDescent="0.25">
      <c r="E683" t="s">
        <v>41</v>
      </c>
      <c r="F683">
        <v>0</v>
      </c>
      <c r="G683">
        <v>0</v>
      </c>
    </row>
    <row r="684" spans="5:7" x14ac:dyDescent="0.25">
      <c r="E684" t="s">
        <v>41</v>
      </c>
      <c r="F684">
        <v>0</v>
      </c>
      <c r="G684">
        <v>0</v>
      </c>
    </row>
    <row r="685" spans="5:7" x14ac:dyDescent="0.25">
      <c r="E685" t="s">
        <v>41</v>
      </c>
      <c r="F685">
        <v>0</v>
      </c>
      <c r="G685">
        <v>0</v>
      </c>
    </row>
    <row r="686" spans="5:7" x14ac:dyDescent="0.25">
      <c r="E686" t="s">
        <v>41</v>
      </c>
      <c r="F686">
        <v>0</v>
      </c>
      <c r="G686">
        <v>0</v>
      </c>
    </row>
    <row r="687" spans="5:7" x14ac:dyDescent="0.25">
      <c r="E687" t="s">
        <v>41</v>
      </c>
      <c r="F687">
        <v>0</v>
      </c>
      <c r="G687">
        <v>0</v>
      </c>
    </row>
    <row r="688" spans="5:7" x14ac:dyDescent="0.25">
      <c r="E688" t="s">
        <v>41</v>
      </c>
      <c r="F688">
        <v>0</v>
      </c>
      <c r="G688">
        <v>0</v>
      </c>
    </row>
    <row r="689" spans="5:7" x14ac:dyDescent="0.25">
      <c r="E689" t="s">
        <v>41</v>
      </c>
      <c r="F689">
        <v>0</v>
      </c>
      <c r="G689">
        <v>0</v>
      </c>
    </row>
    <row r="690" spans="5:7" x14ac:dyDescent="0.25">
      <c r="E690" t="s">
        <v>41</v>
      </c>
      <c r="F690">
        <v>0</v>
      </c>
      <c r="G690">
        <v>0</v>
      </c>
    </row>
    <row r="691" spans="5:7" x14ac:dyDescent="0.25">
      <c r="E691" t="s">
        <v>41</v>
      </c>
      <c r="F691">
        <v>0</v>
      </c>
      <c r="G691">
        <v>0</v>
      </c>
    </row>
    <row r="692" spans="5:7" x14ac:dyDescent="0.25">
      <c r="E692" t="s">
        <v>41</v>
      </c>
      <c r="F692">
        <v>0</v>
      </c>
      <c r="G692">
        <v>0</v>
      </c>
    </row>
    <row r="693" spans="5:7" x14ac:dyDescent="0.25">
      <c r="E693" t="s">
        <v>41</v>
      </c>
      <c r="F693">
        <v>0</v>
      </c>
      <c r="G693">
        <v>0</v>
      </c>
    </row>
    <row r="694" spans="5:7" x14ac:dyDescent="0.25">
      <c r="E694" t="s">
        <v>41</v>
      </c>
      <c r="F694">
        <v>0</v>
      </c>
      <c r="G694">
        <v>0</v>
      </c>
    </row>
    <row r="695" spans="5:7" x14ac:dyDescent="0.25">
      <c r="E695" t="s">
        <v>41</v>
      </c>
      <c r="F695">
        <v>0</v>
      </c>
      <c r="G695">
        <v>0</v>
      </c>
    </row>
    <row r="696" spans="5:7" x14ac:dyDescent="0.25">
      <c r="E696" t="s">
        <v>41</v>
      </c>
      <c r="F696">
        <v>0</v>
      </c>
      <c r="G696">
        <v>0</v>
      </c>
    </row>
    <row r="697" spans="5:7" x14ac:dyDescent="0.25">
      <c r="E697" t="s">
        <v>42</v>
      </c>
      <c r="F697">
        <v>0</v>
      </c>
      <c r="G697">
        <v>0</v>
      </c>
    </row>
    <row r="698" spans="5:7" x14ac:dyDescent="0.25">
      <c r="E698" t="s">
        <v>42</v>
      </c>
      <c r="F698">
        <v>0</v>
      </c>
      <c r="G698">
        <v>0</v>
      </c>
    </row>
    <row r="699" spans="5:7" x14ac:dyDescent="0.25">
      <c r="E699" t="s">
        <v>42</v>
      </c>
      <c r="F699">
        <v>0</v>
      </c>
      <c r="G699">
        <v>0</v>
      </c>
    </row>
    <row r="700" spans="5:7" x14ac:dyDescent="0.25">
      <c r="E700" t="s">
        <v>42</v>
      </c>
      <c r="F700">
        <v>0</v>
      </c>
      <c r="G700">
        <v>0</v>
      </c>
    </row>
    <row r="701" spans="5:7" x14ac:dyDescent="0.25">
      <c r="E701" t="s">
        <v>485</v>
      </c>
      <c r="F701">
        <v>0</v>
      </c>
      <c r="G701">
        <v>0</v>
      </c>
    </row>
    <row r="702" spans="5:7" x14ac:dyDescent="0.25">
      <c r="E702" t="s">
        <v>484</v>
      </c>
      <c r="F702">
        <v>0</v>
      </c>
      <c r="G702">
        <v>0</v>
      </c>
    </row>
    <row r="703" spans="5:7" x14ac:dyDescent="0.25">
      <c r="E703" t="s">
        <v>63</v>
      </c>
      <c r="F703">
        <v>0</v>
      </c>
      <c r="G703">
        <v>0</v>
      </c>
    </row>
    <row r="704" spans="5:7" x14ac:dyDescent="0.25">
      <c r="E704" t="s">
        <v>25</v>
      </c>
      <c r="F704">
        <v>0</v>
      </c>
      <c r="G704">
        <v>0</v>
      </c>
    </row>
    <row r="705" spans="5:7" x14ac:dyDescent="0.25">
      <c r="E705" t="s">
        <v>25</v>
      </c>
      <c r="F705">
        <v>0</v>
      </c>
      <c r="G705">
        <v>0</v>
      </c>
    </row>
    <row r="706" spans="5:7" x14ac:dyDescent="0.25">
      <c r="E706" t="s">
        <v>25</v>
      </c>
      <c r="F706">
        <v>0</v>
      </c>
      <c r="G706">
        <v>0</v>
      </c>
    </row>
    <row r="707" spans="5:7" x14ac:dyDescent="0.25">
      <c r="E707" t="s">
        <v>25</v>
      </c>
      <c r="F707">
        <v>0</v>
      </c>
      <c r="G707">
        <v>0</v>
      </c>
    </row>
    <row r="708" spans="5:7" x14ac:dyDescent="0.25">
      <c r="E708" t="s">
        <v>25</v>
      </c>
      <c r="F708">
        <v>0</v>
      </c>
      <c r="G708">
        <v>0</v>
      </c>
    </row>
    <row r="709" spans="5:7" x14ac:dyDescent="0.25">
      <c r="E709" t="s">
        <v>25</v>
      </c>
      <c r="F709">
        <v>0</v>
      </c>
      <c r="G709">
        <v>0</v>
      </c>
    </row>
    <row r="710" spans="5:7" x14ac:dyDescent="0.25">
      <c r="E710" t="s">
        <v>404</v>
      </c>
      <c r="F710">
        <v>0</v>
      </c>
      <c r="G710">
        <v>0</v>
      </c>
    </row>
    <row r="711" spans="5:7" x14ac:dyDescent="0.25">
      <c r="E711" t="s">
        <v>404</v>
      </c>
      <c r="F711">
        <v>0</v>
      </c>
      <c r="G711">
        <v>0</v>
      </c>
    </row>
    <row r="712" spans="5:7" x14ac:dyDescent="0.25">
      <c r="E712" t="s">
        <v>404</v>
      </c>
      <c r="F712">
        <v>0</v>
      </c>
      <c r="G712">
        <v>0</v>
      </c>
    </row>
    <row r="713" spans="5:7" x14ac:dyDescent="0.25">
      <c r="E713" t="s">
        <v>278</v>
      </c>
      <c r="F713">
        <v>0</v>
      </c>
      <c r="G713">
        <v>0</v>
      </c>
    </row>
    <row r="714" spans="5:7" x14ac:dyDescent="0.25">
      <c r="E714" t="s">
        <v>278</v>
      </c>
      <c r="F714">
        <v>0</v>
      </c>
      <c r="G714">
        <v>0</v>
      </c>
    </row>
    <row r="715" spans="5:7" x14ac:dyDescent="0.25">
      <c r="E715" t="s">
        <v>278</v>
      </c>
      <c r="F715">
        <v>0</v>
      </c>
      <c r="G715">
        <v>0</v>
      </c>
    </row>
    <row r="716" spans="5:7" x14ac:dyDescent="0.25">
      <c r="E716" t="s">
        <v>278</v>
      </c>
      <c r="F716">
        <v>0</v>
      </c>
      <c r="G716">
        <v>0</v>
      </c>
    </row>
    <row r="717" spans="5:7" x14ac:dyDescent="0.25">
      <c r="E717" t="s">
        <v>278</v>
      </c>
      <c r="F717">
        <v>0</v>
      </c>
      <c r="G717">
        <v>0</v>
      </c>
    </row>
    <row r="718" spans="5:7" x14ac:dyDescent="0.25">
      <c r="E718" t="s">
        <v>278</v>
      </c>
      <c r="F718">
        <v>0</v>
      </c>
      <c r="G718">
        <v>0</v>
      </c>
    </row>
    <row r="719" spans="5:7" x14ac:dyDescent="0.25">
      <c r="E719" t="s">
        <v>278</v>
      </c>
      <c r="F719">
        <v>0</v>
      </c>
      <c r="G719">
        <v>0</v>
      </c>
    </row>
    <row r="720" spans="5:7" x14ac:dyDescent="0.25">
      <c r="E720" t="s">
        <v>278</v>
      </c>
      <c r="F720">
        <v>0</v>
      </c>
      <c r="G720">
        <v>0</v>
      </c>
    </row>
    <row r="721" spans="5:7" x14ac:dyDescent="0.25">
      <c r="E721" t="s">
        <v>278</v>
      </c>
      <c r="F721">
        <v>0</v>
      </c>
      <c r="G721">
        <v>0</v>
      </c>
    </row>
    <row r="722" spans="5:7" x14ac:dyDescent="0.25">
      <c r="E722" t="s">
        <v>278</v>
      </c>
      <c r="F722">
        <v>0</v>
      </c>
      <c r="G722">
        <v>0</v>
      </c>
    </row>
    <row r="723" spans="5:7" x14ac:dyDescent="0.25">
      <c r="E723" t="s">
        <v>278</v>
      </c>
      <c r="F723">
        <v>0</v>
      </c>
      <c r="G723">
        <v>0</v>
      </c>
    </row>
    <row r="724" spans="5:7" x14ac:dyDescent="0.25">
      <c r="E724" t="s">
        <v>278</v>
      </c>
      <c r="F724">
        <v>0</v>
      </c>
      <c r="G724">
        <v>0</v>
      </c>
    </row>
    <row r="725" spans="5:7" x14ac:dyDescent="0.25">
      <c r="E725" t="s">
        <v>278</v>
      </c>
      <c r="F725">
        <v>0</v>
      </c>
      <c r="G725">
        <v>0</v>
      </c>
    </row>
    <row r="726" spans="5:7" x14ac:dyDescent="0.25">
      <c r="E726" t="s">
        <v>278</v>
      </c>
      <c r="F726">
        <v>0</v>
      </c>
      <c r="G726">
        <v>0</v>
      </c>
    </row>
    <row r="727" spans="5:7" x14ac:dyDescent="0.25">
      <c r="E727" t="s">
        <v>278</v>
      </c>
      <c r="F727">
        <v>0</v>
      </c>
      <c r="G727">
        <v>0</v>
      </c>
    </row>
    <row r="728" spans="5:7" x14ac:dyDescent="0.25">
      <c r="E728" t="s">
        <v>278</v>
      </c>
      <c r="F728">
        <v>0</v>
      </c>
      <c r="G728">
        <v>0</v>
      </c>
    </row>
    <row r="729" spans="5:7" x14ac:dyDescent="0.25">
      <c r="E729" t="s">
        <v>278</v>
      </c>
      <c r="F729">
        <v>0</v>
      </c>
      <c r="G729">
        <v>0</v>
      </c>
    </row>
    <row r="730" spans="5:7" x14ac:dyDescent="0.25">
      <c r="E730" t="s">
        <v>278</v>
      </c>
      <c r="F730">
        <v>0</v>
      </c>
      <c r="G730">
        <v>0</v>
      </c>
    </row>
    <row r="731" spans="5:7" x14ac:dyDescent="0.25">
      <c r="E731" t="s">
        <v>278</v>
      </c>
      <c r="F731">
        <v>0</v>
      </c>
      <c r="G731">
        <v>0</v>
      </c>
    </row>
    <row r="732" spans="5:7" x14ac:dyDescent="0.25">
      <c r="E732" t="s">
        <v>278</v>
      </c>
      <c r="F732">
        <v>0</v>
      </c>
      <c r="G732">
        <v>0</v>
      </c>
    </row>
    <row r="733" spans="5:7" x14ac:dyDescent="0.25">
      <c r="E733" t="s">
        <v>278</v>
      </c>
      <c r="F733">
        <v>0</v>
      </c>
      <c r="G733">
        <v>0</v>
      </c>
    </row>
    <row r="734" spans="5:7" x14ac:dyDescent="0.25">
      <c r="E734" t="s">
        <v>278</v>
      </c>
      <c r="F734">
        <v>0</v>
      </c>
      <c r="G734">
        <v>0</v>
      </c>
    </row>
    <row r="735" spans="5:7" x14ac:dyDescent="0.25">
      <c r="E735" t="s">
        <v>278</v>
      </c>
      <c r="F735">
        <v>0</v>
      </c>
      <c r="G735">
        <v>0</v>
      </c>
    </row>
    <row r="736" spans="5:7" x14ac:dyDescent="0.25">
      <c r="E736" t="s">
        <v>278</v>
      </c>
      <c r="F736">
        <v>0</v>
      </c>
      <c r="G736">
        <v>0</v>
      </c>
    </row>
    <row r="737" spans="5:7" x14ac:dyDescent="0.25">
      <c r="E737" t="s">
        <v>278</v>
      </c>
      <c r="F737">
        <v>0</v>
      </c>
      <c r="G737">
        <v>0</v>
      </c>
    </row>
    <row r="738" spans="5:7" x14ac:dyDescent="0.25">
      <c r="E738" t="s">
        <v>278</v>
      </c>
      <c r="F738">
        <v>0</v>
      </c>
      <c r="G738">
        <v>0</v>
      </c>
    </row>
    <row r="739" spans="5:7" x14ac:dyDescent="0.25">
      <c r="E739" t="s">
        <v>278</v>
      </c>
      <c r="F739">
        <v>0</v>
      </c>
      <c r="G739">
        <v>0</v>
      </c>
    </row>
    <row r="740" spans="5:7" x14ac:dyDescent="0.25">
      <c r="E740" t="s">
        <v>278</v>
      </c>
      <c r="F740">
        <v>0</v>
      </c>
      <c r="G740">
        <v>0</v>
      </c>
    </row>
    <row r="741" spans="5:7" x14ac:dyDescent="0.25">
      <c r="E741" t="s">
        <v>278</v>
      </c>
      <c r="F741">
        <v>0</v>
      </c>
      <c r="G741">
        <v>0</v>
      </c>
    </row>
    <row r="742" spans="5:7" x14ac:dyDescent="0.25">
      <c r="E742" t="s">
        <v>278</v>
      </c>
      <c r="F742">
        <v>0</v>
      </c>
      <c r="G742">
        <v>0</v>
      </c>
    </row>
    <row r="743" spans="5:7" x14ac:dyDescent="0.25">
      <c r="E743" t="s">
        <v>278</v>
      </c>
      <c r="F743">
        <v>0</v>
      </c>
      <c r="G743">
        <v>0</v>
      </c>
    </row>
    <row r="744" spans="5:7" x14ac:dyDescent="0.25">
      <c r="E744" t="s">
        <v>278</v>
      </c>
      <c r="F744">
        <v>0</v>
      </c>
      <c r="G744">
        <v>0</v>
      </c>
    </row>
    <row r="745" spans="5:7" x14ac:dyDescent="0.25">
      <c r="E745" t="s">
        <v>278</v>
      </c>
      <c r="F745">
        <v>0</v>
      </c>
      <c r="G745">
        <v>0</v>
      </c>
    </row>
    <row r="746" spans="5:7" x14ac:dyDescent="0.25">
      <c r="E746" t="s">
        <v>278</v>
      </c>
      <c r="F746">
        <v>0</v>
      </c>
      <c r="G746">
        <v>0</v>
      </c>
    </row>
    <row r="747" spans="5:7" x14ac:dyDescent="0.25">
      <c r="E747" t="s">
        <v>278</v>
      </c>
      <c r="F747">
        <v>0</v>
      </c>
      <c r="G747">
        <v>0</v>
      </c>
    </row>
    <row r="748" spans="5:7" x14ac:dyDescent="0.25">
      <c r="E748" t="s">
        <v>278</v>
      </c>
      <c r="F748">
        <v>0</v>
      </c>
      <c r="G748">
        <v>0</v>
      </c>
    </row>
    <row r="749" spans="5:7" x14ac:dyDescent="0.25">
      <c r="E749" t="s">
        <v>278</v>
      </c>
      <c r="F749">
        <v>0</v>
      </c>
      <c r="G749">
        <v>0</v>
      </c>
    </row>
    <row r="750" spans="5:7" x14ac:dyDescent="0.25">
      <c r="E750" t="s">
        <v>278</v>
      </c>
      <c r="F750">
        <v>0</v>
      </c>
      <c r="G750">
        <v>0</v>
      </c>
    </row>
    <row r="751" spans="5:7" x14ac:dyDescent="0.25">
      <c r="E751" t="s">
        <v>278</v>
      </c>
      <c r="F751">
        <v>0</v>
      </c>
      <c r="G751">
        <v>0</v>
      </c>
    </row>
    <row r="752" spans="5:7" x14ac:dyDescent="0.25">
      <c r="E752" t="s">
        <v>278</v>
      </c>
      <c r="F752">
        <v>0</v>
      </c>
      <c r="G752">
        <v>0</v>
      </c>
    </row>
    <row r="753" spans="5:7" x14ac:dyDescent="0.25">
      <c r="E753" t="s">
        <v>278</v>
      </c>
      <c r="F753">
        <v>0</v>
      </c>
      <c r="G753">
        <v>0</v>
      </c>
    </row>
    <row r="754" spans="5:7" x14ac:dyDescent="0.25">
      <c r="E754" t="s">
        <v>278</v>
      </c>
      <c r="F754">
        <v>0</v>
      </c>
      <c r="G754">
        <v>0</v>
      </c>
    </row>
    <row r="755" spans="5:7" x14ac:dyDescent="0.25">
      <c r="E755" t="s">
        <v>278</v>
      </c>
      <c r="F755">
        <v>0</v>
      </c>
      <c r="G755">
        <v>0</v>
      </c>
    </row>
    <row r="756" spans="5:7" x14ac:dyDescent="0.25">
      <c r="E756" t="s">
        <v>278</v>
      </c>
      <c r="F756">
        <v>0</v>
      </c>
      <c r="G756">
        <v>0</v>
      </c>
    </row>
    <row r="757" spans="5:7" x14ac:dyDescent="0.25">
      <c r="E757" t="s">
        <v>278</v>
      </c>
      <c r="F757">
        <v>0</v>
      </c>
      <c r="G757">
        <v>0</v>
      </c>
    </row>
    <row r="758" spans="5:7" x14ac:dyDescent="0.25">
      <c r="E758" t="s">
        <v>278</v>
      </c>
      <c r="F758">
        <v>0</v>
      </c>
      <c r="G758">
        <v>0</v>
      </c>
    </row>
    <row r="759" spans="5:7" x14ac:dyDescent="0.25">
      <c r="E759" t="s">
        <v>278</v>
      </c>
      <c r="F759">
        <v>0</v>
      </c>
      <c r="G759">
        <v>0</v>
      </c>
    </row>
    <row r="760" spans="5:7" x14ac:dyDescent="0.25">
      <c r="E760" t="s">
        <v>278</v>
      </c>
      <c r="F760">
        <v>0</v>
      </c>
      <c r="G760">
        <v>0</v>
      </c>
    </row>
    <row r="761" spans="5:7" x14ac:dyDescent="0.25">
      <c r="E761" t="s">
        <v>278</v>
      </c>
      <c r="F761">
        <v>0</v>
      </c>
      <c r="G761">
        <v>0</v>
      </c>
    </row>
    <row r="762" spans="5:7" x14ac:dyDescent="0.25">
      <c r="E762" t="s">
        <v>278</v>
      </c>
      <c r="F762">
        <v>0</v>
      </c>
      <c r="G762">
        <v>0</v>
      </c>
    </row>
    <row r="763" spans="5:7" x14ac:dyDescent="0.25">
      <c r="E763" t="s">
        <v>278</v>
      </c>
      <c r="F763">
        <v>0</v>
      </c>
      <c r="G763">
        <v>0</v>
      </c>
    </row>
    <row r="764" spans="5:7" x14ac:dyDescent="0.25">
      <c r="E764" t="s">
        <v>278</v>
      </c>
      <c r="F764">
        <v>0</v>
      </c>
      <c r="G764">
        <v>0</v>
      </c>
    </row>
    <row r="765" spans="5:7" x14ac:dyDescent="0.25">
      <c r="E765" t="s">
        <v>278</v>
      </c>
      <c r="F765">
        <v>0</v>
      </c>
      <c r="G765">
        <v>0</v>
      </c>
    </row>
    <row r="766" spans="5:7" x14ac:dyDescent="0.25">
      <c r="E766" t="s">
        <v>278</v>
      </c>
      <c r="F766">
        <v>0</v>
      </c>
      <c r="G766">
        <v>0</v>
      </c>
    </row>
    <row r="767" spans="5:7" x14ac:dyDescent="0.25">
      <c r="E767" t="s">
        <v>278</v>
      </c>
      <c r="F767">
        <v>0</v>
      </c>
      <c r="G767">
        <v>0</v>
      </c>
    </row>
    <row r="768" spans="5:7" x14ac:dyDescent="0.25">
      <c r="E768" t="s">
        <v>278</v>
      </c>
      <c r="F768">
        <v>0</v>
      </c>
      <c r="G768">
        <v>0</v>
      </c>
    </row>
    <row r="769" spans="5:7" x14ac:dyDescent="0.25">
      <c r="E769" t="s">
        <v>278</v>
      </c>
      <c r="F769">
        <v>0</v>
      </c>
      <c r="G769">
        <v>0</v>
      </c>
    </row>
    <row r="770" spans="5:7" x14ac:dyDescent="0.25">
      <c r="E770" t="s">
        <v>278</v>
      </c>
      <c r="F770">
        <v>0</v>
      </c>
      <c r="G770">
        <v>0</v>
      </c>
    </row>
    <row r="771" spans="5:7" x14ac:dyDescent="0.25">
      <c r="E771" t="s">
        <v>278</v>
      </c>
      <c r="F771">
        <v>0</v>
      </c>
      <c r="G771">
        <v>0</v>
      </c>
    </row>
    <row r="772" spans="5:7" x14ac:dyDescent="0.25">
      <c r="E772" t="s">
        <v>278</v>
      </c>
      <c r="F772">
        <v>0</v>
      </c>
      <c r="G772">
        <v>0</v>
      </c>
    </row>
    <row r="773" spans="5:7" x14ac:dyDescent="0.25">
      <c r="E773" t="s">
        <v>278</v>
      </c>
      <c r="F773">
        <v>0</v>
      </c>
      <c r="G773">
        <v>0</v>
      </c>
    </row>
    <row r="774" spans="5:7" x14ac:dyDescent="0.25">
      <c r="E774" t="s">
        <v>278</v>
      </c>
      <c r="F774">
        <v>0</v>
      </c>
      <c r="G774">
        <v>0</v>
      </c>
    </row>
    <row r="775" spans="5:7" x14ac:dyDescent="0.25">
      <c r="E775" t="s">
        <v>278</v>
      </c>
      <c r="F775">
        <v>0</v>
      </c>
      <c r="G775">
        <v>0</v>
      </c>
    </row>
    <row r="776" spans="5:7" x14ac:dyDescent="0.25">
      <c r="E776" t="s">
        <v>278</v>
      </c>
      <c r="F776">
        <v>0</v>
      </c>
      <c r="G776">
        <v>0</v>
      </c>
    </row>
    <row r="777" spans="5:7" x14ac:dyDescent="0.25">
      <c r="E777" t="s">
        <v>278</v>
      </c>
      <c r="F777">
        <v>0</v>
      </c>
      <c r="G777">
        <v>0</v>
      </c>
    </row>
    <row r="778" spans="5:7" x14ac:dyDescent="0.25">
      <c r="E778" t="s">
        <v>278</v>
      </c>
      <c r="F778">
        <v>0</v>
      </c>
      <c r="G778">
        <v>0</v>
      </c>
    </row>
    <row r="779" spans="5:7" x14ac:dyDescent="0.25">
      <c r="E779" t="s">
        <v>278</v>
      </c>
      <c r="F779">
        <v>0</v>
      </c>
      <c r="G779">
        <v>0</v>
      </c>
    </row>
    <row r="780" spans="5:7" x14ac:dyDescent="0.25">
      <c r="E780" t="s">
        <v>278</v>
      </c>
      <c r="F780">
        <v>0</v>
      </c>
      <c r="G780">
        <v>0</v>
      </c>
    </row>
    <row r="781" spans="5:7" x14ac:dyDescent="0.25">
      <c r="E781" t="s">
        <v>278</v>
      </c>
      <c r="F781">
        <v>0</v>
      </c>
      <c r="G781">
        <v>0</v>
      </c>
    </row>
    <row r="782" spans="5:7" x14ac:dyDescent="0.25">
      <c r="E782" t="s">
        <v>278</v>
      </c>
      <c r="F782">
        <v>0</v>
      </c>
      <c r="G782">
        <v>0</v>
      </c>
    </row>
    <row r="783" spans="5:7" x14ac:dyDescent="0.25">
      <c r="E783" t="s">
        <v>278</v>
      </c>
      <c r="F783">
        <v>0</v>
      </c>
      <c r="G783">
        <v>0</v>
      </c>
    </row>
    <row r="784" spans="5:7" x14ac:dyDescent="0.25">
      <c r="E784" t="s">
        <v>278</v>
      </c>
      <c r="F784">
        <v>0</v>
      </c>
      <c r="G784">
        <v>0</v>
      </c>
    </row>
    <row r="785" spans="5:7" x14ac:dyDescent="0.25">
      <c r="E785" t="s">
        <v>278</v>
      </c>
      <c r="F785">
        <v>0</v>
      </c>
      <c r="G785">
        <v>0</v>
      </c>
    </row>
    <row r="786" spans="5:7" x14ac:dyDescent="0.25">
      <c r="E786" t="s">
        <v>278</v>
      </c>
      <c r="F786">
        <v>0</v>
      </c>
      <c r="G786">
        <v>35000</v>
      </c>
    </row>
    <row r="787" spans="5:7" x14ac:dyDescent="0.25">
      <c r="E787" t="s">
        <v>278</v>
      </c>
      <c r="F787">
        <v>0</v>
      </c>
      <c r="G787">
        <v>0</v>
      </c>
    </row>
    <row r="788" spans="5:7" x14ac:dyDescent="0.25">
      <c r="E788" t="s">
        <v>278</v>
      </c>
      <c r="F788">
        <v>0</v>
      </c>
      <c r="G788">
        <v>0</v>
      </c>
    </row>
    <row r="789" spans="5:7" x14ac:dyDescent="0.25">
      <c r="E789" t="s">
        <v>278</v>
      </c>
      <c r="F789">
        <v>0</v>
      </c>
      <c r="G789">
        <v>0</v>
      </c>
    </row>
    <row r="790" spans="5:7" x14ac:dyDescent="0.25">
      <c r="E790" t="s">
        <v>278</v>
      </c>
      <c r="F790">
        <v>0</v>
      </c>
      <c r="G790">
        <v>0</v>
      </c>
    </row>
    <row r="791" spans="5:7" x14ac:dyDescent="0.25">
      <c r="E791" t="s">
        <v>278</v>
      </c>
      <c r="F791">
        <v>0</v>
      </c>
      <c r="G791">
        <v>0</v>
      </c>
    </row>
    <row r="792" spans="5:7" x14ac:dyDescent="0.25">
      <c r="E792" t="s">
        <v>278</v>
      </c>
      <c r="F792">
        <v>0</v>
      </c>
      <c r="G792">
        <v>0</v>
      </c>
    </row>
    <row r="793" spans="5:7" x14ac:dyDescent="0.25">
      <c r="E793" t="s">
        <v>278</v>
      </c>
      <c r="F793">
        <v>0</v>
      </c>
      <c r="G793">
        <v>0</v>
      </c>
    </row>
    <row r="794" spans="5:7" x14ac:dyDescent="0.25">
      <c r="E794" t="s">
        <v>278</v>
      </c>
      <c r="F794">
        <v>0</v>
      </c>
      <c r="G794">
        <v>0</v>
      </c>
    </row>
    <row r="795" spans="5:7" x14ac:dyDescent="0.25">
      <c r="E795" t="s">
        <v>278</v>
      </c>
      <c r="F795">
        <v>0</v>
      </c>
      <c r="G795">
        <v>0</v>
      </c>
    </row>
    <row r="796" spans="5:7" x14ac:dyDescent="0.25">
      <c r="E796" t="s">
        <v>278</v>
      </c>
      <c r="F796">
        <v>0</v>
      </c>
      <c r="G796">
        <v>0</v>
      </c>
    </row>
    <row r="797" spans="5:7" x14ac:dyDescent="0.25">
      <c r="E797" t="s">
        <v>278</v>
      </c>
      <c r="F797">
        <v>0</v>
      </c>
      <c r="G797">
        <v>0</v>
      </c>
    </row>
    <row r="798" spans="5:7" x14ac:dyDescent="0.25">
      <c r="E798" t="s">
        <v>278</v>
      </c>
      <c r="F798">
        <v>0</v>
      </c>
      <c r="G798">
        <v>0</v>
      </c>
    </row>
    <row r="799" spans="5:7" x14ac:dyDescent="0.25">
      <c r="E799" t="s">
        <v>278</v>
      </c>
      <c r="F799">
        <v>0</v>
      </c>
      <c r="G799">
        <v>0</v>
      </c>
    </row>
    <row r="800" spans="5:7" x14ac:dyDescent="0.25">
      <c r="E800" t="s">
        <v>278</v>
      </c>
      <c r="F800">
        <v>0</v>
      </c>
      <c r="G800">
        <v>0</v>
      </c>
    </row>
    <row r="801" spans="5:7" x14ac:dyDescent="0.25">
      <c r="E801" t="s">
        <v>278</v>
      </c>
      <c r="F801">
        <v>0</v>
      </c>
      <c r="G801">
        <v>0</v>
      </c>
    </row>
    <row r="802" spans="5:7" x14ac:dyDescent="0.25">
      <c r="E802" t="s">
        <v>278</v>
      </c>
      <c r="F802">
        <v>0</v>
      </c>
      <c r="G802">
        <v>0</v>
      </c>
    </row>
    <row r="803" spans="5:7" x14ac:dyDescent="0.25">
      <c r="E803" t="s">
        <v>278</v>
      </c>
      <c r="F803">
        <v>0</v>
      </c>
      <c r="G803">
        <v>0</v>
      </c>
    </row>
    <row r="804" spans="5:7" x14ac:dyDescent="0.25">
      <c r="E804" t="s">
        <v>278</v>
      </c>
      <c r="F804">
        <v>0</v>
      </c>
      <c r="G804">
        <v>0</v>
      </c>
    </row>
    <row r="805" spans="5:7" x14ac:dyDescent="0.25">
      <c r="E805" t="s">
        <v>278</v>
      </c>
      <c r="F805">
        <v>0</v>
      </c>
      <c r="G805">
        <v>0</v>
      </c>
    </row>
    <row r="806" spans="5:7" x14ac:dyDescent="0.25">
      <c r="E806" t="s">
        <v>278</v>
      </c>
      <c r="F806">
        <v>0</v>
      </c>
      <c r="G806">
        <v>0</v>
      </c>
    </row>
    <row r="807" spans="5:7" x14ac:dyDescent="0.25">
      <c r="E807" t="s">
        <v>278</v>
      </c>
      <c r="F807">
        <v>0</v>
      </c>
      <c r="G807">
        <v>0</v>
      </c>
    </row>
    <row r="808" spans="5:7" x14ac:dyDescent="0.25">
      <c r="E808" t="s">
        <v>278</v>
      </c>
      <c r="F808">
        <v>0</v>
      </c>
      <c r="G808">
        <v>0</v>
      </c>
    </row>
    <row r="809" spans="5:7" x14ac:dyDescent="0.25">
      <c r="E809" t="s">
        <v>278</v>
      </c>
      <c r="F809">
        <v>0</v>
      </c>
      <c r="G809">
        <v>0</v>
      </c>
    </row>
    <row r="810" spans="5:7" x14ac:dyDescent="0.25">
      <c r="E810" t="s">
        <v>278</v>
      </c>
      <c r="F810">
        <v>0</v>
      </c>
      <c r="G810">
        <v>0</v>
      </c>
    </row>
    <row r="811" spans="5:7" x14ac:dyDescent="0.25">
      <c r="E811" t="s">
        <v>278</v>
      </c>
      <c r="F811">
        <v>0</v>
      </c>
      <c r="G811">
        <v>0</v>
      </c>
    </row>
    <row r="812" spans="5:7" x14ac:dyDescent="0.25">
      <c r="E812" t="s">
        <v>278</v>
      </c>
      <c r="F812">
        <v>0</v>
      </c>
      <c r="G812">
        <v>0</v>
      </c>
    </row>
    <row r="813" spans="5:7" x14ac:dyDescent="0.25">
      <c r="E813" t="s">
        <v>278</v>
      </c>
      <c r="F813">
        <v>0</v>
      </c>
      <c r="G813">
        <v>0</v>
      </c>
    </row>
    <row r="814" spans="5:7" x14ac:dyDescent="0.25">
      <c r="E814" t="s">
        <v>278</v>
      </c>
      <c r="F814">
        <v>0</v>
      </c>
      <c r="G814">
        <v>0</v>
      </c>
    </row>
    <row r="815" spans="5:7" x14ac:dyDescent="0.25">
      <c r="E815" t="s">
        <v>278</v>
      </c>
      <c r="F815">
        <v>0</v>
      </c>
      <c r="G815">
        <v>0</v>
      </c>
    </row>
    <row r="816" spans="5:7" x14ac:dyDescent="0.25">
      <c r="E816" t="s">
        <v>278</v>
      </c>
      <c r="F816">
        <v>0</v>
      </c>
      <c r="G816">
        <v>0</v>
      </c>
    </row>
    <row r="817" spans="5:7" x14ac:dyDescent="0.25">
      <c r="E817" t="s">
        <v>278</v>
      </c>
      <c r="F817">
        <v>0</v>
      </c>
      <c r="G817">
        <v>0</v>
      </c>
    </row>
    <row r="818" spans="5:7" x14ac:dyDescent="0.25">
      <c r="E818" t="s">
        <v>278</v>
      </c>
      <c r="F818">
        <v>0</v>
      </c>
      <c r="G818">
        <v>0</v>
      </c>
    </row>
    <row r="819" spans="5:7" x14ac:dyDescent="0.25">
      <c r="E819" t="s">
        <v>278</v>
      </c>
      <c r="F819">
        <v>0</v>
      </c>
      <c r="G819">
        <v>0</v>
      </c>
    </row>
    <row r="820" spans="5:7" x14ac:dyDescent="0.25">
      <c r="E820" t="s">
        <v>279</v>
      </c>
      <c r="F820">
        <v>0</v>
      </c>
      <c r="G820">
        <v>0</v>
      </c>
    </row>
    <row r="821" spans="5:7" x14ac:dyDescent="0.25">
      <c r="E821" t="s">
        <v>279</v>
      </c>
      <c r="F821">
        <v>0</v>
      </c>
      <c r="G821">
        <v>0</v>
      </c>
    </row>
    <row r="822" spans="5:7" x14ac:dyDescent="0.25">
      <c r="E822" t="s">
        <v>279</v>
      </c>
      <c r="F822">
        <v>0</v>
      </c>
      <c r="G822">
        <v>0</v>
      </c>
    </row>
    <row r="823" spans="5:7" x14ac:dyDescent="0.25">
      <c r="E823" t="s">
        <v>279</v>
      </c>
      <c r="F823">
        <v>0</v>
      </c>
      <c r="G823">
        <v>0</v>
      </c>
    </row>
    <row r="824" spans="5:7" x14ac:dyDescent="0.25">
      <c r="E824" t="s">
        <v>279</v>
      </c>
      <c r="F824">
        <v>0</v>
      </c>
      <c r="G824">
        <v>0</v>
      </c>
    </row>
    <row r="825" spans="5:7" x14ac:dyDescent="0.25">
      <c r="E825" t="s">
        <v>279</v>
      </c>
      <c r="F825">
        <v>0</v>
      </c>
      <c r="G825">
        <v>0</v>
      </c>
    </row>
    <row r="826" spans="5:7" x14ac:dyDescent="0.25">
      <c r="E826" t="s">
        <v>279</v>
      </c>
      <c r="F826">
        <v>0</v>
      </c>
      <c r="G826">
        <v>0</v>
      </c>
    </row>
    <row r="827" spans="5:7" x14ac:dyDescent="0.25">
      <c r="E827" t="s">
        <v>279</v>
      </c>
      <c r="F827">
        <v>0</v>
      </c>
      <c r="G827">
        <v>0</v>
      </c>
    </row>
    <row r="828" spans="5:7" x14ac:dyDescent="0.25">
      <c r="E828" t="s">
        <v>279</v>
      </c>
      <c r="F828">
        <v>0</v>
      </c>
      <c r="G828">
        <v>0</v>
      </c>
    </row>
    <row r="829" spans="5:7" x14ac:dyDescent="0.25">
      <c r="E829" t="s">
        <v>279</v>
      </c>
      <c r="F829">
        <v>0</v>
      </c>
      <c r="G829">
        <v>0</v>
      </c>
    </row>
    <row r="830" spans="5:7" x14ac:dyDescent="0.25">
      <c r="E830" t="s">
        <v>279</v>
      </c>
      <c r="F830">
        <v>0</v>
      </c>
      <c r="G830">
        <v>0</v>
      </c>
    </row>
    <row r="831" spans="5:7" x14ac:dyDescent="0.25">
      <c r="E831" t="s">
        <v>279</v>
      </c>
      <c r="F831">
        <v>0</v>
      </c>
      <c r="G831">
        <v>0</v>
      </c>
    </row>
    <row r="832" spans="5:7" x14ac:dyDescent="0.25">
      <c r="E832" t="s">
        <v>279</v>
      </c>
      <c r="F832">
        <v>0</v>
      </c>
      <c r="G832">
        <v>5000</v>
      </c>
    </row>
    <row r="833" spans="5:7" x14ac:dyDescent="0.25">
      <c r="E833" t="s">
        <v>279</v>
      </c>
      <c r="F833">
        <v>0</v>
      </c>
      <c r="G833">
        <v>0</v>
      </c>
    </row>
    <row r="834" spans="5:7" x14ac:dyDescent="0.25">
      <c r="E834" t="s">
        <v>279</v>
      </c>
      <c r="F834">
        <v>0</v>
      </c>
      <c r="G834">
        <v>0</v>
      </c>
    </row>
    <row r="835" spans="5:7" x14ac:dyDescent="0.25">
      <c r="E835" t="s">
        <v>279</v>
      </c>
      <c r="F835">
        <v>0</v>
      </c>
      <c r="G835">
        <v>0</v>
      </c>
    </row>
    <row r="836" spans="5:7" x14ac:dyDescent="0.25">
      <c r="E836" t="s">
        <v>279</v>
      </c>
      <c r="F836">
        <v>0</v>
      </c>
      <c r="G836">
        <v>0</v>
      </c>
    </row>
    <row r="837" spans="5:7" x14ac:dyDescent="0.25">
      <c r="E837" t="s">
        <v>279</v>
      </c>
      <c r="F837">
        <v>0</v>
      </c>
      <c r="G837">
        <v>0</v>
      </c>
    </row>
    <row r="838" spans="5:7" x14ac:dyDescent="0.25">
      <c r="E838" t="s">
        <v>279</v>
      </c>
      <c r="F838">
        <v>0</v>
      </c>
      <c r="G838">
        <v>0</v>
      </c>
    </row>
    <row r="839" spans="5:7" x14ac:dyDescent="0.25">
      <c r="E839" t="s">
        <v>279</v>
      </c>
      <c r="F839">
        <v>0</v>
      </c>
      <c r="G839">
        <v>0</v>
      </c>
    </row>
    <row r="840" spans="5:7" x14ac:dyDescent="0.25">
      <c r="E840" t="s">
        <v>279</v>
      </c>
      <c r="F840">
        <v>0</v>
      </c>
      <c r="G840">
        <v>0</v>
      </c>
    </row>
    <row r="841" spans="5:7" x14ac:dyDescent="0.25">
      <c r="E841" t="s">
        <v>279</v>
      </c>
      <c r="F841">
        <v>0</v>
      </c>
      <c r="G841">
        <v>0</v>
      </c>
    </row>
    <row r="842" spans="5:7" x14ac:dyDescent="0.25">
      <c r="E842" t="s">
        <v>279</v>
      </c>
      <c r="F842">
        <v>0</v>
      </c>
      <c r="G842">
        <v>0</v>
      </c>
    </row>
    <row r="843" spans="5:7" x14ac:dyDescent="0.25">
      <c r="E843" t="s">
        <v>279</v>
      </c>
      <c r="F843">
        <v>0</v>
      </c>
      <c r="G843">
        <v>0</v>
      </c>
    </row>
    <row r="844" spans="5:7" x14ac:dyDescent="0.25">
      <c r="E844" t="s">
        <v>279</v>
      </c>
      <c r="F844">
        <v>0</v>
      </c>
      <c r="G844">
        <v>0</v>
      </c>
    </row>
    <row r="845" spans="5:7" x14ac:dyDescent="0.25">
      <c r="E845" t="s">
        <v>279</v>
      </c>
      <c r="F845">
        <v>0</v>
      </c>
      <c r="G845">
        <v>0</v>
      </c>
    </row>
    <row r="846" spans="5:7" x14ac:dyDescent="0.25">
      <c r="E846" t="s">
        <v>279</v>
      </c>
      <c r="F846">
        <v>0</v>
      </c>
      <c r="G846">
        <v>0</v>
      </c>
    </row>
    <row r="847" spans="5:7" x14ac:dyDescent="0.25">
      <c r="E847" t="s">
        <v>279</v>
      </c>
      <c r="F847">
        <v>0</v>
      </c>
      <c r="G847">
        <v>0</v>
      </c>
    </row>
    <row r="848" spans="5:7" x14ac:dyDescent="0.25">
      <c r="E848" t="s">
        <v>279</v>
      </c>
      <c r="F848">
        <v>0</v>
      </c>
      <c r="G848">
        <v>3500</v>
      </c>
    </row>
    <row r="849" spans="5:7" x14ac:dyDescent="0.25">
      <c r="E849" t="s">
        <v>279</v>
      </c>
      <c r="F849">
        <v>0</v>
      </c>
      <c r="G849">
        <v>9500</v>
      </c>
    </row>
    <row r="850" spans="5:7" x14ac:dyDescent="0.25">
      <c r="E850" t="s">
        <v>279</v>
      </c>
      <c r="F850">
        <v>0</v>
      </c>
      <c r="G850">
        <v>0</v>
      </c>
    </row>
    <row r="851" spans="5:7" x14ac:dyDescent="0.25">
      <c r="E851" t="s">
        <v>279</v>
      </c>
      <c r="F851">
        <v>0</v>
      </c>
      <c r="G851">
        <v>0</v>
      </c>
    </row>
    <row r="852" spans="5:7" x14ac:dyDescent="0.25">
      <c r="E852" t="s">
        <v>279</v>
      </c>
      <c r="F852">
        <v>0</v>
      </c>
      <c r="G852">
        <v>0</v>
      </c>
    </row>
    <row r="853" spans="5:7" x14ac:dyDescent="0.25">
      <c r="E853" t="s">
        <v>279</v>
      </c>
      <c r="F853">
        <v>0</v>
      </c>
      <c r="G853">
        <v>0</v>
      </c>
    </row>
    <row r="854" spans="5:7" x14ac:dyDescent="0.25">
      <c r="E854" t="s">
        <v>279</v>
      </c>
      <c r="F854">
        <v>0</v>
      </c>
      <c r="G854">
        <v>0</v>
      </c>
    </row>
    <row r="855" spans="5:7" x14ac:dyDescent="0.25">
      <c r="E855" t="s">
        <v>279</v>
      </c>
      <c r="F855">
        <v>0</v>
      </c>
      <c r="G855">
        <v>0</v>
      </c>
    </row>
    <row r="856" spans="5:7" x14ac:dyDescent="0.25">
      <c r="E856" t="s">
        <v>279</v>
      </c>
      <c r="F856">
        <v>0</v>
      </c>
      <c r="G856">
        <v>0</v>
      </c>
    </row>
    <row r="857" spans="5:7" x14ac:dyDescent="0.25">
      <c r="E857" t="s">
        <v>279</v>
      </c>
      <c r="F857">
        <v>0</v>
      </c>
      <c r="G857">
        <v>30000</v>
      </c>
    </row>
    <row r="858" spans="5:7" x14ac:dyDescent="0.25">
      <c r="E858" t="s">
        <v>279</v>
      </c>
      <c r="F858">
        <v>0</v>
      </c>
      <c r="G858">
        <v>0</v>
      </c>
    </row>
    <row r="859" spans="5:7" x14ac:dyDescent="0.25">
      <c r="E859" t="s">
        <v>279</v>
      </c>
      <c r="F859">
        <v>0</v>
      </c>
      <c r="G859">
        <v>0</v>
      </c>
    </row>
    <row r="860" spans="5:7" x14ac:dyDescent="0.25">
      <c r="E860" t="s">
        <v>279</v>
      </c>
      <c r="F860">
        <v>0</v>
      </c>
      <c r="G860">
        <v>0</v>
      </c>
    </row>
    <row r="861" spans="5:7" x14ac:dyDescent="0.25">
      <c r="E861" t="s">
        <v>279</v>
      </c>
      <c r="F861">
        <v>0</v>
      </c>
      <c r="G861">
        <v>20000</v>
      </c>
    </row>
    <row r="862" spans="5:7" x14ac:dyDescent="0.25">
      <c r="E862" t="s">
        <v>279</v>
      </c>
      <c r="F862">
        <v>0</v>
      </c>
      <c r="G862">
        <v>0</v>
      </c>
    </row>
    <row r="863" spans="5:7" x14ac:dyDescent="0.25">
      <c r="E863" t="s">
        <v>279</v>
      </c>
      <c r="F863">
        <v>0</v>
      </c>
      <c r="G863">
        <v>0</v>
      </c>
    </row>
    <row r="864" spans="5:7" x14ac:dyDescent="0.25">
      <c r="E864" t="s">
        <v>279</v>
      </c>
      <c r="F864">
        <v>0</v>
      </c>
      <c r="G864">
        <v>0</v>
      </c>
    </row>
    <row r="865" spans="5:7" x14ac:dyDescent="0.25">
      <c r="E865" t="s">
        <v>279</v>
      </c>
      <c r="F865">
        <v>0</v>
      </c>
      <c r="G865">
        <v>0</v>
      </c>
    </row>
    <row r="866" spans="5:7" x14ac:dyDescent="0.25">
      <c r="E866" t="s">
        <v>279</v>
      </c>
      <c r="F866">
        <v>0</v>
      </c>
      <c r="G866">
        <v>0</v>
      </c>
    </row>
    <row r="867" spans="5:7" x14ac:dyDescent="0.25">
      <c r="E867" t="s">
        <v>279</v>
      </c>
      <c r="F867">
        <v>0</v>
      </c>
      <c r="G867">
        <v>0</v>
      </c>
    </row>
    <row r="868" spans="5:7" x14ac:dyDescent="0.25">
      <c r="E868" t="s">
        <v>279</v>
      </c>
      <c r="F868">
        <v>0</v>
      </c>
      <c r="G868">
        <v>0</v>
      </c>
    </row>
    <row r="869" spans="5:7" x14ac:dyDescent="0.25">
      <c r="E869" t="s">
        <v>279</v>
      </c>
      <c r="F869">
        <v>0</v>
      </c>
      <c r="G869">
        <v>6000</v>
      </c>
    </row>
    <row r="870" spans="5:7" x14ac:dyDescent="0.25">
      <c r="E870" t="s">
        <v>279</v>
      </c>
      <c r="F870">
        <v>0</v>
      </c>
      <c r="G870">
        <v>0</v>
      </c>
    </row>
    <row r="871" spans="5:7" x14ac:dyDescent="0.25">
      <c r="E871" t="s">
        <v>279</v>
      </c>
      <c r="F871">
        <v>0</v>
      </c>
      <c r="G871">
        <v>0</v>
      </c>
    </row>
    <row r="872" spans="5:7" x14ac:dyDescent="0.25">
      <c r="E872" t="s">
        <v>279</v>
      </c>
      <c r="F872">
        <v>0</v>
      </c>
      <c r="G872">
        <v>0</v>
      </c>
    </row>
    <row r="873" spans="5:7" x14ac:dyDescent="0.25">
      <c r="E873" t="s">
        <v>279</v>
      </c>
      <c r="F873">
        <v>0</v>
      </c>
      <c r="G873">
        <v>0</v>
      </c>
    </row>
    <row r="874" spans="5:7" x14ac:dyDescent="0.25">
      <c r="E874" t="s">
        <v>279</v>
      </c>
      <c r="F874">
        <v>0</v>
      </c>
      <c r="G874">
        <v>0</v>
      </c>
    </row>
    <row r="875" spans="5:7" x14ac:dyDescent="0.25">
      <c r="E875" t="s">
        <v>279</v>
      </c>
      <c r="F875">
        <v>0</v>
      </c>
      <c r="G875">
        <v>0</v>
      </c>
    </row>
    <row r="876" spans="5:7" x14ac:dyDescent="0.25">
      <c r="E876" t="s">
        <v>279</v>
      </c>
      <c r="F876">
        <v>0</v>
      </c>
      <c r="G876">
        <v>0</v>
      </c>
    </row>
    <row r="877" spans="5:7" x14ac:dyDescent="0.25">
      <c r="E877" t="s">
        <v>279</v>
      </c>
      <c r="F877">
        <v>0</v>
      </c>
      <c r="G877">
        <v>0</v>
      </c>
    </row>
    <row r="878" spans="5:7" x14ac:dyDescent="0.25">
      <c r="E878" t="s">
        <v>279</v>
      </c>
      <c r="F878">
        <v>0</v>
      </c>
      <c r="G878">
        <v>0</v>
      </c>
    </row>
    <row r="879" spans="5:7" x14ac:dyDescent="0.25">
      <c r="E879" t="s">
        <v>279</v>
      </c>
      <c r="F879">
        <v>0</v>
      </c>
      <c r="G879">
        <v>0</v>
      </c>
    </row>
    <row r="880" spans="5:7" x14ac:dyDescent="0.25">
      <c r="E880" t="s">
        <v>279</v>
      </c>
      <c r="F880">
        <v>0</v>
      </c>
      <c r="G880">
        <v>0</v>
      </c>
    </row>
    <row r="881" spans="5:7" x14ac:dyDescent="0.25">
      <c r="E881" t="s">
        <v>279</v>
      </c>
      <c r="F881">
        <v>0</v>
      </c>
      <c r="G881">
        <v>0</v>
      </c>
    </row>
    <row r="882" spans="5:7" x14ac:dyDescent="0.25">
      <c r="E882" t="s">
        <v>279</v>
      </c>
      <c r="F882">
        <v>0</v>
      </c>
      <c r="G882">
        <v>0</v>
      </c>
    </row>
    <row r="883" spans="5:7" x14ac:dyDescent="0.25">
      <c r="E883" t="s">
        <v>279</v>
      </c>
      <c r="F883">
        <v>0</v>
      </c>
      <c r="G883">
        <v>0</v>
      </c>
    </row>
    <row r="884" spans="5:7" x14ac:dyDescent="0.25">
      <c r="E884" t="s">
        <v>279</v>
      </c>
      <c r="F884">
        <v>0</v>
      </c>
      <c r="G884">
        <v>0</v>
      </c>
    </row>
    <row r="885" spans="5:7" x14ac:dyDescent="0.25">
      <c r="E885" t="s">
        <v>279</v>
      </c>
      <c r="F885">
        <v>0</v>
      </c>
      <c r="G885">
        <v>0</v>
      </c>
    </row>
    <row r="886" spans="5:7" x14ac:dyDescent="0.25">
      <c r="E886" t="s">
        <v>279</v>
      </c>
      <c r="F886">
        <v>0</v>
      </c>
      <c r="G886">
        <v>0</v>
      </c>
    </row>
    <row r="887" spans="5:7" x14ac:dyDescent="0.25">
      <c r="E887" t="s">
        <v>279</v>
      </c>
      <c r="F887">
        <v>0</v>
      </c>
      <c r="G887">
        <v>0</v>
      </c>
    </row>
    <row r="888" spans="5:7" x14ac:dyDescent="0.25">
      <c r="E888" t="s">
        <v>279</v>
      </c>
      <c r="F888">
        <v>0</v>
      </c>
      <c r="G888">
        <v>0</v>
      </c>
    </row>
    <row r="889" spans="5:7" x14ac:dyDescent="0.25">
      <c r="E889" t="s">
        <v>279</v>
      </c>
      <c r="F889">
        <v>0</v>
      </c>
      <c r="G889">
        <v>0</v>
      </c>
    </row>
    <row r="890" spans="5:7" x14ac:dyDescent="0.25">
      <c r="E890" t="s">
        <v>279</v>
      </c>
      <c r="F890">
        <v>0</v>
      </c>
      <c r="G890">
        <v>0</v>
      </c>
    </row>
    <row r="891" spans="5:7" x14ac:dyDescent="0.25">
      <c r="E891" t="s">
        <v>279</v>
      </c>
      <c r="F891">
        <v>0</v>
      </c>
      <c r="G891">
        <v>0</v>
      </c>
    </row>
    <row r="892" spans="5:7" x14ac:dyDescent="0.25">
      <c r="E892" t="s">
        <v>279</v>
      </c>
      <c r="F892">
        <v>0</v>
      </c>
      <c r="G892">
        <v>0</v>
      </c>
    </row>
    <row r="893" spans="5:7" x14ac:dyDescent="0.25">
      <c r="E893" t="s">
        <v>279</v>
      </c>
      <c r="F893">
        <v>0</v>
      </c>
      <c r="G893">
        <v>0</v>
      </c>
    </row>
    <row r="894" spans="5:7" x14ac:dyDescent="0.25">
      <c r="E894" t="s">
        <v>279</v>
      </c>
      <c r="F894">
        <v>0</v>
      </c>
      <c r="G894">
        <v>0</v>
      </c>
    </row>
    <row r="895" spans="5:7" x14ac:dyDescent="0.25">
      <c r="E895" t="s">
        <v>279</v>
      </c>
      <c r="F895">
        <v>0</v>
      </c>
      <c r="G895">
        <v>0</v>
      </c>
    </row>
    <row r="896" spans="5:7" x14ac:dyDescent="0.25">
      <c r="E896" t="s">
        <v>279</v>
      </c>
      <c r="F896">
        <v>0</v>
      </c>
      <c r="G896">
        <v>0</v>
      </c>
    </row>
    <row r="897" spans="5:7" x14ac:dyDescent="0.25">
      <c r="E897" t="s">
        <v>279</v>
      </c>
      <c r="F897">
        <v>0</v>
      </c>
      <c r="G897">
        <v>0</v>
      </c>
    </row>
    <row r="898" spans="5:7" x14ac:dyDescent="0.25">
      <c r="E898" t="s">
        <v>279</v>
      </c>
      <c r="F898">
        <v>0</v>
      </c>
      <c r="G898">
        <v>20000</v>
      </c>
    </row>
    <row r="899" spans="5:7" x14ac:dyDescent="0.25">
      <c r="E899" t="s">
        <v>279</v>
      </c>
      <c r="F899">
        <v>0</v>
      </c>
      <c r="G899">
        <v>0</v>
      </c>
    </row>
    <row r="900" spans="5:7" x14ac:dyDescent="0.25">
      <c r="E900" t="s">
        <v>279</v>
      </c>
      <c r="F900">
        <v>0</v>
      </c>
      <c r="G900">
        <v>48000</v>
      </c>
    </row>
    <row r="901" spans="5:7" x14ac:dyDescent="0.25">
      <c r="E901" t="s">
        <v>279</v>
      </c>
      <c r="F901">
        <v>0</v>
      </c>
      <c r="G901">
        <v>0</v>
      </c>
    </row>
    <row r="902" spans="5:7" x14ac:dyDescent="0.25">
      <c r="E902" t="s">
        <v>279</v>
      </c>
      <c r="F902">
        <v>0</v>
      </c>
      <c r="G902">
        <v>7500</v>
      </c>
    </row>
    <row r="903" spans="5:7" x14ac:dyDescent="0.25">
      <c r="E903" t="s">
        <v>279</v>
      </c>
      <c r="F903">
        <v>0</v>
      </c>
      <c r="G903">
        <v>0</v>
      </c>
    </row>
    <row r="904" spans="5:7" x14ac:dyDescent="0.25">
      <c r="E904" t="s">
        <v>279</v>
      </c>
      <c r="F904">
        <v>0</v>
      </c>
      <c r="G904">
        <v>0</v>
      </c>
    </row>
    <row r="905" spans="5:7" x14ac:dyDescent="0.25">
      <c r="E905" t="s">
        <v>279</v>
      </c>
      <c r="F905">
        <v>0</v>
      </c>
      <c r="G905">
        <v>0</v>
      </c>
    </row>
    <row r="906" spans="5:7" x14ac:dyDescent="0.25">
      <c r="E906" t="s">
        <v>279</v>
      </c>
      <c r="F906">
        <v>0</v>
      </c>
      <c r="G906">
        <v>0</v>
      </c>
    </row>
    <row r="907" spans="5:7" x14ac:dyDescent="0.25">
      <c r="E907" t="s">
        <v>279</v>
      </c>
      <c r="F907">
        <v>0</v>
      </c>
      <c r="G907">
        <v>0</v>
      </c>
    </row>
    <row r="908" spans="5:7" x14ac:dyDescent="0.25">
      <c r="E908" t="s">
        <v>279</v>
      </c>
      <c r="F908">
        <v>0</v>
      </c>
      <c r="G908">
        <v>0</v>
      </c>
    </row>
    <row r="909" spans="5:7" x14ac:dyDescent="0.25">
      <c r="E909" t="s">
        <v>279</v>
      </c>
      <c r="F909">
        <v>0</v>
      </c>
      <c r="G909">
        <v>0</v>
      </c>
    </row>
    <row r="910" spans="5:7" x14ac:dyDescent="0.25">
      <c r="E910" t="s">
        <v>279</v>
      </c>
      <c r="F910">
        <v>0</v>
      </c>
      <c r="G910">
        <v>0</v>
      </c>
    </row>
    <row r="911" spans="5:7" x14ac:dyDescent="0.25">
      <c r="E911" t="s">
        <v>279</v>
      </c>
      <c r="F911">
        <v>0</v>
      </c>
      <c r="G911">
        <v>0</v>
      </c>
    </row>
    <row r="912" spans="5:7" x14ac:dyDescent="0.25">
      <c r="E912" t="s">
        <v>279</v>
      </c>
      <c r="F912">
        <v>0</v>
      </c>
      <c r="G912">
        <v>0</v>
      </c>
    </row>
    <row r="913" spans="5:7" x14ac:dyDescent="0.25">
      <c r="E913" t="s">
        <v>279</v>
      </c>
      <c r="F913">
        <v>0</v>
      </c>
      <c r="G913">
        <v>0</v>
      </c>
    </row>
    <row r="914" spans="5:7" x14ac:dyDescent="0.25">
      <c r="E914" t="s">
        <v>279</v>
      </c>
      <c r="F914">
        <v>0</v>
      </c>
      <c r="G914">
        <v>0</v>
      </c>
    </row>
    <row r="915" spans="5:7" x14ac:dyDescent="0.25">
      <c r="E915" t="s">
        <v>279</v>
      </c>
      <c r="F915">
        <v>0</v>
      </c>
      <c r="G915">
        <v>0</v>
      </c>
    </row>
    <row r="916" spans="5:7" x14ac:dyDescent="0.25">
      <c r="E916" t="s">
        <v>279</v>
      </c>
      <c r="F916">
        <v>0</v>
      </c>
      <c r="G916">
        <v>0</v>
      </c>
    </row>
    <row r="917" spans="5:7" x14ac:dyDescent="0.25">
      <c r="E917" t="s">
        <v>279</v>
      </c>
      <c r="F917">
        <v>0</v>
      </c>
      <c r="G917">
        <v>0</v>
      </c>
    </row>
    <row r="918" spans="5:7" x14ac:dyDescent="0.25">
      <c r="E918" t="s">
        <v>279</v>
      </c>
      <c r="F918">
        <v>0</v>
      </c>
      <c r="G918">
        <v>0</v>
      </c>
    </row>
    <row r="919" spans="5:7" x14ac:dyDescent="0.25">
      <c r="E919" t="s">
        <v>279</v>
      </c>
      <c r="F919">
        <v>0</v>
      </c>
      <c r="G919">
        <v>0</v>
      </c>
    </row>
    <row r="920" spans="5:7" x14ac:dyDescent="0.25">
      <c r="E920" t="s">
        <v>279</v>
      </c>
      <c r="F920">
        <v>0</v>
      </c>
      <c r="G920">
        <v>0</v>
      </c>
    </row>
    <row r="921" spans="5:7" x14ac:dyDescent="0.25">
      <c r="E921" t="s">
        <v>279</v>
      </c>
      <c r="F921">
        <v>0</v>
      </c>
      <c r="G921">
        <v>0</v>
      </c>
    </row>
    <row r="922" spans="5:7" x14ac:dyDescent="0.25">
      <c r="E922" t="s">
        <v>279</v>
      </c>
      <c r="F922">
        <v>0</v>
      </c>
      <c r="G922">
        <v>0</v>
      </c>
    </row>
    <row r="923" spans="5:7" x14ac:dyDescent="0.25">
      <c r="E923" t="s">
        <v>279</v>
      </c>
      <c r="F923">
        <v>0</v>
      </c>
      <c r="G923">
        <v>0</v>
      </c>
    </row>
    <row r="924" spans="5:7" x14ac:dyDescent="0.25">
      <c r="E924" t="s">
        <v>279</v>
      </c>
      <c r="F924">
        <v>0</v>
      </c>
      <c r="G924">
        <v>0</v>
      </c>
    </row>
    <row r="925" spans="5:7" x14ac:dyDescent="0.25">
      <c r="E925" t="s">
        <v>279</v>
      </c>
      <c r="F925">
        <v>0</v>
      </c>
      <c r="G925">
        <v>0</v>
      </c>
    </row>
    <row r="926" spans="5:7" x14ac:dyDescent="0.25">
      <c r="E926" t="s">
        <v>279</v>
      </c>
      <c r="F926">
        <v>0</v>
      </c>
      <c r="G926">
        <v>0</v>
      </c>
    </row>
    <row r="927" spans="5:7" x14ac:dyDescent="0.25">
      <c r="E927" t="s">
        <v>279</v>
      </c>
      <c r="F927">
        <v>0</v>
      </c>
      <c r="G927">
        <v>0</v>
      </c>
    </row>
    <row r="928" spans="5:7" x14ac:dyDescent="0.25">
      <c r="E928" t="s">
        <v>279</v>
      </c>
      <c r="F928">
        <v>0</v>
      </c>
      <c r="G928">
        <v>0</v>
      </c>
    </row>
    <row r="929" spans="5:7" x14ac:dyDescent="0.25">
      <c r="E929" t="s">
        <v>279</v>
      </c>
      <c r="F929">
        <v>0</v>
      </c>
      <c r="G929">
        <v>0</v>
      </c>
    </row>
    <row r="930" spans="5:7" x14ac:dyDescent="0.25">
      <c r="E930" t="s">
        <v>279</v>
      </c>
      <c r="F930">
        <v>0</v>
      </c>
      <c r="G930">
        <v>0</v>
      </c>
    </row>
    <row r="931" spans="5:7" x14ac:dyDescent="0.25">
      <c r="E931" t="s">
        <v>279</v>
      </c>
      <c r="F931">
        <v>0</v>
      </c>
      <c r="G931">
        <v>0</v>
      </c>
    </row>
    <row r="932" spans="5:7" x14ac:dyDescent="0.25">
      <c r="E932" t="s">
        <v>279</v>
      </c>
      <c r="F932">
        <v>0</v>
      </c>
      <c r="G932">
        <v>0</v>
      </c>
    </row>
    <row r="933" spans="5:7" x14ac:dyDescent="0.25">
      <c r="E933" t="s">
        <v>279</v>
      </c>
      <c r="F933">
        <v>0</v>
      </c>
      <c r="G933">
        <v>0</v>
      </c>
    </row>
    <row r="934" spans="5:7" x14ac:dyDescent="0.25">
      <c r="E934" t="s">
        <v>279</v>
      </c>
      <c r="F934">
        <v>0</v>
      </c>
      <c r="G934">
        <v>0</v>
      </c>
    </row>
    <row r="935" spans="5:7" x14ac:dyDescent="0.25">
      <c r="E935" t="s">
        <v>279</v>
      </c>
      <c r="F935">
        <v>0</v>
      </c>
      <c r="G935">
        <v>0</v>
      </c>
    </row>
    <row r="936" spans="5:7" x14ac:dyDescent="0.25">
      <c r="E936" t="s">
        <v>279</v>
      </c>
      <c r="F936">
        <v>0</v>
      </c>
      <c r="G936">
        <v>48000</v>
      </c>
    </row>
    <row r="937" spans="5:7" x14ac:dyDescent="0.25">
      <c r="E937" t="s">
        <v>279</v>
      </c>
      <c r="F937">
        <v>0</v>
      </c>
      <c r="G937">
        <v>0</v>
      </c>
    </row>
    <row r="938" spans="5:7" x14ac:dyDescent="0.25">
      <c r="E938" t="s">
        <v>279</v>
      </c>
      <c r="F938">
        <v>0</v>
      </c>
      <c r="G938">
        <v>0</v>
      </c>
    </row>
    <row r="939" spans="5:7" x14ac:dyDescent="0.25">
      <c r="E939" t="s">
        <v>279</v>
      </c>
      <c r="F939">
        <v>0</v>
      </c>
      <c r="G939">
        <v>0</v>
      </c>
    </row>
    <row r="940" spans="5:7" x14ac:dyDescent="0.25">
      <c r="E940" t="s">
        <v>279</v>
      </c>
      <c r="F940">
        <v>0</v>
      </c>
      <c r="G940">
        <v>0</v>
      </c>
    </row>
    <row r="941" spans="5:7" x14ac:dyDescent="0.25">
      <c r="E941" t="s">
        <v>279</v>
      </c>
      <c r="F941">
        <v>0</v>
      </c>
      <c r="G941">
        <v>0</v>
      </c>
    </row>
    <row r="942" spans="5:7" x14ac:dyDescent="0.25">
      <c r="E942" t="s">
        <v>279</v>
      </c>
      <c r="F942">
        <v>0</v>
      </c>
      <c r="G942">
        <v>0</v>
      </c>
    </row>
    <row r="943" spans="5:7" x14ac:dyDescent="0.25">
      <c r="E943" t="s">
        <v>279</v>
      </c>
      <c r="F943">
        <v>0</v>
      </c>
      <c r="G943">
        <v>0</v>
      </c>
    </row>
    <row r="944" spans="5:7" x14ac:dyDescent="0.25">
      <c r="E944" t="s">
        <v>279</v>
      </c>
      <c r="F944">
        <v>0</v>
      </c>
      <c r="G944">
        <v>0</v>
      </c>
    </row>
    <row r="945" spans="5:7" x14ac:dyDescent="0.25">
      <c r="E945" t="s">
        <v>279</v>
      </c>
      <c r="F945">
        <v>0</v>
      </c>
      <c r="G945">
        <v>0</v>
      </c>
    </row>
    <row r="946" spans="5:7" x14ac:dyDescent="0.25">
      <c r="E946" t="s">
        <v>279</v>
      </c>
      <c r="F946">
        <v>0</v>
      </c>
      <c r="G946">
        <v>0</v>
      </c>
    </row>
    <row r="947" spans="5:7" x14ac:dyDescent="0.25">
      <c r="E947" t="s">
        <v>279</v>
      </c>
      <c r="F947">
        <v>0</v>
      </c>
      <c r="G947">
        <v>0</v>
      </c>
    </row>
    <row r="948" spans="5:7" x14ac:dyDescent="0.25">
      <c r="E948" t="s">
        <v>279</v>
      </c>
      <c r="F948">
        <v>0</v>
      </c>
      <c r="G948">
        <v>0</v>
      </c>
    </row>
    <row r="949" spans="5:7" x14ac:dyDescent="0.25">
      <c r="E949" t="s">
        <v>279</v>
      </c>
      <c r="F949">
        <v>0</v>
      </c>
      <c r="G949">
        <v>0</v>
      </c>
    </row>
    <row r="950" spans="5:7" x14ac:dyDescent="0.25">
      <c r="E950" t="s">
        <v>279</v>
      </c>
      <c r="F950">
        <v>0</v>
      </c>
      <c r="G950">
        <v>0</v>
      </c>
    </row>
    <row r="951" spans="5:7" x14ac:dyDescent="0.25">
      <c r="E951" t="s">
        <v>279</v>
      </c>
      <c r="F951">
        <v>0</v>
      </c>
      <c r="G951">
        <v>0</v>
      </c>
    </row>
    <row r="952" spans="5:7" x14ac:dyDescent="0.25">
      <c r="E952" t="s">
        <v>279</v>
      </c>
      <c r="F952">
        <v>0</v>
      </c>
      <c r="G952">
        <v>0</v>
      </c>
    </row>
    <row r="953" spans="5:7" x14ac:dyDescent="0.25">
      <c r="E953" t="s">
        <v>279</v>
      </c>
      <c r="F953">
        <v>0</v>
      </c>
      <c r="G953">
        <v>0</v>
      </c>
    </row>
    <row r="954" spans="5:7" x14ac:dyDescent="0.25">
      <c r="E954" t="s">
        <v>279</v>
      </c>
      <c r="F954">
        <v>0</v>
      </c>
      <c r="G954">
        <v>0</v>
      </c>
    </row>
    <row r="955" spans="5:7" x14ac:dyDescent="0.25">
      <c r="E955" t="s">
        <v>279</v>
      </c>
      <c r="F955">
        <v>0</v>
      </c>
      <c r="G955">
        <v>0</v>
      </c>
    </row>
    <row r="956" spans="5:7" x14ac:dyDescent="0.25">
      <c r="E956" t="s">
        <v>279</v>
      </c>
      <c r="F956">
        <v>0</v>
      </c>
      <c r="G956">
        <v>0</v>
      </c>
    </row>
    <row r="957" spans="5:7" x14ac:dyDescent="0.25">
      <c r="E957" t="s">
        <v>279</v>
      </c>
      <c r="F957">
        <v>0</v>
      </c>
      <c r="G957">
        <v>0</v>
      </c>
    </row>
    <row r="958" spans="5:7" x14ac:dyDescent="0.25">
      <c r="E958" t="s">
        <v>279</v>
      </c>
      <c r="F958">
        <v>0</v>
      </c>
      <c r="G958">
        <v>0</v>
      </c>
    </row>
    <row r="959" spans="5:7" x14ac:dyDescent="0.25">
      <c r="E959" t="s">
        <v>279</v>
      </c>
      <c r="F959">
        <v>0</v>
      </c>
      <c r="G959">
        <v>0</v>
      </c>
    </row>
    <row r="960" spans="5:7" x14ac:dyDescent="0.25">
      <c r="E960" t="s">
        <v>279</v>
      </c>
      <c r="F960">
        <v>0</v>
      </c>
      <c r="G960">
        <v>0</v>
      </c>
    </row>
    <row r="961" spans="5:7" x14ac:dyDescent="0.25">
      <c r="E961" t="s">
        <v>279</v>
      </c>
      <c r="F961">
        <v>0</v>
      </c>
      <c r="G961">
        <v>0</v>
      </c>
    </row>
    <row r="962" spans="5:7" x14ac:dyDescent="0.25">
      <c r="E962" t="s">
        <v>279</v>
      </c>
      <c r="F962">
        <v>0</v>
      </c>
      <c r="G962">
        <v>0</v>
      </c>
    </row>
    <row r="963" spans="5:7" x14ac:dyDescent="0.25">
      <c r="E963" t="s">
        <v>279</v>
      </c>
      <c r="F963">
        <v>0</v>
      </c>
      <c r="G963">
        <v>0</v>
      </c>
    </row>
    <row r="964" spans="5:7" x14ac:dyDescent="0.25">
      <c r="E964" t="s">
        <v>279</v>
      </c>
      <c r="F964">
        <v>0</v>
      </c>
      <c r="G964">
        <v>0</v>
      </c>
    </row>
    <row r="965" spans="5:7" x14ac:dyDescent="0.25">
      <c r="E965" t="s">
        <v>279</v>
      </c>
      <c r="F965">
        <v>0</v>
      </c>
      <c r="G965">
        <v>0</v>
      </c>
    </row>
    <row r="966" spans="5:7" x14ac:dyDescent="0.25">
      <c r="E966" t="s">
        <v>279</v>
      </c>
      <c r="F966">
        <v>0</v>
      </c>
      <c r="G966">
        <v>0</v>
      </c>
    </row>
    <row r="967" spans="5:7" x14ac:dyDescent="0.25">
      <c r="E967" t="s">
        <v>279</v>
      </c>
      <c r="F967">
        <v>0</v>
      </c>
      <c r="G967">
        <v>0</v>
      </c>
    </row>
    <row r="968" spans="5:7" x14ac:dyDescent="0.25">
      <c r="E968" t="s">
        <v>279</v>
      </c>
      <c r="F968">
        <v>0</v>
      </c>
      <c r="G968">
        <v>0</v>
      </c>
    </row>
    <row r="969" spans="5:7" x14ac:dyDescent="0.25">
      <c r="E969" t="s">
        <v>279</v>
      </c>
      <c r="F969">
        <v>0</v>
      </c>
      <c r="G969">
        <v>0</v>
      </c>
    </row>
    <row r="970" spans="5:7" x14ac:dyDescent="0.25">
      <c r="E970" t="s">
        <v>279</v>
      </c>
      <c r="F970">
        <v>0</v>
      </c>
      <c r="G970">
        <v>0</v>
      </c>
    </row>
    <row r="971" spans="5:7" x14ac:dyDescent="0.25">
      <c r="E971" t="s">
        <v>279</v>
      </c>
      <c r="F971">
        <v>0</v>
      </c>
      <c r="G971">
        <v>0</v>
      </c>
    </row>
    <row r="972" spans="5:7" x14ac:dyDescent="0.25">
      <c r="E972" t="s">
        <v>279</v>
      </c>
      <c r="F972">
        <v>0</v>
      </c>
      <c r="G972">
        <v>0</v>
      </c>
    </row>
    <row r="973" spans="5:7" x14ac:dyDescent="0.25">
      <c r="E973" t="s">
        <v>279</v>
      </c>
      <c r="F973">
        <v>0</v>
      </c>
      <c r="G973">
        <v>0</v>
      </c>
    </row>
    <row r="974" spans="5:7" x14ac:dyDescent="0.25">
      <c r="E974" t="s">
        <v>279</v>
      </c>
      <c r="F974">
        <v>0</v>
      </c>
      <c r="G974">
        <v>0</v>
      </c>
    </row>
    <row r="975" spans="5:7" x14ac:dyDescent="0.25">
      <c r="E975" t="s">
        <v>279</v>
      </c>
      <c r="F975">
        <v>0</v>
      </c>
      <c r="G975">
        <v>0</v>
      </c>
    </row>
    <row r="976" spans="5:7" x14ac:dyDescent="0.25">
      <c r="E976" t="s">
        <v>279</v>
      </c>
      <c r="F976">
        <v>0</v>
      </c>
      <c r="G976">
        <v>0</v>
      </c>
    </row>
    <row r="977" spans="5:7" x14ac:dyDescent="0.25">
      <c r="E977" t="s">
        <v>279</v>
      </c>
      <c r="F977">
        <v>0</v>
      </c>
      <c r="G977">
        <v>0</v>
      </c>
    </row>
    <row r="978" spans="5:7" x14ac:dyDescent="0.25">
      <c r="E978" t="s">
        <v>279</v>
      </c>
      <c r="F978">
        <v>0</v>
      </c>
      <c r="G978">
        <v>0</v>
      </c>
    </row>
    <row r="979" spans="5:7" x14ac:dyDescent="0.25">
      <c r="E979" t="s">
        <v>279</v>
      </c>
      <c r="F979">
        <v>0</v>
      </c>
      <c r="G979">
        <v>0</v>
      </c>
    </row>
    <row r="980" spans="5:7" x14ac:dyDescent="0.25">
      <c r="E980" t="s">
        <v>279</v>
      </c>
      <c r="F980">
        <v>0</v>
      </c>
      <c r="G980">
        <v>0</v>
      </c>
    </row>
    <row r="981" spans="5:7" x14ac:dyDescent="0.25">
      <c r="E981" t="s">
        <v>279</v>
      </c>
      <c r="F981">
        <v>0</v>
      </c>
      <c r="G981">
        <v>0</v>
      </c>
    </row>
    <row r="982" spans="5:7" x14ac:dyDescent="0.25">
      <c r="E982" t="s">
        <v>279</v>
      </c>
      <c r="F982">
        <v>0</v>
      </c>
      <c r="G982">
        <v>0</v>
      </c>
    </row>
    <row r="983" spans="5:7" x14ac:dyDescent="0.25">
      <c r="E983" t="s">
        <v>279</v>
      </c>
      <c r="F983">
        <v>0</v>
      </c>
      <c r="G983">
        <v>0</v>
      </c>
    </row>
    <row r="984" spans="5:7" x14ac:dyDescent="0.25">
      <c r="E984" t="s">
        <v>279</v>
      </c>
      <c r="F984">
        <v>0</v>
      </c>
      <c r="G984">
        <v>0</v>
      </c>
    </row>
    <row r="985" spans="5:7" x14ac:dyDescent="0.25">
      <c r="E985" t="s">
        <v>279</v>
      </c>
      <c r="F985">
        <v>0</v>
      </c>
      <c r="G985">
        <v>0</v>
      </c>
    </row>
    <row r="986" spans="5:7" x14ac:dyDescent="0.25">
      <c r="E986" t="s">
        <v>279</v>
      </c>
      <c r="F986">
        <v>0</v>
      </c>
      <c r="G986">
        <v>0</v>
      </c>
    </row>
    <row r="987" spans="5:7" x14ac:dyDescent="0.25">
      <c r="E987" t="s">
        <v>279</v>
      </c>
      <c r="F987">
        <v>0</v>
      </c>
      <c r="G987">
        <v>0</v>
      </c>
    </row>
    <row r="988" spans="5:7" x14ac:dyDescent="0.25">
      <c r="E988" t="s">
        <v>102</v>
      </c>
      <c r="F988">
        <v>0</v>
      </c>
      <c r="G988">
        <v>0</v>
      </c>
    </row>
    <row r="989" spans="5:7" x14ac:dyDescent="0.25">
      <c r="E989" t="s">
        <v>102</v>
      </c>
      <c r="F989">
        <v>0</v>
      </c>
      <c r="G989">
        <v>0</v>
      </c>
    </row>
    <row r="990" spans="5:7" x14ac:dyDescent="0.25">
      <c r="E990" t="s">
        <v>102</v>
      </c>
      <c r="F990">
        <v>0</v>
      </c>
      <c r="G990">
        <v>0</v>
      </c>
    </row>
    <row r="991" spans="5:7" x14ac:dyDescent="0.25">
      <c r="E991" t="s">
        <v>102</v>
      </c>
      <c r="F991">
        <v>0</v>
      </c>
      <c r="G991">
        <v>0</v>
      </c>
    </row>
    <row r="992" spans="5:7" x14ac:dyDescent="0.25">
      <c r="E992" t="s">
        <v>102</v>
      </c>
      <c r="F992">
        <v>0</v>
      </c>
      <c r="G992">
        <v>0</v>
      </c>
    </row>
    <row r="993" spans="5:7" x14ac:dyDescent="0.25">
      <c r="E993" t="s">
        <v>102</v>
      </c>
      <c r="F993">
        <v>0</v>
      </c>
      <c r="G993">
        <v>0</v>
      </c>
    </row>
    <row r="994" spans="5:7" x14ac:dyDescent="0.25">
      <c r="E994" t="s">
        <v>102</v>
      </c>
      <c r="F994">
        <v>0</v>
      </c>
      <c r="G994">
        <v>0</v>
      </c>
    </row>
    <row r="995" spans="5:7" x14ac:dyDescent="0.25">
      <c r="E995" t="s">
        <v>102</v>
      </c>
      <c r="F995">
        <v>0</v>
      </c>
      <c r="G995">
        <v>0</v>
      </c>
    </row>
    <row r="996" spans="5:7" x14ac:dyDescent="0.25">
      <c r="E996" t="s">
        <v>102</v>
      </c>
      <c r="F996">
        <v>0</v>
      </c>
      <c r="G996">
        <v>0</v>
      </c>
    </row>
    <row r="997" spans="5:7" x14ac:dyDescent="0.25">
      <c r="E997" t="s">
        <v>102</v>
      </c>
      <c r="F997">
        <v>0</v>
      </c>
      <c r="G997">
        <v>0</v>
      </c>
    </row>
    <row r="998" spans="5:7" x14ac:dyDescent="0.25">
      <c r="E998" t="s">
        <v>102</v>
      </c>
      <c r="F998">
        <v>0</v>
      </c>
      <c r="G998">
        <v>0</v>
      </c>
    </row>
    <row r="999" spans="5:7" x14ac:dyDescent="0.25">
      <c r="E999" t="s">
        <v>102</v>
      </c>
      <c r="F999">
        <v>0</v>
      </c>
      <c r="G999">
        <v>0</v>
      </c>
    </row>
    <row r="1000" spans="5:7" x14ac:dyDescent="0.25">
      <c r="E1000" t="s">
        <v>102</v>
      </c>
      <c r="F1000">
        <v>0</v>
      </c>
      <c r="G1000">
        <v>0</v>
      </c>
    </row>
    <row r="1001" spans="5:7" x14ac:dyDescent="0.25">
      <c r="E1001" t="s">
        <v>102</v>
      </c>
      <c r="F1001">
        <v>0</v>
      </c>
      <c r="G1001">
        <v>0</v>
      </c>
    </row>
    <row r="1002" spans="5:7" x14ac:dyDescent="0.25">
      <c r="E1002" t="s">
        <v>102</v>
      </c>
      <c r="F1002">
        <v>0</v>
      </c>
      <c r="G1002">
        <v>0</v>
      </c>
    </row>
    <row r="1003" spans="5:7" x14ac:dyDescent="0.25">
      <c r="E1003" t="s">
        <v>102</v>
      </c>
      <c r="F1003">
        <v>0</v>
      </c>
      <c r="G1003">
        <v>0</v>
      </c>
    </row>
    <row r="1004" spans="5:7" x14ac:dyDescent="0.25">
      <c r="E1004" t="s">
        <v>102</v>
      </c>
      <c r="F1004">
        <v>0</v>
      </c>
      <c r="G1004">
        <v>0</v>
      </c>
    </row>
    <row r="1005" spans="5:7" x14ac:dyDescent="0.25">
      <c r="E1005" t="s">
        <v>102</v>
      </c>
      <c r="F1005">
        <v>0</v>
      </c>
      <c r="G1005">
        <v>0</v>
      </c>
    </row>
    <row r="1006" spans="5:7" x14ac:dyDescent="0.25">
      <c r="E1006" t="s">
        <v>102</v>
      </c>
      <c r="F1006">
        <v>0</v>
      </c>
      <c r="G1006">
        <v>0</v>
      </c>
    </row>
    <row r="1007" spans="5:7" x14ac:dyDescent="0.25">
      <c r="E1007" t="s">
        <v>102</v>
      </c>
      <c r="F1007">
        <v>0</v>
      </c>
      <c r="G1007">
        <v>0</v>
      </c>
    </row>
    <row r="1008" spans="5:7" x14ac:dyDescent="0.25">
      <c r="E1008" t="s">
        <v>102</v>
      </c>
      <c r="F1008">
        <v>0</v>
      </c>
      <c r="G1008">
        <v>0</v>
      </c>
    </row>
    <row r="1009" spans="5:7" x14ac:dyDescent="0.25">
      <c r="E1009" t="s">
        <v>102</v>
      </c>
      <c r="F1009">
        <v>0</v>
      </c>
      <c r="G1009">
        <v>0</v>
      </c>
    </row>
    <row r="1010" spans="5:7" x14ac:dyDescent="0.25">
      <c r="E1010" t="s">
        <v>102</v>
      </c>
      <c r="F1010">
        <v>0</v>
      </c>
      <c r="G1010">
        <v>0</v>
      </c>
    </row>
    <row r="1011" spans="5:7" x14ac:dyDescent="0.25">
      <c r="E1011" t="s">
        <v>102</v>
      </c>
      <c r="F1011">
        <v>0</v>
      </c>
      <c r="G1011">
        <v>0</v>
      </c>
    </row>
    <row r="1012" spans="5:7" x14ac:dyDescent="0.25">
      <c r="E1012" t="s">
        <v>102</v>
      </c>
      <c r="F1012">
        <v>0</v>
      </c>
      <c r="G1012">
        <v>0</v>
      </c>
    </row>
    <row r="1013" spans="5:7" x14ac:dyDescent="0.25">
      <c r="E1013" t="s">
        <v>102</v>
      </c>
      <c r="F1013">
        <v>0</v>
      </c>
      <c r="G1013">
        <v>0</v>
      </c>
    </row>
    <row r="1014" spans="5:7" x14ac:dyDescent="0.25">
      <c r="E1014" t="s">
        <v>102</v>
      </c>
      <c r="F1014">
        <v>0</v>
      </c>
      <c r="G1014">
        <v>0</v>
      </c>
    </row>
    <row r="1015" spans="5:7" x14ac:dyDescent="0.25">
      <c r="E1015" t="s">
        <v>102</v>
      </c>
      <c r="F1015">
        <v>0</v>
      </c>
      <c r="G1015">
        <v>0</v>
      </c>
    </row>
    <row r="1016" spans="5:7" x14ac:dyDescent="0.25">
      <c r="E1016" t="s">
        <v>102</v>
      </c>
      <c r="F1016">
        <v>0</v>
      </c>
      <c r="G1016">
        <v>15000</v>
      </c>
    </row>
    <row r="1017" spans="5:7" x14ac:dyDescent="0.25">
      <c r="E1017" t="s">
        <v>102</v>
      </c>
      <c r="F1017">
        <v>0</v>
      </c>
      <c r="G1017">
        <v>0</v>
      </c>
    </row>
    <row r="1018" spans="5:7" x14ac:dyDescent="0.25">
      <c r="E1018" t="s">
        <v>102</v>
      </c>
      <c r="F1018">
        <v>0</v>
      </c>
      <c r="G1018">
        <v>15000</v>
      </c>
    </row>
    <row r="1019" spans="5:7" x14ac:dyDescent="0.25">
      <c r="E1019" t="s">
        <v>102</v>
      </c>
      <c r="F1019">
        <v>0</v>
      </c>
      <c r="G1019">
        <v>0</v>
      </c>
    </row>
    <row r="1020" spans="5:7" x14ac:dyDescent="0.25">
      <c r="E1020" t="s">
        <v>102</v>
      </c>
      <c r="F1020">
        <v>0</v>
      </c>
      <c r="G1020">
        <v>0</v>
      </c>
    </row>
    <row r="1021" spans="5:7" x14ac:dyDescent="0.25">
      <c r="E1021" t="s">
        <v>102</v>
      </c>
      <c r="F1021">
        <v>0</v>
      </c>
      <c r="G1021">
        <v>0</v>
      </c>
    </row>
    <row r="1022" spans="5:7" x14ac:dyDescent="0.25">
      <c r="E1022" t="s">
        <v>102</v>
      </c>
      <c r="F1022">
        <v>0</v>
      </c>
      <c r="G1022">
        <v>0</v>
      </c>
    </row>
    <row r="1023" spans="5:7" x14ac:dyDescent="0.25">
      <c r="E1023" t="s">
        <v>102</v>
      </c>
      <c r="F1023">
        <v>0</v>
      </c>
      <c r="G1023">
        <v>0</v>
      </c>
    </row>
    <row r="1024" spans="5:7" x14ac:dyDescent="0.25">
      <c r="E1024" t="s">
        <v>102</v>
      </c>
      <c r="F1024">
        <v>0</v>
      </c>
      <c r="G1024">
        <v>0</v>
      </c>
    </row>
    <row r="1025" spans="5:7" x14ac:dyDescent="0.25">
      <c r="E1025" t="s">
        <v>102</v>
      </c>
      <c r="F1025">
        <v>0</v>
      </c>
      <c r="G1025">
        <v>0</v>
      </c>
    </row>
    <row r="1026" spans="5:7" x14ac:dyDescent="0.25">
      <c r="E1026" t="s">
        <v>102</v>
      </c>
      <c r="F1026">
        <v>0</v>
      </c>
      <c r="G1026">
        <v>0</v>
      </c>
    </row>
    <row r="1027" spans="5:7" x14ac:dyDescent="0.25">
      <c r="E1027" t="s">
        <v>102</v>
      </c>
      <c r="F1027">
        <v>0</v>
      </c>
      <c r="G1027">
        <v>0</v>
      </c>
    </row>
    <row r="1028" spans="5:7" x14ac:dyDescent="0.25">
      <c r="E1028" t="s">
        <v>102</v>
      </c>
      <c r="F1028">
        <v>0</v>
      </c>
      <c r="G1028">
        <v>0</v>
      </c>
    </row>
    <row r="1029" spans="5:7" x14ac:dyDescent="0.25">
      <c r="E1029" t="s">
        <v>102</v>
      </c>
      <c r="F1029">
        <v>0</v>
      </c>
      <c r="G1029">
        <v>0</v>
      </c>
    </row>
    <row r="1030" spans="5:7" x14ac:dyDescent="0.25">
      <c r="E1030" t="s">
        <v>102</v>
      </c>
      <c r="F1030">
        <v>0</v>
      </c>
      <c r="G1030">
        <v>0</v>
      </c>
    </row>
    <row r="1031" spans="5:7" x14ac:dyDescent="0.25">
      <c r="E1031" t="s">
        <v>102</v>
      </c>
      <c r="F1031">
        <v>0</v>
      </c>
      <c r="G1031">
        <v>0</v>
      </c>
    </row>
    <row r="1032" spans="5:7" x14ac:dyDescent="0.25">
      <c r="E1032" t="s">
        <v>102</v>
      </c>
      <c r="F1032">
        <v>0</v>
      </c>
      <c r="G1032">
        <v>0</v>
      </c>
    </row>
    <row r="1033" spans="5:7" x14ac:dyDescent="0.25">
      <c r="E1033" t="s">
        <v>102</v>
      </c>
      <c r="F1033">
        <v>0</v>
      </c>
      <c r="G1033">
        <v>0</v>
      </c>
    </row>
    <row r="1034" spans="5:7" x14ac:dyDescent="0.25">
      <c r="E1034" t="s">
        <v>102</v>
      </c>
      <c r="F1034">
        <v>0</v>
      </c>
      <c r="G1034">
        <v>0</v>
      </c>
    </row>
    <row r="1035" spans="5:7" x14ac:dyDescent="0.25">
      <c r="E1035" t="s">
        <v>102</v>
      </c>
      <c r="F1035">
        <v>0</v>
      </c>
      <c r="G1035">
        <v>0</v>
      </c>
    </row>
    <row r="1036" spans="5:7" x14ac:dyDescent="0.25">
      <c r="E1036" t="s">
        <v>102</v>
      </c>
      <c r="F1036">
        <v>0</v>
      </c>
      <c r="G1036">
        <v>0</v>
      </c>
    </row>
    <row r="1037" spans="5:7" x14ac:dyDescent="0.25">
      <c r="E1037" t="s">
        <v>102</v>
      </c>
      <c r="F1037">
        <v>0</v>
      </c>
      <c r="G1037">
        <v>0</v>
      </c>
    </row>
    <row r="1038" spans="5:7" x14ac:dyDescent="0.25">
      <c r="E1038" t="s">
        <v>102</v>
      </c>
      <c r="F1038">
        <v>0</v>
      </c>
      <c r="G1038">
        <v>0</v>
      </c>
    </row>
    <row r="1039" spans="5:7" x14ac:dyDescent="0.25">
      <c r="E1039" t="s">
        <v>102</v>
      </c>
      <c r="F1039">
        <v>0</v>
      </c>
      <c r="G1039">
        <v>15000</v>
      </c>
    </row>
    <row r="1040" spans="5:7" x14ac:dyDescent="0.25">
      <c r="E1040" t="s">
        <v>102</v>
      </c>
      <c r="F1040">
        <v>0</v>
      </c>
      <c r="G1040">
        <v>15000</v>
      </c>
    </row>
    <row r="1041" spans="5:7" x14ac:dyDescent="0.25">
      <c r="E1041" t="s">
        <v>102</v>
      </c>
      <c r="F1041">
        <v>0</v>
      </c>
      <c r="G1041">
        <v>0</v>
      </c>
    </row>
    <row r="1042" spans="5:7" x14ac:dyDescent="0.25">
      <c r="E1042" t="s">
        <v>102</v>
      </c>
      <c r="F1042">
        <v>0</v>
      </c>
      <c r="G1042">
        <v>0</v>
      </c>
    </row>
    <row r="1043" spans="5:7" x14ac:dyDescent="0.25">
      <c r="E1043" t="s">
        <v>102</v>
      </c>
      <c r="F1043">
        <v>0</v>
      </c>
      <c r="G1043">
        <v>0</v>
      </c>
    </row>
    <row r="1044" spans="5:7" x14ac:dyDescent="0.25">
      <c r="E1044" t="s">
        <v>102</v>
      </c>
      <c r="F1044">
        <v>0</v>
      </c>
      <c r="G1044">
        <v>0</v>
      </c>
    </row>
    <row r="1045" spans="5:7" x14ac:dyDescent="0.25">
      <c r="E1045" t="s">
        <v>102</v>
      </c>
      <c r="F1045">
        <v>0</v>
      </c>
      <c r="G1045">
        <v>0</v>
      </c>
    </row>
    <row r="1046" spans="5:7" x14ac:dyDescent="0.25">
      <c r="E1046" t="s">
        <v>102</v>
      </c>
      <c r="F1046">
        <v>0</v>
      </c>
      <c r="G1046">
        <v>0</v>
      </c>
    </row>
    <row r="1047" spans="5:7" x14ac:dyDescent="0.25">
      <c r="E1047" t="s">
        <v>102</v>
      </c>
      <c r="F1047">
        <v>0</v>
      </c>
      <c r="G1047">
        <v>0</v>
      </c>
    </row>
    <row r="1048" spans="5:7" x14ac:dyDescent="0.25">
      <c r="E1048" t="s">
        <v>102</v>
      </c>
      <c r="F1048">
        <v>0</v>
      </c>
      <c r="G1048">
        <v>0</v>
      </c>
    </row>
    <row r="1049" spans="5:7" x14ac:dyDescent="0.25">
      <c r="E1049" t="s">
        <v>102</v>
      </c>
      <c r="F1049">
        <v>0</v>
      </c>
      <c r="G1049">
        <v>0</v>
      </c>
    </row>
    <row r="1050" spans="5:7" x14ac:dyDescent="0.25">
      <c r="E1050" t="s">
        <v>102</v>
      </c>
      <c r="F1050">
        <v>0</v>
      </c>
      <c r="G1050">
        <v>0</v>
      </c>
    </row>
    <row r="1051" spans="5:7" x14ac:dyDescent="0.25">
      <c r="E1051" t="s">
        <v>102</v>
      </c>
      <c r="F1051">
        <v>0</v>
      </c>
      <c r="G1051">
        <v>0</v>
      </c>
    </row>
    <row r="1052" spans="5:7" x14ac:dyDescent="0.25">
      <c r="E1052" t="s">
        <v>102</v>
      </c>
      <c r="F1052">
        <v>0</v>
      </c>
      <c r="G1052">
        <v>0</v>
      </c>
    </row>
    <row r="1053" spans="5:7" x14ac:dyDescent="0.25">
      <c r="E1053" t="s">
        <v>102</v>
      </c>
      <c r="F1053">
        <v>0</v>
      </c>
      <c r="G1053">
        <v>0</v>
      </c>
    </row>
    <row r="1054" spans="5:7" x14ac:dyDescent="0.25">
      <c r="E1054" t="s">
        <v>102</v>
      </c>
      <c r="F1054">
        <v>0</v>
      </c>
      <c r="G1054">
        <v>0</v>
      </c>
    </row>
    <row r="1055" spans="5:7" x14ac:dyDescent="0.25">
      <c r="E1055" t="s">
        <v>102</v>
      </c>
      <c r="F1055">
        <v>0</v>
      </c>
      <c r="G1055">
        <v>0</v>
      </c>
    </row>
    <row r="1056" spans="5:7" x14ac:dyDescent="0.25">
      <c r="E1056" t="s">
        <v>103</v>
      </c>
      <c r="F1056">
        <v>0</v>
      </c>
      <c r="G1056">
        <v>48000</v>
      </c>
    </row>
    <row r="1057" spans="5:7" x14ac:dyDescent="0.25">
      <c r="E1057" t="s">
        <v>103</v>
      </c>
      <c r="F1057">
        <v>0</v>
      </c>
      <c r="G1057">
        <v>0</v>
      </c>
    </row>
    <row r="1058" spans="5:7" x14ac:dyDescent="0.25">
      <c r="E1058" t="s">
        <v>103</v>
      </c>
      <c r="F1058">
        <v>0</v>
      </c>
      <c r="G1058">
        <v>0</v>
      </c>
    </row>
    <row r="1059" spans="5:7" x14ac:dyDescent="0.25">
      <c r="E1059" t="s">
        <v>103</v>
      </c>
      <c r="F1059">
        <v>0</v>
      </c>
      <c r="G1059">
        <v>0</v>
      </c>
    </row>
    <row r="1060" spans="5:7" x14ac:dyDescent="0.25">
      <c r="E1060" t="s">
        <v>103</v>
      </c>
      <c r="F1060">
        <v>0</v>
      </c>
      <c r="G1060">
        <v>0</v>
      </c>
    </row>
    <row r="1061" spans="5:7" x14ac:dyDescent="0.25">
      <c r="E1061" t="s">
        <v>103</v>
      </c>
      <c r="F1061">
        <v>0</v>
      </c>
      <c r="G1061">
        <v>0</v>
      </c>
    </row>
    <row r="1062" spans="5:7" x14ac:dyDescent="0.25">
      <c r="E1062" t="s">
        <v>103</v>
      </c>
      <c r="F1062">
        <v>0</v>
      </c>
      <c r="G1062">
        <v>0</v>
      </c>
    </row>
    <row r="1063" spans="5:7" x14ac:dyDescent="0.25">
      <c r="E1063" t="s">
        <v>103</v>
      </c>
      <c r="F1063">
        <v>0</v>
      </c>
      <c r="G1063">
        <v>0</v>
      </c>
    </row>
    <row r="1064" spans="5:7" x14ac:dyDescent="0.25">
      <c r="E1064" t="s">
        <v>103</v>
      </c>
      <c r="F1064">
        <v>0</v>
      </c>
      <c r="G1064">
        <v>0</v>
      </c>
    </row>
    <row r="1065" spans="5:7" x14ac:dyDescent="0.25">
      <c r="E1065" t="s">
        <v>103</v>
      </c>
      <c r="F1065">
        <v>0</v>
      </c>
      <c r="G1065">
        <v>0</v>
      </c>
    </row>
    <row r="1066" spans="5:7" x14ac:dyDescent="0.25">
      <c r="E1066" t="s">
        <v>103</v>
      </c>
      <c r="F1066">
        <v>0</v>
      </c>
      <c r="G1066">
        <v>0</v>
      </c>
    </row>
    <row r="1067" spans="5:7" x14ac:dyDescent="0.25">
      <c r="E1067" t="s">
        <v>103</v>
      </c>
      <c r="F1067">
        <v>0</v>
      </c>
      <c r="G1067">
        <v>0</v>
      </c>
    </row>
    <row r="1068" spans="5:7" x14ac:dyDescent="0.25">
      <c r="E1068" t="s">
        <v>103</v>
      </c>
      <c r="F1068">
        <v>0</v>
      </c>
      <c r="G1068">
        <v>0</v>
      </c>
    </row>
    <row r="1069" spans="5:7" x14ac:dyDescent="0.25">
      <c r="E1069" t="s">
        <v>103</v>
      </c>
      <c r="F1069">
        <v>0</v>
      </c>
      <c r="G1069">
        <v>0</v>
      </c>
    </row>
    <row r="1070" spans="5:7" x14ac:dyDescent="0.25">
      <c r="E1070" t="s">
        <v>103</v>
      </c>
      <c r="F1070">
        <v>0</v>
      </c>
      <c r="G1070">
        <v>6000</v>
      </c>
    </row>
    <row r="1071" spans="5:7" x14ac:dyDescent="0.25">
      <c r="E1071" t="s">
        <v>103</v>
      </c>
      <c r="F1071">
        <v>0</v>
      </c>
      <c r="G1071">
        <v>0</v>
      </c>
    </row>
    <row r="1072" spans="5:7" x14ac:dyDescent="0.25">
      <c r="E1072" t="s">
        <v>103</v>
      </c>
      <c r="F1072">
        <v>0</v>
      </c>
      <c r="G1072">
        <v>0</v>
      </c>
    </row>
    <row r="1073" spans="5:7" x14ac:dyDescent="0.25">
      <c r="E1073" t="s">
        <v>103</v>
      </c>
      <c r="F1073">
        <v>0</v>
      </c>
      <c r="G1073">
        <v>0</v>
      </c>
    </row>
    <row r="1074" spans="5:7" x14ac:dyDescent="0.25">
      <c r="E1074" t="s">
        <v>103</v>
      </c>
      <c r="F1074">
        <v>0</v>
      </c>
      <c r="G1074">
        <v>0</v>
      </c>
    </row>
    <row r="1075" spans="5:7" x14ac:dyDescent="0.25">
      <c r="E1075" t="s">
        <v>103</v>
      </c>
      <c r="F1075">
        <v>0</v>
      </c>
      <c r="G1075">
        <v>0</v>
      </c>
    </row>
    <row r="1076" spans="5:7" x14ac:dyDescent="0.25">
      <c r="E1076" t="s">
        <v>103</v>
      </c>
      <c r="F1076">
        <v>0</v>
      </c>
      <c r="G1076">
        <v>0</v>
      </c>
    </row>
    <row r="1077" spans="5:7" x14ac:dyDescent="0.25">
      <c r="E1077" t="s">
        <v>103</v>
      </c>
      <c r="F1077">
        <v>0</v>
      </c>
      <c r="G1077">
        <v>0</v>
      </c>
    </row>
    <row r="1078" spans="5:7" x14ac:dyDescent="0.25">
      <c r="E1078" t="s">
        <v>103</v>
      </c>
      <c r="F1078">
        <v>0</v>
      </c>
      <c r="G1078">
        <v>0</v>
      </c>
    </row>
    <row r="1079" spans="5:7" x14ac:dyDescent="0.25">
      <c r="E1079" t="s">
        <v>103</v>
      </c>
      <c r="F1079">
        <v>0</v>
      </c>
      <c r="G1079">
        <v>0</v>
      </c>
    </row>
    <row r="1080" spans="5:7" x14ac:dyDescent="0.25">
      <c r="E1080" t="s">
        <v>103</v>
      </c>
      <c r="F1080">
        <v>0</v>
      </c>
      <c r="G1080">
        <v>0</v>
      </c>
    </row>
    <row r="1081" spans="5:7" x14ac:dyDescent="0.25">
      <c r="E1081" t="s">
        <v>103</v>
      </c>
      <c r="F1081">
        <v>0</v>
      </c>
      <c r="G1081">
        <v>0</v>
      </c>
    </row>
    <row r="1082" spans="5:7" x14ac:dyDescent="0.25">
      <c r="E1082" t="s">
        <v>103</v>
      </c>
      <c r="F1082">
        <v>0</v>
      </c>
      <c r="G1082">
        <v>0</v>
      </c>
    </row>
    <row r="1083" spans="5:7" x14ac:dyDescent="0.25">
      <c r="E1083" t="s">
        <v>103</v>
      </c>
      <c r="F1083">
        <v>0</v>
      </c>
      <c r="G1083">
        <v>0</v>
      </c>
    </row>
    <row r="1084" spans="5:7" x14ac:dyDescent="0.25">
      <c r="E1084" t="s">
        <v>103</v>
      </c>
      <c r="F1084">
        <v>0</v>
      </c>
      <c r="G1084">
        <v>0</v>
      </c>
    </row>
    <row r="1085" spans="5:7" x14ac:dyDescent="0.25">
      <c r="E1085" t="s">
        <v>103</v>
      </c>
      <c r="F1085">
        <v>0</v>
      </c>
      <c r="G1085">
        <v>0</v>
      </c>
    </row>
    <row r="1086" spans="5:7" x14ac:dyDescent="0.25">
      <c r="E1086" t="s">
        <v>103</v>
      </c>
      <c r="F1086">
        <v>0</v>
      </c>
      <c r="G1086">
        <v>0</v>
      </c>
    </row>
    <row r="1087" spans="5:7" x14ac:dyDescent="0.25">
      <c r="E1087" t="s">
        <v>103</v>
      </c>
      <c r="F1087">
        <v>0</v>
      </c>
      <c r="G1087">
        <v>0</v>
      </c>
    </row>
    <row r="1088" spans="5:7" x14ac:dyDescent="0.25">
      <c r="E1088" t="s">
        <v>104</v>
      </c>
      <c r="F1088">
        <v>0</v>
      </c>
      <c r="G1088">
        <v>0</v>
      </c>
    </row>
    <row r="1089" spans="5:7" x14ac:dyDescent="0.25">
      <c r="E1089" t="s">
        <v>104</v>
      </c>
      <c r="F1089">
        <v>0</v>
      </c>
      <c r="G1089">
        <v>0</v>
      </c>
    </row>
    <row r="1090" spans="5:7" x14ac:dyDescent="0.25">
      <c r="E1090" t="s">
        <v>104</v>
      </c>
      <c r="F1090">
        <v>0</v>
      </c>
      <c r="G1090">
        <v>0</v>
      </c>
    </row>
    <row r="1091" spans="5:7" x14ac:dyDescent="0.25">
      <c r="E1091" t="s">
        <v>104</v>
      </c>
      <c r="F1091">
        <v>0</v>
      </c>
      <c r="G1091">
        <v>4000</v>
      </c>
    </row>
    <row r="1092" spans="5:7" x14ac:dyDescent="0.25">
      <c r="E1092" t="s">
        <v>104</v>
      </c>
      <c r="F1092">
        <v>0</v>
      </c>
      <c r="G1092">
        <v>5000</v>
      </c>
    </row>
    <row r="1093" spans="5:7" x14ac:dyDescent="0.25">
      <c r="E1093" t="s">
        <v>104</v>
      </c>
      <c r="F1093">
        <v>0</v>
      </c>
      <c r="G1093">
        <v>0</v>
      </c>
    </row>
    <row r="1094" spans="5:7" x14ac:dyDescent="0.25">
      <c r="E1094" t="s">
        <v>104</v>
      </c>
      <c r="F1094">
        <v>0</v>
      </c>
      <c r="G1094">
        <v>0</v>
      </c>
    </row>
    <row r="1095" spans="5:7" x14ac:dyDescent="0.25">
      <c r="E1095" t="s">
        <v>104</v>
      </c>
      <c r="F1095">
        <v>0</v>
      </c>
      <c r="G1095">
        <v>0</v>
      </c>
    </row>
    <row r="1096" spans="5:7" x14ac:dyDescent="0.25">
      <c r="E1096" t="s">
        <v>104</v>
      </c>
      <c r="F1096">
        <v>0</v>
      </c>
      <c r="G1096">
        <v>0</v>
      </c>
    </row>
    <row r="1097" spans="5:7" x14ac:dyDescent="0.25">
      <c r="E1097" t="s">
        <v>104</v>
      </c>
      <c r="F1097">
        <v>0</v>
      </c>
      <c r="G1097">
        <v>0</v>
      </c>
    </row>
    <row r="1098" spans="5:7" x14ac:dyDescent="0.25">
      <c r="E1098" t="s">
        <v>104</v>
      </c>
      <c r="F1098">
        <v>0</v>
      </c>
      <c r="G1098">
        <v>0</v>
      </c>
    </row>
    <row r="1099" spans="5:7" x14ac:dyDescent="0.25">
      <c r="E1099" t="s">
        <v>104</v>
      </c>
      <c r="F1099">
        <v>0</v>
      </c>
      <c r="G1099">
        <v>7000</v>
      </c>
    </row>
    <row r="1100" spans="5:7" x14ac:dyDescent="0.25">
      <c r="E1100" t="s">
        <v>104</v>
      </c>
      <c r="F1100">
        <v>0</v>
      </c>
      <c r="G1100">
        <v>0</v>
      </c>
    </row>
    <row r="1101" spans="5:7" x14ac:dyDescent="0.25">
      <c r="E1101" t="s">
        <v>104</v>
      </c>
      <c r="F1101">
        <v>0</v>
      </c>
      <c r="G1101">
        <v>0</v>
      </c>
    </row>
    <row r="1102" spans="5:7" x14ac:dyDescent="0.25">
      <c r="E1102" t="s">
        <v>104</v>
      </c>
      <c r="F1102">
        <v>0</v>
      </c>
      <c r="G1102">
        <v>0</v>
      </c>
    </row>
    <row r="1103" spans="5:7" x14ac:dyDescent="0.25">
      <c r="E1103" t="s">
        <v>104</v>
      </c>
      <c r="F1103">
        <v>0</v>
      </c>
      <c r="G1103">
        <v>0</v>
      </c>
    </row>
    <row r="1104" spans="5:7" x14ac:dyDescent="0.25">
      <c r="E1104" t="s">
        <v>104</v>
      </c>
      <c r="F1104">
        <v>0</v>
      </c>
      <c r="G1104">
        <v>0</v>
      </c>
    </row>
    <row r="1105" spans="5:7" x14ac:dyDescent="0.25">
      <c r="E1105" t="s">
        <v>104</v>
      </c>
      <c r="F1105">
        <v>0</v>
      </c>
      <c r="G1105">
        <v>0</v>
      </c>
    </row>
    <row r="1106" spans="5:7" x14ac:dyDescent="0.25">
      <c r="E1106" t="s">
        <v>105</v>
      </c>
      <c r="F1106">
        <v>0</v>
      </c>
      <c r="G1106">
        <v>0</v>
      </c>
    </row>
    <row r="1107" spans="5:7" x14ac:dyDescent="0.25">
      <c r="E1107" t="s">
        <v>105</v>
      </c>
      <c r="F1107">
        <v>0</v>
      </c>
      <c r="G1107">
        <v>0</v>
      </c>
    </row>
    <row r="1108" spans="5:7" x14ac:dyDescent="0.25">
      <c r="E1108" t="s">
        <v>105</v>
      </c>
      <c r="F1108">
        <v>0</v>
      </c>
      <c r="G1108">
        <v>0</v>
      </c>
    </row>
    <row r="1109" spans="5:7" x14ac:dyDescent="0.25">
      <c r="E1109" t="s">
        <v>16</v>
      </c>
      <c r="F1109">
        <v>0</v>
      </c>
      <c r="G1109">
        <v>0</v>
      </c>
    </row>
    <row r="1110" spans="5:7" x14ac:dyDescent="0.25">
      <c r="E1110" t="s">
        <v>16</v>
      </c>
      <c r="F1110">
        <v>0</v>
      </c>
      <c r="G1110">
        <v>0</v>
      </c>
    </row>
    <row r="1111" spans="5:7" x14ac:dyDescent="0.25">
      <c r="E1111" t="s">
        <v>16</v>
      </c>
      <c r="F1111">
        <v>0</v>
      </c>
      <c r="G1111">
        <v>0</v>
      </c>
    </row>
    <row r="1112" spans="5:7" x14ac:dyDescent="0.25">
      <c r="E1112" t="s">
        <v>107</v>
      </c>
      <c r="F1112">
        <v>0</v>
      </c>
      <c r="G1112">
        <v>0</v>
      </c>
    </row>
    <row r="1113" spans="5:7" x14ac:dyDescent="0.25">
      <c r="E1113" t="s">
        <v>107</v>
      </c>
      <c r="F1113">
        <v>0</v>
      </c>
      <c r="G1113">
        <v>0</v>
      </c>
    </row>
    <row r="1114" spans="5:7" x14ac:dyDescent="0.25">
      <c r="E1114" t="s">
        <v>107</v>
      </c>
      <c r="F1114">
        <v>0</v>
      </c>
      <c r="G1114">
        <v>0</v>
      </c>
    </row>
    <row r="1115" spans="5:7" x14ac:dyDescent="0.25">
      <c r="E1115" t="s">
        <v>107</v>
      </c>
      <c r="F1115">
        <v>0</v>
      </c>
      <c r="G1115">
        <v>0</v>
      </c>
    </row>
    <row r="1116" spans="5:7" x14ac:dyDescent="0.25">
      <c r="E1116" t="s">
        <v>107</v>
      </c>
      <c r="F1116">
        <v>0</v>
      </c>
      <c r="G1116">
        <v>0</v>
      </c>
    </row>
    <row r="1117" spans="5:7" x14ac:dyDescent="0.25">
      <c r="E1117" t="s">
        <v>107</v>
      </c>
      <c r="F1117">
        <v>0</v>
      </c>
      <c r="G1117">
        <v>7000</v>
      </c>
    </row>
    <row r="1118" spans="5:7" x14ac:dyDescent="0.25">
      <c r="E1118" t="s">
        <v>107</v>
      </c>
      <c r="F1118">
        <v>0</v>
      </c>
      <c r="G1118">
        <v>0</v>
      </c>
    </row>
    <row r="1119" spans="5:7" x14ac:dyDescent="0.25">
      <c r="E1119" t="s">
        <v>107</v>
      </c>
      <c r="F1119">
        <v>0</v>
      </c>
      <c r="G1119">
        <v>0</v>
      </c>
    </row>
    <row r="1120" spans="5:7" x14ac:dyDescent="0.25">
      <c r="E1120" t="s">
        <v>107</v>
      </c>
      <c r="F1120">
        <v>0</v>
      </c>
      <c r="G1120">
        <v>0</v>
      </c>
    </row>
    <row r="1121" spans="5:7" x14ac:dyDescent="0.25">
      <c r="E1121" t="s">
        <v>107</v>
      </c>
      <c r="F1121">
        <v>0</v>
      </c>
      <c r="G1121">
        <v>0</v>
      </c>
    </row>
    <row r="1122" spans="5:7" x14ac:dyDescent="0.25">
      <c r="E1122" t="s">
        <v>107</v>
      </c>
      <c r="F1122">
        <v>0</v>
      </c>
      <c r="G1122">
        <v>0</v>
      </c>
    </row>
    <row r="1123" spans="5:7" x14ac:dyDescent="0.25">
      <c r="E1123" t="s">
        <v>107</v>
      </c>
      <c r="F1123">
        <v>0</v>
      </c>
      <c r="G1123">
        <v>0</v>
      </c>
    </row>
    <row r="1124" spans="5:7" x14ac:dyDescent="0.25">
      <c r="E1124" t="s">
        <v>107</v>
      </c>
      <c r="F1124">
        <v>0</v>
      </c>
      <c r="G1124">
        <v>0</v>
      </c>
    </row>
    <row r="1125" spans="5:7" x14ac:dyDescent="0.25">
      <c r="E1125" t="s">
        <v>107</v>
      </c>
      <c r="F1125">
        <v>0</v>
      </c>
      <c r="G1125">
        <v>0</v>
      </c>
    </row>
    <row r="1126" spans="5:7" x14ac:dyDescent="0.25">
      <c r="E1126" t="s">
        <v>107</v>
      </c>
      <c r="F1126">
        <v>0</v>
      </c>
      <c r="G1126">
        <v>0</v>
      </c>
    </row>
    <row r="1127" spans="5:7" x14ac:dyDescent="0.25">
      <c r="E1127" t="s">
        <v>107</v>
      </c>
      <c r="F1127">
        <v>0</v>
      </c>
      <c r="G1127">
        <v>0</v>
      </c>
    </row>
    <row r="1128" spans="5:7" x14ac:dyDescent="0.25">
      <c r="E1128" t="s">
        <v>107</v>
      </c>
      <c r="F1128">
        <v>0</v>
      </c>
      <c r="G1128">
        <v>0</v>
      </c>
    </row>
    <row r="1129" spans="5:7" x14ac:dyDescent="0.25">
      <c r="E1129" t="s">
        <v>107</v>
      </c>
      <c r="F1129">
        <v>0</v>
      </c>
      <c r="G1129">
        <v>0</v>
      </c>
    </row>
    <row r="1130" spans="5:7" x14ac:dyDescent="0.25">
      <c r="E1130" t="s">
        <v>107</v>
      </c>
      <c r="F1130">
        <v>0</v>
      </c>
      <c r="G1130">
        <v>0</v>
      </c>
    </row>
    <row r="1131" spans="5:7" x14ac:dyDescent="0.25">
      <c r="E1131" t="s">
        <v>107</v>
      </c>
      <c r="F1131">
        <v>0</v>
      </c>
      <c r="G1131">
        <v>0</v>
      </c>
    </row>
    <row r="1132" spans="5:7" x14ac:dyDescent="0.25">
      <c r="E1132" t="s">
        <v>107</v>
      </c>
      <c r="F1132">
        <v>0</v>
      </c>
      <c r="G1132">
        <v>0</v>
      </c>
    </row>
    <row r="1133" spans="5:7" x14ac:dyDescent="0.25">
      <c r="E1133" t="s">
        <v>107</v>
      </c>
      <c r="F1133">
        <v>0</v>
      </c>
      <c r="G1133">
        <v>0</v>
      </c>
    </row>
    <row r="1134" spans="5:7" x14ac:dyDescent="0.25">
      <c r="E1134" t="s">
        <v>107</v>
      </c>
      <c r="F1134">
        <v>0</v>
      </c>
      <c r="G1134">
        <v>0</v>
      </c>
    </row>
    <row r="1135" spans="5:7" x14ac:dyDescent="0.25">
      <c r="E1135" t="s">
        <v>107</v>
      </c>
      <c r="F1135">
        <v>0</v>
      </c>
      <c r="G1135">
        <v>0</v>
      </c>
    </row>
    <row r="1136" spans="5:7" x14ac:dyDescent="0.25">
      <c r="E1136" t="s">
        <v>107</v>
      </c>
      <c r="F1136">
        <v>0</v>
      </c>
      <c r="G1136">
        <v>0</v>
      </c>
    </row>
    <row r="1137" spans="5:7" x14ac:dyDescent="0.25">
      <c r="E1137" t="s">
        <v>107</v>
      </c>
      <c r="F1137">
        <v>0</v>
      </c>
      <c r="G1137">
        <v>0</v>
      </c>
    </row>
    <row r="1138" spans="5:7" x14ac:dyDescent="0.25">
      <c r="E1138" t="s">
        <v>107</v>
      </c>
      <c r="F1138">
        <v>0</v>
      </c>
      <c r="G1138">
        <v>0</v>
      </c>
    </row>
    <row r="1139" spans="5:7" x14ac:dyDescent="0.25">
      <c r="E1139" t="s">
        <v>107</v>
      </c>
      <c r="F1139">
        <v>0</v>
      </c>
      <c r="G1139">
        <v>0</v>
      </c>
    </row>
    <row r="1140" spans="5:7" x14ac:dyDescent="0.25">
      <c r="E1140" t="s">
        <v>107</v>
      </c>
      <c r="F1140">
        <v>0</v>
      </c>
      <c r="G1140">
        <v>0</v>
      </c>
    </row>
    <row r="1141" spans="5:7" x14ac:dyDescent="0.25">
      <c r="E1141" t="s">
        <v>107</v>
      </c>
      <c r="F1141">
        <v>0</v>
      </c>
      <c r="G1141">
        <v>0</v>
      </c>
    </row>
    <row r="1142" spans="5:7" x14ac:dyDescent="0.25">
      <c r="E1142" t="s">
        <v>107</v>
      </c>
      <c r="F1142">
        <v>0</v>
      </c>
      <c r="G1142">
        <v>0</v>
      </c>
    </row>
    <row r="1143" spans="5:7" x14ac:dyDescent="0.25">
      <c r="E1143" t="s">
        <v>107</v>
      </c>
      <c r="F1143">
        <v>0</v>
      </c>
      <c r="G1143">
        <v>0</v>
      </c>
    </row>
    <row r="1144" spans="5:7" x14ac:dyDescent="0.25">
      <c r="E1144" t="s">
        <v>107</v>
      </c>
      <c r="F1144">
        <v>0</v>
      </c>
      <c r="G1144">
        <v>20000</v>
      </c>
    </row>
    <row r="1145" spans="5:7" x14ac:dyDescent="0.25">
      <c r="E1145" t="s">
        <v>107</v>
      </c>
      <c r="F1145">
        <v>0</v>
      </c>
      <c r="G1145">
        <v>0</v>
      </c>
    </row>
    <row r="1146" spans="5:7" x14ac:dyDescent="0.25">
      <c r="E1146" t="s">
        <v>107</v>
      </c>
      <c r="F1146">
        <v>0</v>
      </c>
      <c r="G1146">
        <v>0</v>
      </c>
    </row>
    <row r="1147" spans="5:7" x14ac:dyDescent="0.25">
      <c r="E1147" t="s">
        <v>107</v>
      </c>
      <c r="F1147">
        <v>0</v>
      </c>
      <c r="G1147">
        <v>0</v>
      </c>
    </row>
    <row r="1148" spans="5:7" x14ac:dyDescent="0.25">
      <c r="E1148" t="s">
        <v>107</v>
      </c>
      <c r="F1148">
        <v>0</v>
      </c>
      <c r="G1148">
        <v>0</v>
      </c>
    </row>
    <row r="1149" spans="5:7" x14ac:dyDescent="0.25">
      <c r="E1149" t="s">
        <v>107</v>
      </c>
      <c r="F1149">
        <v>0</v>
      </c>
      <c r="G1149">
        <v>0</v>
      </c>
    </row>
    <row r="1150" spans="5:7" x14ac:dyDescent="0.25">
      <c r="E1150" t="s">
        <v>10</v>
      </c>
      <c r="F1150">
        <v>0</v>
      </c>
      <c r="G1150">
        <v>0</v>
      </c>
    </row>
    <row r="1151" spans="5:7" x14ac:dyDescent="0.25">
      <c r="E1151" t="s">
        <v>10</v>
      </c>
      <c r="F1151">
        <v>0</v>
      </c>
      <c r="G1151">
        <v>8000</v>
      </c>
    </row>
    <row r="1152" spans="5:7" x14ac:dyDescent="0.25">
      <c r="E1152" t="s">
        <v>10</v>
      </c>
      <c r="F1152">
        <v>0</v>
      </c>
      <c r="G1152">
        <v>8000</v>
      </c>
    </row>
    <row r="1153" spans="5:7" x14ac:dyDescent="0.25">
      <c r="E1153" t="s">
        <v>56</v>
      </c>
      <c r="F1153">
        <v>0</v>
      </c>
      <c r="G1153">
        <v>0</v>
      </c>
    </row>
    <row r="1154" spans="5:7" x14ac:dyDescent="0.25">
      <c r="E1154" t="s">
        <v>56</v>
      </c>
      <c r="F1154">
        <v>0</v>
      </c>
      <c r="G1154">
        <v>0</v>
      </c>
    </row>
    <row r="1155" spans="5:7" x14ac:dyDescent="0.25">
      <c r="E1155" t="s">
        <v>56</v>
      </c>
      <c r="F1155">
        <v>0</v>
      </c>
      <c r="G1155">
        <v>0</v>
      </c>
    </row>
    <row r="1156" spans="5:7" x14ac:dyDescent="0.25">
      <c r="E1156" t="s">
        <v>56</v>
      </c>
      <c r="F1156">
        <v>0</v>
      </c>
      <c r="G1156">
        <v>0</v>
      </c>
    </row>
    <row r="1157" spans="5:7" x14ac:dyDescent="0.25">
      <c r="E1157" t="s">
        <v>56</v>
      </c>
      <c r="F1157">
        <v>0</v>
      </c>
      <c r="G1157">
        <v>8000</v>
      </c>
    </row>
    <row r="1158" spans="5:7" x14ac:dyDescent="0.25">
      <c r="E1158" t="s">
        <v>56</v>
      </c>
      <c r="F1158">
        <v>0</v>
      </c>
      <c r="G1158">
        <v>0</v>
      </c>
    </row>
    <row r="1159" spans="5:7" x14ac:dyDescent="0.25">
      <c r="E1159" t="s">
        <v>56</v>
      </c>
      <c r="F1159">
        <v>0</v>
      </c>
      <c r="G1159">
        <v>0</v>
      </c>
    </row>
    <row r="1160" spans="5:7" x14ac:dyDescent="0.25">
      <c r="E1160" t="s">
        <v>56</v>
      </c>
      <c r="F1160">
        <v>0</v>
      </c>
      <c r="G1160">
        <v>0</v>
      </c>
    </row>
    <row r="1161" spans="5:7" x14ac:dyDescent="0.25">
      <c r="E1161" t="s">
        <v>56</v>
      </c>
      <c r="F1161">
        <v>0</v>
      </c>
      <c r="G1161">
        <v>6900</v>
      </c>
    </row>
    <row r="1162" spans="5:7" x14ac:dyDescent="0.25">
      <c r="E1162" t="s">
        <v>56</v>
      </c>
      <c r="F1162">
        <v>0</v>
      </c>
      <c r="G1162">
        <v>0</v>
      </c>
    </row>
    <row r="1163" spans="5:7" x14ac:dyDescent="0.25">
      <c r="E1163" t="s">
        <v>56</v>
      </c>
      <c r="F1163">
        <v>0</v>
      </c>
      <c r="G1163">
        <v>0</v>
      </c>
    </row>
    <row r="1164" spans="5:7" x14ac:dyDescent="0.25">
      <c r="E1164" t="s">
        <v>57</v>
      </c>
      <c r="F1164">
        <v>0</v>
      </c>
      <c r="G1164">
        <v>0</v>
      </c>
    </row>
    <row r="1165" spans="5:7" x14ac:dyDescent="0.25">
      <c r="E1165" t="s">
        <v>57</v>
      </c>
      <c r="F1165">
        <v>0</v>
      </c>
      <c r="G1165">
        <v>0</v>
      </c>
    </row>
    <row r="1166" spans="5:7" x14ac:dyDescent="0.25">
      <c r="E1166" t="s">
        <v>57</v>
      </c>
      <c r="F1166">
        <v>0</v>
      </c>
      <c r="G1166">
        <v>16000</v>
      </c>
    </row>
    <row r="1167" spans="5:7" x14ac:dyDescent="0.25">
      <c r="E1167" t="s">
        <v>57</v>
      </c>
      <c r="F1167">
        <v>0</v>
      </c>
      <c r="G1167">
        <v>0</v>
      </c>
    </row>
    <row r="1168" spans="5:7" x14ac:dyDescent="0.25">
      <c r="E1168" t="s">
        <v>57</v>
      </c>
      <c r="F1168">
        <v>0</v>
      </c>
      <c r="G1168">
        <v>0</v>
      </c>
    </row>
    <row r="1169" spans="5:7" x14ac:dyDescent="0.25">
      <c r="E1169" t="s">
        <v>57</v>
      </c>
      <c r="F1169">
        <v>0</v>
      </c>
      <c r="G1169">
        <v>16000</v>
      </c>
    </row>
    <row r="1170" spans="5:7" x14ac:dyDescent="0.25">
      <c r="E1170" t="s">
        <v>58</v>
      </c>
      <c r="F1170">
        <v>0</v>
      </c>
      <c r="G1170">
        <v>0</v>
      </c>
    </row>
    <row r="1171" spans="5:7" x14ac:dyDescent="0.25">
      <c r="E1171" t="s">
        <v>58</v>
      </c>
      <c r="F1171">
        <v>0</v>
      </c>
      <c r="G1171">
        <v>16000</v>
      </c>
    </row>
    <row r="1172" spans="5:7" x14ac:dyDescent="0.25">
      <c r="E1172" t="s">
        <v>59</v>
      </c>
      <c r="F1172">
        <v>0</v>
      </c>
      <c r="G1172">
        <v>0</v>
      </c>
    </row>
    <row r="1173" spans="5:7" x14ac:dyDescent="0.25">
      <c r="E1173" t="s">
        <v>72</v>
      </c>
      <c r="F1173">
        <v>0</v>
      </c>
      <c r="G1173">
        <v>0</v>
      </c>
    </row>
    <row r="1174" spans="5:7" x14ac:dyDescent="0.25">
      <c r="E1174" t="s">
        <v>72</v>
      </c>
      <c r="F1174">
        <v>0</v>
      </c>
      <c r="G1174">
        <v>0</v>
      </c>
    </row>
    <row r="1175" spans="5:7" x14ac:dyDescent="0.25">
      <c r="E1175" t="s">
        <v>50</v>
      </c>
      <c r="F1175">
        <v>0</v>
      </c>
      <c r="G1175">
        <v>0</v>
      </c>
    </row>
    <row r="1176" spans="5:7" x14ac:dyDescent="0.25">
      <c r="E1176" t="s">
        <v>50</v>
      </c>
      <c r="F1176">
        <v>0</v>
      </c>
      <c r="G1176">
        <v>0</v>
      </c>
    </row>
    <row r="1177" spans="5:7" x14ac:dyDescent="0.25">
      <c r="E1177" t="s">
        <v>50</v>
      </c>
      <c r="F1177">
        <v>0</v>
      </c>
      <c r="G1177">
        <v>0</v>
      </c>
    </row>
    <row r="1178" spans="5:7" x14ac:dyDescent="0.25">
      <c r="E1178" t="s">
        <v>50</v>
      </c>
      <c r="F1178">
        <v>0</v>
      </c>
      <c r="G1178">
        <v>0</v>
      </c>
    </row>
    <row r="1179" spans="5:7" x14ac:dyDescent="0.25">
      <c r="E1179" t="s">
        <v>50</v>
      </c>
      <c r="F1179">
        <v>0</v>
      </c>
      <c r="G1179">
        <v>0</v>
      </c>
    </row>
    <row r="1180" spans="5:7" x14ac:dyDescent="0.25">
      <c r="E1180" t="s">
        <v>50</v>
      </c>
      <c r="F1180">
        <v>0</v>
      </c>
      <c r="G1180">
        <v>0</v>
      </c>
    </row>
    <row r="1181" spans="5:7" x14ac:dyDescent="0.25">
      <c r="E1181" t="s">
        <v>50</v>
      </c>
      <c r="F1181">
        <v>0</v>
      </c>
      <c r="G1181">
        <v>0</v>
      </c>
    </row>
    <row r="1182" spans="5:7" x14ac:dyDescent="0.25">
      <c r="E1182" t="s">
        <v>50</v>
      </c>
      <c r="F1182">
        <v>0</v>
      </c>
      <c r="G1182">
        <v>0</v>
      </c>
    </row>
    <row r="1183" spans="5:7" x14ac:dyDescent="0.25">
      <c r="E1183" t="s">
        <v>50</v>
      </c>
      <c r="F1183">
        <v>0</v>
      </c>
      <c r="G1183">
        <v>0</v>
      </c>
    </row>
    <row r="1184" spans="5:7" x14ac:dyDescent="0.25">
      <c r="E1184" t="s">
        <v>50</v>
      </c>
      <c r="F1184">
        <v>0</v>
      </c>
      <c r="G1184">
        <v>0</v>
      </c>
    </row>
    <row r="1185" spans="5:7" x14ac:dyDescent="0.25">
      <c r="E1185" t="s">
        <v>50</v>
      </c>
      <c r="F1185">
        <v>0</v>
      </c>
      <c r="G1185">
        <v>0</v>
      </c>
    </row>
    <row r="1186" spans="5:7" x14ac:dyDescent="0.25">
      <c r="E1186" t="s">
        <v>50</v>
      </c>
      <c r="F1186">
        <v>0</v>
      </c>
      <c r="G1186">
        <v>0</v>
      </c>
    </row>
    <row r="1187" spans="5:7" x14ac:dyDescent="0.25">
      <c r="E1187" t="s">
        <v>50</v>
      </c>
      <c r="F1187">
        <v>0</v>
      </c>
      <c r="G1187">
        <v>0</v>
      </c>
    </row>
    <row r="1188" spans="5:7" x14ac:dyDescent="0.25">
      <c r="E1188" t="s">
        <v>50</v>
      </c>
      <c r="F1188">
        <v>0</v>
      </c>
      <c r="G1188">
        <v>0</v>
      </c>
    </row>
    <row r="1189" spans="5:7" x14ac:dyDescent="0.25">
      <c r="E1189" t="s">
        <v>50</v>
      </c>
      <c r="F1189">
        <v>0</v>
      </c>
      <c r="G1189">
        <v>0</v>
      </c>
    </row>
    <row r="1190" spans="5:7" x14ac:dyDescent="0.25">
      <c r="E1190" t="s">
        <v>50</v>
      </c>
      <c r="F1190">
        <v>0</v>
      </c>
      <c r="G1190">
        <v>0</v>
      </c>
    </row>
    <row r="1191" spans="5:7" x14ac:dyDescent="0.25">
      <c r="E1191" t="s">
        <v>50</v>
      </c>
      <c r="F1191">
        <v>0</v>
      </c>
      <c r="G1191">
        <v>0</v>
      </c>
    </row>
    <row r="1192" spans="5:7" x14ac:dyDescent="0.25">
      <c r="E1192" t="s">
        <v>50</v>
      </c>
      <c r="F1192">
        <v>0</v>
      </c>
      <c r="G1192">
        <v>0</v>
      </c>
    </row>
    <row r="1193" spans="5:7" x14ac:dyDescent="0.25">
      <c r="E1193" t="s">
        <v>43</v>
      </c>
      <c r="F1193">
        <v>0</v>
      </c>
      <c r="G1193">
        <v>0</v>
      </c>
    </row>
    <row r="1194" spans="5:7" x14ac:dyDescent="0.25">
      <c r="E1194" t="s">
        <v>43</v>
      </c>
      <c r="F1194">
        <v>0</v>
      </c>
      <c r="G1194">
        <v>0</v>
      </c>
    </row>
    <row r="1195" spans="5:7" x14ac:dyDescent="0.25">
      <c r="E1195" t="s">
        <v>43</v>
      </c>
      <c r="F1195">
        <v>0</v>
      </c>
      <c r="G1195">
        <v>3500</v>
      </c>
    </row>
    <row r="1196" spans="5:7" x14ac:dyDescent="0.25">
      <c r="E1196" t="s">
        <v>43</v>
      </c>
      <c r="F1196">
        <v>0</v>
      </c>
      <c r="G1196">
        <v>0</v>
      </c>
    </row>
    <row r="1197" spans="5:7" x14ac:dyDescent="0.25">
      <c r="E1197" t="s">
        <v>43</v>
      </c>
      <c r="F1197">
        <v>0</v>
      </c>
      <c r="G1197">
        <v>0</v>
      </c>
    </row>
    <row r="1198" spans="5:7" x14ac:dyDescent="0.25">
      <c r="E1198" t="s">
        <v>43</v>
      </c>
      <c r="F1198">
        <v>0</v>
      </c>
      <c r="G1198">
        <v>0</v>
      </c>
    </row>
    <row r="1199" spans="5:7" x14ac:dyDescent="0.25">
      <c r="E1199" t="s">
        <v>43</v>
      </c>
      <c r="F1199">
        <v>0</v>
      </c>
      <c r="G1199">
        <v>0</v>
      </c>
    </row>
    <row r="1200" spans="5:7" x14ac:dyDescent="0.25">
      <c r="E1200" t="s">
        <v>43</v>
      </c>
      <c r="F1200">
        <v>0</v>
      </c>
      <c r="G1200">
        <v>4000</v>
      </c>
    </row>
    <row r="1201" spans="5:7" x14ac:dyDescent="0.25">
      <c r="E1201" t="s">
        <v>43</v>
      </c>
      <c r="F1201">
        <v>0</v>
      </c>
      <c r="G1201">
        <v>0</v>
      </c>
    </row>
    <row r="1202" spans="5:7" x14ac:dyDescent="0.25">
      <c r="E1202" t="s">
        <v>43</v>
      </c>
      <c r="F1202">
        <v>0</v>
      </c>
      <c r="G1202">
        <v>5000</v>
      </c>
    </row>
    <row r="1203" spans="5:7" x14ac:dyDescent="0.25">
      <c r="E1203" t="s">
        <v>43</v>
      </c>
      <c r="F1203">
        <v>0</v>
      </c>
      <c r="G1203">
        <v>0</v>
      </c>
    </row>
    <row r="1204" spans="5:7" x14ac:dyDescent="0.25">
      <c r="E1204" t="s">
        <v>43</v>
      </c>
      <c r="F1204">
        <v>0</v>
      </c>
      <c r="G1204">
        <v>0</v>
      </c>
    </row>
    <row r="1205" spans="5:7" x14ac:dyDescent="0.25">
      <c r="E1205" t="s">
        <v>43</v>
      </c>
      <c r="F1205">
        <v>0</v>
      </c>
      <c r="G1205">
        <v>4000</v>
      </c>
    </row>
    <row r="1206" spans="5:7" x14ac:dyDescent="0.25">
      <c r="E1206" t="s">
        <v>43</v>
      </c>
      <c r="F1206">
        <v>0</v>
      </c>
      <c r="G1206">
        <v>0</v>
      </c>
    </row>
    <row r="1207" spans="5:7" x14ac:dyDescent="0.25">
      <c r="E1207" t="s">
        <v>43</v>
      </c>
      <c r="F1207">
        <v>0</v>
      </c>
      <c r="G1207">
        <v>7000</v>
      </c>
    </row>
    <row r="1208" spans="5:7" x14ac:dyDescent="0.25">
      <c r="E1208" t="s">
        <v>43</v>
      </c>
      <c r="F1208">
        <v>0</v>
      </c>
      <c r="G1208">
        <v>0</v>
      </c>
    </row>
    <row r="1209" spans="5:7" x14ac:dyDescent="0.25">
      <c r="E1209" t="s">
        <v>43</v>
      </c>
      <c r="F1209">
        <v>0</v>
      </c>
      <c r="G1209">
        <v>0</v>
      </c>
    </row>
    <row r="1210" spans="5:7" x14ac:dyDescent="0.25">
      <c r="E1210" t="s">
        <v>43</v>
      </c>
      <c r="F1210">
        <v>0</v>
      </c>
      <c r="G1210">
        <v>0</v>
      </c>
    </row>
    <row r="1211" spans="5:7" x14ac:dyDescent="0.25">
      <c r="E1211" t="s">
        <v>43</v>
      </c>
      <c r="F1211">
        <v>0</v>
      </c>
      <c r="G1211">
        <v>0</v>
      </c>
    </row>
    <row r="1212" spans="5:7" x14ac:dyDescent="0.25">
      <c r="E1212" t="s">
        <v>43</v>
      </c>
      <c r="F1212">
        <v>0</v>
      </c>
      <c r="G1212">
        <v>6000</v>
      </c>
    </row>
    <row r="1213" spans="5:7" x14ac:dyDescent="0.25">
      <c r="E1213" t="s">
        <v>43</v>
      </c>
      <c r="F1213">
        <v>0</v>
      </c>
      <c r="G1213">
        <v>5000</v>
      </c>
    </row>
    <row r="1214" spans="5:7" x14ac:dyDescent="0.25">
      <c r="E1214" t="s">
        <v>43</v>
      </c>
      <c r="F1214">
        <v>0</v>
      </c>
      <c r="G1214">
        <v>0</v>
      </c>
    </row>
    <row r="1215" spans="5:7" x14ac:dyDescent="0.25">
      <c r="E1215" t="s">
        <v>43</v>
      </c>
      <c r="F1215">
        <v>0</v>
      </c>
      <c r="G1215">
        <v>0</v>
      </c>
    </row>
    <row r="1216" spans="5:7" x14ac:dyDescent="0.25">
      <c r="E1216" t="s">
        <v>43</v>
      </c>
      <c r="F1216">
        <v>0</v>
      </c>
      <c r="G1216">
        <v>0</v>
      </c>
    </row>
    <row r="1217" spans="5:7" x14ac:dyDescent="0.25">
      <c r="E1217" t="s">
        <v>43</v>
      </c>
      <c r="F1217">
        <v>0</v>
      </c>
      <c r="G1217">
        <v>0</v>
      </c>
    </row>
    <row r="1218" spans="5:7" x14ac:dyDescent="0.25">
      <c r="E1218" t="s">
        <v>43</v>
      </c>
      <c r="F1218">
        <v>0</v>
      </c>
      <c r="G1218">
        <v>0</v>
      </c>
    </row>
    <row r="1219" spans="5:7" x14ac:dyDescent="0.25">
      <c r="E1219" t="s">
        <v>43</v>
      </c>
      <c r="F1219">
        <v>0</v>
      </c>
      <c r="G1219">
        <v>0</v>
      </c>
    </row>
    <row r="1220" spans="5:7" x14ac:dyDescent="0.25">
      <c r="E1220" t="s">
        <v>43</v>
      </c>
      <c r="F1220">
        <v>0</v>
      </c>
      <c r="G1220">
        <v>0</v>
      </c>
    </row>
    <row r="1221" spans="5:7" x14ac:dyDescent="0.25">
      <c r="E1221" t="s">
        <v>43</v>
      </c>
      <c r="F1221">
        <v>0</v>
      </c>
      <c r="G1221">
        <v>0</v>
      </c>
    </row>
    <row r="1222" spans="5:7" x14ac:dyDescent="0.25">
      <c r="E1222" t="s">
        <v>43</v>
      </c>
      <c r="F1222">
        <v>0</v>
      </c>
      <c r="G1222">
        <v>0</v>
      </c>
    </row>
    <row r="1223" spans="5:7" x14ac:dyDescent="0.25">
      <c r="E1223" t="s">
        <v>43</v>
      </c>
      <c r="F1223">
        <v>0</v>
      </c>
      <c r="G1223">
        <v>0</v>
      </c>
    </row>
    <row r="1224" spans="5:7" x14ac:dyDescent="0.25">
      <c r="E1224" t="s">
        <v>43</v>
      </c>
      <c r="F1224">
        <v>0</v>
      </c>
      <c r="G1224">
        <v>0</v>
      </c>
    </row>
    <row r="1225" spans="5:7" x14ac:dyDescent="0.25">
      <c r="E1225" t="s">
        <v>43</v>
      </c>
      <c r="F1225">
        <v>0</v>
      </c>
      <c r="G1225">
        <v>0</v>
      </c>
    </row>
    <row r="1226" spans="5:7" x14ac:dyDescent="0.25">
      <c r="E1226" t="s">
        <v>43</v>
      </c>
      <c r="F1226">
        <v>0</v>
      </c>
      <c r="G1226">
        <v>0</v>
      </c>
    </row>
    <row r="1227" spans="5:7" x14ac:dyDescent="0.25">
      <c r="E1227" t="s">
        <v>43</v>
      </c>
      <c r="F1227">
        <v>0</v>
      </c>
      <c r="G1227">
        <v>2800</v>
      </c>
    </row>
    <row r="1228" spans="5:7" x14ac:dyDescent="0.25">
      <c r="E1228" t="s">
        <v>43</v>
      </c>
      <c r="F1228">
        <v>0</v>
      </c>
      <c r="G1228">
        <v>5000</v>
      </c>
    </row>
    <row r="1229" spans="5:7" x14ac:dyDescent="0.25">
      <c r="E1229" t="s">
        <v>43</v>
      </c>
      <c r="F1229">
        <v>0</v>
      </c>
      <c r="G1229">
        <v>0</v>
      </c>
    </row>
    <row r="1230" spans="5:7" x14ac:dyDescent="0.25">
      <c r="E1230" t="s">
        <v>43</v>
      </c>
      <c r="F1230">
        <v>0</v>
      </c>
      <c r="G1230">
        <v>0</v>
      </c>
    </row>
    <row r="1231" spans="5:7" x14ac:dyDescent="0.25">
      <c r="E1231" t="s">
        <v>43</v>
      </c>
      <c r="F1231">
        <v>0</v>
      </c>
      <c r="G1231">
        <v>0</v>
      </c>
    </row>
    <row r="1232" spans="5:7" x14ac:dyDescent="0.25">
      <c r="E1232" t="s">
        <v>43</v>
      </c>
      <c r="F1232">
        <v>0</v>
      </c>
      <c r="G1232">
        <v>7000</v>
      </c>
    </row>
    <row r="1233" spans="5:7" x14ac:dyDescent="0.25">
      <c r="E1233" t="s">
        <v>43</v>
      </c>
      <c r="F1233">
        <v>0</v>
      </c>
      <c r="G1233">
        <v>0</v>
      </c>
    </row>
    <row r="1234" spans="5:7" x14ac:dyDescent="0.25">
      <c r="E1234" t="s">
        <v>43</v>
      </c>
      <c r="F1234">
        <v>0</v>
      </c>
      <c r="G1234">
        <v>0</v>
      </c>
    </row>
    <row r="1235" spans="5:7" x14ac:dyDescent="0.25">
      <c r="E1235" t="s">
        <v>43</v>
      </c>
      <c r="F1235">
        <v>0</v>
      </c>
      <c r="G1235">
        <v>0</v>
      </c>
    </row>
    <row r="1236" spans="5:7" x14ac:dyDescent="0.25">
      <c r="E1236" t="s">
        <v>43</v>
      </c>
      <c r="F1236">
        <v>0</v>
      </c>
      <c r="G1236">
        <v>0</v>
      </c>
    </row>
    <row r="1237" spans="5:7" x14ac:dyDescent="0.25">
      <c r="E1237" t="s">
        <v>43</v>
      </c>
      <c r="F1237">
        <v>0</v>
      </c>
      <c r="G1237">
        <v>0</v>
      </c>
    </row>
    <row r="1238" spans="5:7" x14ac:dyDescent="0.25">
      <c r="E1238" t="s">
        <v>43</v>
      </c>
      <c r="F1238">
        <v>0</v>
      </c>
      <c r="G1238">
        <v>0</v>
      </c>
    </row>
    <row r="1239" spans="5:7" x14ac:dyDescent="0.25">
      <c r="E1239" t="s">
        <v>43</v>
      </c>
      <c r="F1239">
        <v>0</v>
      </c>
      <c r="G1239">
        <v>0</v>
      </c>
    </row>
    <row r="1240" spans="5:7" x14ac:dyDescent="0.25">
      <c r="E1240" t="s">
        <v>43</v>
      </c>
      <c r="F1240">
        <v>0</v>
      </c>
      <c r="G1240">
        <v>0</v>
      </c>
    </row>
    <row r="1241" spans="5:7" x14ac:dyDescent="0.25">
      <c r="E1241" t="s">
        <v>43</v>
      </c>
      <c r="F1241">
        <v>0</v>
      </c>
      <c r="G1241">
        <v>0</v>
      </c>
    </row>
    <row r="1242" spans="5:7" x14ac:dyDescent="0.25">
      <c r="E1242" t="s">
        <v>43</v>
      </c>
      <c r="F1242">
        <v>0</v>
      </c>
      <c r="G1242">
        <v>0</v>
      </c>
    </row>
    <row r="1243" spans="5:7" x14ac:dyDescent="0.25">
      <c r="E1243" t="s">
        <v>43</v>
      </c>
      <c r="F1243">
        <v>0</v>
      </c>
      <c r="G1243">
        <v>0</v>
      </c>
    </row>
    <row r="1244" spans="5:7" x14ac:dyDescent="0.25">
      <c r="E1244" t="s">
        <v>43</v>
      </c>
      <c r="F1244">
        <v>0</v>
      </c>
      <c r="G1244">
        <v>0</v>
      </c>
    </row>
    <row r="1245" spans="5:7" x14ac:dyDescent="0.25">
      <c r="E1245" t="s">
        <v>43</v>
      </c>
      <c r="F1245">
        <v>0</v>
      </c>
      <c r="G1245">
        <v>0</v>
      </c>
    </row>
    <row r="1246" spans="5:7" x14ac:dyDescent="0.25">
      <c r="E1246" t="s">
        <v>43</v>
      </c>
      <c r="F1246">
        <v>0</v>
      </c>
      <c r="G1246">
        <v>0</v>
      </c>
    </row>
    <row r="1247" spans="5:7" x14ac:dyDescent="0.25">
      <c r="E1247" t="s">
        <v>43</v>
      </c>
      <c r="F1247">
        <v>0</v>
      </c>
      <c r="G1247">
        <v>0</v>
      </c>
    </row>
    <row r="1248" spans="5:7" x14ac:dyDescent="0.25">
      <c r="E1248" t="s">
        <v>43</v>
      </c>
      <c r="F1248">
        <v>0</v>
      </c>
      <c r="G1248">
        <v>0</v>
      </c>
    </row>
    <row r="1249" spans="5:7" x14ac:dyDescent="0.25">
      <c r="E1249" t="s">
        <v>43</v>
      </c>
      <c r="F1249">
        <v>0</v>
      </c>
      <c r="G1249">
        <v>0</v>
      </c>
    </row>
    <row r="1250" spans="5:7" x14ac:dyDescent="0.25">
      <c r="E1250" t="s">
        <v>43</v>
      </c>
      <c r="F1250">
        <v>0</v>
      </c>
      <c r="G1250">
        <v>6000</v>
      </c>
    </row>
    <row r="1251" spans="5:7" x14ac:dyDescent="0.25">
      <c r="E1251" t="s">
        <v>43</v>
      </c>
      <c r="F1251">
        <v>0</v>
      </c>
      <c r="G1251">
        <v>0</v>
      </c>
    </row>
    <row r="1252" spans="5:7" x14ac:dyDescent="0.25">
      <c r="E1252" t="s">
        <v>43</v>
      </c>
      <c r="F1252">
        <v>0</v>
      </c>
      <c r="G1252">
        <v>0</v>
      </c>
    </row>
    <row r="1253" spans="5:7" x14ac:dyDescent="0.25">
      <c r="E1253" t="s">
        <v>43</v>
      </c>
      <c r="F1253">
        <v>0</v>
      </c>
      <c r="G1253">
        <v>0</v>
      </c>
    </row>
    <row r="1254" spans="5:7" x14ac:dyDescent="0.25">
      <c r="E1254" t="s">
        <v>43</v>
      </c>
      <c r="F1254">
        <v>0</v>
      </c>
      <c r="G1254">
        <v>0</v>
      </c>
    </row>
    <row r="1255" spans="5:7" x14ac:dyDescent="0.25">
      <c r="E1255" t="s">
        <v>43</v>
      </c>
      <c r="F1255">
        <v>0</v>
      </c>
      <c r="G1255">
        <v>0</v>
      </c>
    </row>
    <row r="1256" spans="5:7" x14ac:dyDescent="0.25">
      <c r="E1256" t="s">
        <v>43</v>
      </c>
      <c r="F1256">
        <v>0</v>
      </c>
      <c r="G1256">
        <v>0</v>
      </c>
    </row>
    <row r="1257" spans="5:7" x14ac:dyDescent="0.25">
      <c r="E1257" t="s">
        <v>43</v>
      </c>
      <c r="F1257">
        <v>0</v>
      </c>
      <c r="G1257">
        <v>0</v>
      </c>
    </row>
    <row r="1258" spans="5:7" x14ac:dyDescent="0.25">
      <c r="E1258" t="s">
        <v>43</v>
      </c>
      <c r="F1258">
        <v>0</v>
      </c>
      <c r="G1258">
        <v>5000</v>
      </c>
    </row>
    <row r="1259" spans="5:7" x14ac:dyDescent="0.25">
      <c r="E1259" t="s">
        <v>43</v>
      </c>
      <c r="F1259">
        <v>0</v>
      </c>
      <c r="G1259">
        <v>0</v>
      </c>
    </row>
    <row r="1260" spans="5:7" x14ac:dyDescent="0.25">
      <c r="E1260" t="s">
        <v>43</v>
      </c>
      <c r="F1260">
        <v>0</v>
      </c>
      <c r="G1260">
        <v>0</v>
      </c>
    </row>
    <row r="1261" spans="5:7" x14ac:dyDescent="0.25">
      <c r="E1261" t="s">
        <v>43</v>
      </c>
      <c r="F1261">
        <v>0</v>
      </c>
      <c r="G1261">
        <v>0</v>
      </c>
    </row>
    <row r="1262" spans="5:7" x14ac:dyDescent="0.25">
      <c r="E1262" t="s">
        <v>43</v>
      </c>
      <c r="F1262">
        <v>0</v>
      </c>
      <c r="G1262">
        <v>0</v>
      </c>
    </row>
    <row r="1263" spans="5:7" x14ac:dyDescent="0.25">
      <c r="E1263" t="s">
        <v>281</v>
      </c>
      <c r="F1263">
        <v>0</v>
      </c>
      <c r="G1263">
        <v>0</v>
      </c>
    </row>
    <row r="1264" spans="5:7" x14ac:dyDescent="0.25">
      <c r="E1264" t="s">
        <v>44</v>
      </c>
      <c r="F1264">
        <v>0</v>
      </c>
      <c r="G1264">
        <v>0</v>
      </c>
    </row>
    <row r="1265" spans="5:7" x14ac:dyDescent="0.25">
      <c r="E1265" t="s">
        <v>44</v>
      </c>
      <c r="F1265">
        <v>0</v>
      </c>
      <c r="G1265">
        <v>0</v>
      </c>
    </row>
    <row r="1266" spans="5:7" x14ac:dyDescent="0.25">
      <c r="E1266" t="s">
        <v>44</v>
      </c>
      <c r="F1266">
        <v>0</v>
      </c>
      <c r="G1266">
        <v>0</v>
      </c>
    </row>
    <row r="1267" spans="5:7" x14ac:dyDescent="0.25">
      <c r="E1267" t="s">
        <v>44</v>
      </c>
      <c r="F1267">
        <v>0</v>
      </c>
      <c r="G1267">
        <v>0</v>
      </c>
    </row>
    <row r="1268" spans="5:7" x14ac:dyDescent="0.25">
      <c r="E1268" t="s">
        <v>44</v>
      </c>
      <c r="F1268">
        <v>0</v>
      </c>
      <c r="G1268">
        <v>0</v>
      </c>
    </row>
    <row r="1269" spans="5:7" x14ac:dyDescent="0.25">
      <c r="E1269" t="s">
        <v>44</v>
      </c>
      <c r="F1269">
        <v>0</v>
      </c>
      <c r="G1269">
        <v>0</v>
      </c>
    </row>
    <row r="1270" spans="5:7" x14ac:dyDescent="0.25">
      <c r="E1270" t="s">
        <v>44</v>
      </c>
      <c r="F1270">
        <v>0</v>
      </c>
      <c r="G1270">
        <v>0</v>
      </c>
    </row>
    <row r="1271" spans="5:7" x14ac:dyDescent="0.25">
      <c r="E1271" t="s">
        <v>44</v>
      </c>
      <c r="F1271">
        <v>0</v>
      </c>
      <c r="G1271">
        <v>0</v>
      </c>
    </row>
    <row r="1272" spans="5:7" x14ac:dyDescent="0.25">
      <c r="E1272" t="s">
        <v>44</v>
      </c>
      <c r="F1272">
        <v>0</v>
      </c>
      <c r="G1272">
        <v>0</v>
      </c>
    </row>
    <row r="1273" spans="5:7" x14ac:dyDescent="0.25">
      <c r="E1273" t="s">
        <v>44</v>
      </c>
      <c r="F1273">
        <v>0</v>
      </c>
      <c r="G1273">
        <v>0</v>
      </c>
    </row>
    <row r="1274" spans="5:7" x14ac:dyDescent="0.25">
      <c r="E1274" t="s">
        <v>44</v>
      </c>
      <c r="F1274">
        <v>0</v>
      </c>
      <c r="G1274">
        <v>0</v>
      </c>
    </row>
    <row r="1275" spans="5:7" x14ac:dyDescent="0.25">
      <c r="E1275" t="s">
        <v>44</v>
      </c>
      <c r="F1275">
        <v>0</v>
      </c>
      <c r="G1275">
        <v>0</v>
      </c>
    </row>
    <row r="1276" spans="5:7" x14ac:dyDescent="0.25">
      <c r="E1276" t="s">
        <v>44</v>
      </c>
      <c r="F1276">
        <v>0</v>
      </c>
      <c r="G1276">
        <v>0</v>
      </c>
    </row>
    <row r="1277" spans="5:7" x14ac:dyDescent="0.25">
      <c r="E1277" t="s">
        <v>44</v>
      </c>
      <c r="F1277">
        <v>0</v>
      </c>
      <c r="G1277">
        <v>0</v>
      </c>
    </row>
    <row r="1278" spans="5:7" x14ac:dyDescent="0.25">
      <c r="E1278" t="s">
        <v>44</v>
      </c>
      <c r="F1278">
        <v>0</v>
      </c>
      <c r="G1278">
        <v>0</v>
      </c>
    </row>
    <row r="1279" spans="5:7" x14ac:dyDescent="0.25">
      <c r="E1279" t="s">
        <v>44</v>
      </c>
      <c r="F1279">
        <v>0</v>
      </c>
      <c r="G1279">
        <v>0</v>
      </c>
    </row>
    <row r="1280" spans="5:7" x14ac:dyDescent="0.25">
      <c r="E1280" t="s">
        <v>44</v>
      </c>
      <c r="F1280">
        <v>0</v>
      </c>
      <c r="G1280">
        <v>0</v>
      </c>
    </row>
    <row r="1281" spans="5:7" x14ac:dyDescent="0.25">
      <c r="E1281" t="s">
        <v>44</v>
      </c>
      <c r="F1281">
        <v>0</v>
      </c>
      <c r="G1281">
        <v>0</v>
      </c>
    </row>
    <row r="1282" spans="5:7" x14ac:dyDescent="0.25">
      <c r="E1282" t="s">
        <v>44</v>
      </c>
      <c r="F1282">
        <v>0</v>
      </c>
      <c r="G1282">
        <v>0</v>
      </c>
    </row>
    <row r="1283" spans="5:7" x14ac:dyDescent="0.25">
      <c r="E1283" t="s">
        <v>44</v>
      </c>
      <c r="F1283">
        <v>0</v>
      </c>
      <c r="G1283">
        <v>0</v>
      </c>
    </row>
    <row r="1284" spans="5:7" x14ac:dyDescent="0.25">
      <c r="E1284" t="s">
        <v>44</v>
      </c>
      <c r="F1284">
        <v>0</v>
      </c>
      <c r="G1284">
        <v>0</v>
      </c>
    </row>
    <row r="1285" spans="5:7" x14ac:dyDescent="0.25">
      <c r="E1285" t="s">
        <v>44</v>
      </c>
      <c r="F1285">
        <v>0</v>
      </c>
      <c r="G1285">
        <v>0</v>
      </c>
    </row>
    <row r="1286" spans="5:7" x14ac:dyDescent="0.25">
      <c r="E1286" t="s">
        <v>44</v>
      </c>
      <c r="F1286">
        <v>0</v>
      </c>
      <c r="G1286">
        <v>0</v>
      </c>
    </row>
    <row r="1287" spans="5:7" x14ac:dyDescent="0.25">
      <c r="E1287" t="s">
        <v>44</v>
      </c>
      <c r="F1287">
        <v>0</v>
      </c>
      <c r="G1287">
        <v>0</v>
      </c>
    </row>
    <row r="1288" spans="5:7" x14ac:dyDescent="0.25">
      <c r="E1288" t="s">
        <v>44</v>
      </c>
      <c r="F1288">
        <v>0</v>
      </c>
      <c r="G1288">
        <v>0</v>
      </c>
    </row>
    <row r="1289" spans="5:7" x14ac:dyDescent="0.25">
      <c r="E1289" t="s">
        <v>282</v>
      </c>
      <c r="F1289">
        <v>0</v>
      </c>
      <c r="G1289">
        <v>0</v>
      </c>
    </row>
    <row r="1290" spans="5:7" x14ac:dyDescent="0.25">
      <c r="E1290" t="s">
        <v>282</v>
      </c>
      <c r="F1290">
        <v>0</v>
      </c>
      <c r="G1290">
        <v>0</v>
      </c>
    </row>
    <row r="1291" spans="5:7" x14ac:dyDescent="0.25">
      <c r="E1291" t="s">
        <v>282</v>
      </c>
      <c r="F1291">
        <v>0</v>
      </c>
      <c r="G1291">
        <v>0</v>
      </c>
    </row>
    <row r="1292" spans="5:7" x14ac:dyDescent="0.25">
      <c r="E1292" t="s">
        <v>282</v>
      </c>
      <c r="F1292">
        <v>0</v>
      </c>
      <c r="G1292">
        <v>0</v>
      </c>
    </row>
    <row r="1293" spans="5:7" x14ac:dyDescent="0.25">
      <c r="E1293" t="s">
        <v>282</v>
      </c>
      <c r="F1293">
        <v>0</v>
      </c>
      <c r="G1293">
        <v>0</v>
      </c>
    </row>
    <row r="1294" spans="5:7" x14ac:dyDescent="0.25">
      <c r="E1294" t="s">
        <v>282</v>
      </c>
      <c r="F1294">
        <v>0</v>
      </c>
      <c r="G1294">
        <v>0</v>
      </c>
    </row>
    <row r="1295" spans="5:7" x14ac:dyDescent="0.25">
      <c r="E1295" t="s">
        <v>282</v>
      </c>
      <c r="F1295">
        <v>0</v>
      </c>
      <c r="G1295">
        <v>0</v>
      </c>
    </row>
    <row r="1296" spans="5:7" x14ac:dyDescent="0.25">
      <c r="E1296" t="s">
        <v>282</v>
      </c>
      <c r="F1296">
        <v>0</v>
      </c>
      <c r="G1296">
        <v>0</v>
      </c>
    </row>
    <row r="1297" spans="5:7" x14ac:dyDescent="0.25">
      <c r="E1297" t="s">
        <v>282</v>
      </c>
      <c r="F1297">
        <v>0</v>
      </c>
      <c r="G1297">
        <v>0</v>
      </c>
    </row>
    <row r="1298" spans="5:7" x14ac:dyDescent="0.25">
      <c r="E1298" t="s">
        <v>282</v>
      </c>
      <c r="F1298">
        <v>0</v>
      </c>
      <c r="G1298">
        <v>0</v>
      </c>
    </row>
    <row r="1299" spans="5:7" x14ac:dyDescent="0.25">
      <c r="E1299" t="s">
        <v>282</v>
      </c>
      <c r="F1299">
        <v>0</v>
      </c>
      <c r="G1299">
        <v>0</v>
      </c>
    </row>
    <row r="1300" spans="5:7" x14ac:dyDescent="0.25">
      <c r="E1300" t="s">
        <v>289</v>
      </c>
      <c r="F1300">
        <v>0</v>
      </c>
      <c r="G1300">
        <v>0</v>
      </c>
    </row>
    <row r="1301" spans="5:7" x14ac:dyDescent="0.25">
      <c r="E1301" t="s">
        <v>289</v>
      </c>
      <c r="F1301">
        <v>0</v>
      </c>
      <c r="G1301">
        <v>0</v>
      </c>
    </row>
    <row r="1302" spans="5:7" x14ac:dyDescent="0.25">
      <c r="E1302" t="s">
        <v>289</v>
      </c>
      <c r="F1302">
        <v>0</v>
      </c>
      <c r="G1302">
        <v>0</v>
      </c>
    </row>
    <row r="1303" spans="5:7" x14ac:dyDescent="0.25">
      <c r="E1303" t="s">
        <v>289</v>
      </c>
      <c r="F1303">
        <v>0</v>
      </c>
      <c r="G1303">
        <v>0</v>
      </c>
    </row>
    <row r="1304" spans="5:7" x14ac:dyDescent="0.25">
      <c r="E1304" t="s">
        <v>134</v>
      </c>
      <c r="F1304">
        <v>0</v>
      </c>
      <c r="G1304">
        <v>0</v>
      </c>
    </row>
    <row r="1305" spans="5:7" x14ac:dyDescent="0.25">
      <c r="E1305" t="s">
        <v>134</v>
      </c>
      <c r="F1305">
        <v>0</v>
      </c>
      <c r="G1305">
        <v>0</v>
      </c>
    </row>
    <row r="1306" spans="5:7" x14ac:dyDescent="0.25">
      <c r="E1306" t="s">
        <v>134</v>
      </c>
      <c r="F1306">
        <v>0</v>
      </c>
      <c r="G1306">
        <v>0</v>
      </c>
    </row>
    <row r="1307" spans="5:7" x14ac:dyDescent="0.25">
      <c r="E1307" t="s">
        <v>134</v>
      </c>
      <c r="F1307">
        <v>0</v>
      </c>
      <c r="G1307">
        <v>0</v>
      </c>
    </row>
    <row r="1308" spans="5:7" x14ac:dyDescent="0.25">
      <c r="E1308" t="s">
        <v>134</v>
      </c>
      <c r="F1308">
        <v>0</v>
      </c>
      <c r="G1308">
        <v>0</v>
      </c>
    </row>
    <row r="1309" spans="5:7" x14ac:dyDescent="0.25">
      <c r="E1309" t="s">
        <v>134</v>
      </c>
      <c r="F1309">
        <v>0</v>
      </c>
      <c r="G1309">
        <v>0</v>
      </c>
    </row>
    <row r="1310" spans="5:7" x14ac:dyDescent="0.25">
      <c r="E1310" t="s">
        <v>134</v>
      </c>
      <c r="F1310">
        <v>0</v>
      </c>
      <c r="G1310">
        <v>0</v>
      </c>
    </row>
    <row r="1311" spans="5:7" x14ac:dyDescent="0.25">
      <c r="E1311" t="s">
        <v>134</v>
      </c>
      <c r="F1311">
        <v>0</v>
      </c>
      <c r="G1311">
        <v>0</v>
      </c>
    </row>
    <row r="1312" spans="5:7" x14ac:dyDescent="0.25">
      <c r="E1312" t="s">
        <v>134</v>
      </c>
      <c r="F1312">
        <v>0</v>
      </c>
      <c r="G1312">
        <v>0</v>
      </c>
    </row>
    <row r="1313" spans="5:7" x14ac:dyDescent="0.25">
      <c r="E1313" t="s">
        <v>134</v>
      </c>
      <c r="F1313">
        <v>0</v>
      </c>
      <c r="G1313">
        <v>0</v>
      </c>
    </row>
    <row r="1314" spans="5:7" x14ac:dyDescent="0.25">
      <c r="E1314" t="s">
        <v>134</v>
      </c>
      <c r="F1314">
        <v>0</v>
      </c>
      <c r="G1314">
        <v>0</v>
      </c>
    </row>
    <row r="1315" spans="5:7" x14ac:dyDescent="0.25">
      <c r="E1315" t="s">
        <v>134</v>
      </c>
      <c r="F1315">
        <v>0</v>
      </c>
      <c r="G1315">
        <v>0</v>
      </c>
    </row>
    <row r="1316" spans="5:7" x14ac:dyDescent="0.25">
      <c r="E1316" t="s">
        <v>134</v>
      </c>
      <c r="F1316">
        <v>0</v>
      </c>
      <c r="G1316">
        <v>0</v>
      </c>
    </row>
    <row r="1317" spans="5:7" x14ac:dyDescent="0.25">
      <c r="E1317" t="s">
        <v>134</v>
      </c>
      <c r="F1317">
        <v>0</v>
      </c>
      <c r="G1317">
        <v>0</v>
      </c>
    </row>
    <row r="1318" spans="5:7" x14ac:dyDescent="0.25">
      <c r="E1318" t="s">
        <v>149</v>
      </c>
      <c r="F1318">
        <v>0</v>
      </c>
      <c r="G1318">
        <v>0</v>
      </c>
    </row>
    <row r="1319" spans="5:7" x14ac:dyDescent="0.25">
      <c r="E1319" t="s">
        <v>149</v>
      </c>
      <c r="F1319">
        <v>0</v>
      </c>
      <c r="G1319">
        <v>0</v>
      </c>
    </row>
    <row r="1320" spans="5:7" x14ac:dyDescent="0.25">
      <c r="E1320" t="s">
        <v>149</v>
      </c>
      <c r="F1320">
        <v>0</v>
      </c>
      <c r="G1320">
        <v>0</v>
      </c>
    </row>
    <row r="1321" spans="5:7" x14ac:dyDescent="0.25">
      <c r="E1321" t="s">
        <v>149</v>
      </c>
      <c r="F1321">
        <v>0</v>
      </c>
      <c r="G1321">
        <v>0</v>
      </c>
    </row>
    <row r="1322" spans="5:7" x14ac:dyDescent="0.25">
      <c r="E1322" t="s">
        <v>149</v>
      </c>
      <c r="F1322">
        <v>0</v>
      </c>
      <c r="G1322">
        <v>0</v>
      </c>
    </row>
    <row r="1323" spans="5:7" x14ac:dyDescent="0.25">
      <c r="E1323" t="s">
        <v>149</v>
      </c>
      <c r="F1323">
        <v>0</v>
      </c>
      <c r="G1323">
        <v>0</v>
      </c>
    </row>
    <row r="1324" spans="5:7" x14ac:dyDescent="0.25">
      <c r="E1324" t="s">
        <v>49</v>
      </c>
      <c r="F1324">
        <v>0</v>
      </c>
      <c r="G1324">
        <v>0</v>
      </c>
    </row>
    <row r="1325" spans="5:7" x14ac:dyDescent="0.25">
      <c r="E1325" t="s">
        <v>49</v>
      </c>
      <c r="F1325">
        <v>0</v>
      </c>
      <c r="G1325">
        <v>0</v>
      </c>
    </row>
    <row r="1326" spans="5:7" x14ac:dyDescent="0.25">
      <c r="E1326" t="s">
        <v>49</v>
      </c>
      <c r="F1326">
        <v>0</v>
      </c>
      <c r="G1326">
        <v>0</v>
      </c>
    </row>
    <row r="1327" spans="5:7" x14ac:dyDescent="0.25">
      <c r="E1327" t="s">
        <v>49</v>
      </c>
      <c r="F1327">
        <v>0</v>
      </c>
      <c r="G1327">
        <v>0</v>
      </c>
    </row>
    <row r="1328" spans="5:7" x14ac:dyDescent="0.25">
      <c r="E1328" t="s">
        <v>49</v>
      </c>
      <c r="F1328">
        <v>0</v>
      </c>
      <c r="G1328">
        <v>0</v>
      </c>
    </row>
    <row r="1329" spans="5:7" x14ac:dyDescent="0.25">
      <c r="E1329" t="s">
        <v>49</v>
      </c>
      <c r="F1329">
        <v>0</v>
      </c>
      <c r="G1329">
        <v>0</v>
      </c>
    </row>
    <row r="1330" spans="5:7" x14ac:dyDescent="0.25">
      <c r="E1330" t="s">
        <v>49</v>
      </c>
      <c r="F1330">
        <v>0</v>
      </c>
      <c r="G1330">
        <v>0</v>
      </c>
    </row>
    <row r="1331" spans="5:7" x14ac:dyDescent="0.25">
      <c r="E1331" t="s">
        <v>49</v>
      </c>
      <c r="F1331">
        <v>0</v>
      </c>
      <c r="G1331">
        <v>0</v>
      </c>
    </row>
    <row r="1332" spans="5:7" x14ac:dyDescent="0.25">
      <c r="E1332" t="s">
        <v>49</v>
      </c>
      <c r="F1332">
        <v>0</v>
      </c>
      <c r="G1332">
        <v>0</v>
      </c>
    </row>
    <row r="1333" spans="5:7" x14ac:dyDescent="0.25">
      <c r="E1333" t="s">
        <v>49</v>
      </c>
      <c r="F1333">
        <v>0</v>
      </c>
      <c r="G1333">
        <v>0</v>
      </c>
    </row>
    <row r="1334" spans="5:7" x14ac:dyDescent="0.25">
      <c r="E1334" t="s">
        <v>49</v>
      </c>
      <c r="F1334">
        <v>0</v>
      </c>
      <c r="G1334">
        <v>0</v>
      </c>
    </row>
    <row r="1335" spans="5:7" x14ac:dyDescent="0.25">
      <c r="E1335" t="s">
        <v>49</v>
      </c>
      <c r="F1335">
        <v>0</v>
      </c>
      <c r="G1335">
        <v>0</v>
      </c>
    </row>
    <row r="1336" spans="5:7" x14ac:dyDescent="0.25">
      <c r="E1336" t="s">
        <v>49</v>
      </c>
      <c r="F1336">
        <v>0</v>
      </c>
      <c r="G1336">
        <v>0</v>
      </c>
    </row>
    <row r="1337" spans="5:7" x14ac:dyDescent="0.25">
      <c r="E1337" t="s">
        <v>49</v>
      </c>
      <c r="F1337">
        <v>0</v>
      </c>
      <c r="G1337">
        <v>0</v>
      </c>
    </row>
    <row r="1338" spans="5:7" x14ac:dyDescent="0.25">
      <c r="E1338" t="s">
        <v>49</v>
      </c>
      <c r="F1338">
        <v>0</v>
      </c>
      <c r="G1338">
        <v>0</v>
      </c>
    </row>
    <row r="1339" spans="5:7" x14ac:dyDescent="0.25">
      <c r="E1339" t="s">
        <v>49</v>
      </c>
      <c r="F1339">
        <v>0</v>
      </c>
      <c r="G1339">
        <v>0</v>
      </c>
    </row>
    <row r="1340" spans="5:7" x14ac:dyDescent="0.25">
      <c r="E1340" t="s">
        <v>17</v>
      </c>
      <c r="F1340">
        <v>0</v>
      </c>
      <c r="G1340">
        <v>0</v>
      </c>
    </row>
    <row r="1341" spans="5:7" x14ac:dyDescent="0.25">
      <c r="E1341" t="s">
        <v>17</v>
      </c>
      <c r="F1341">
        <v>0</v>
      </c>
      <c r="G1341">
        <v>0</v>
      </c>
    </row>
    <row r="1342" spans="5:7" x14ac:dyDescent="0.25">
      <c r="E1342" t="s">
        <v>19</v>
      </c>
      <c r="F1342">
        <v>0</v>
      </c>
      <c r="G1342">
        <v>0</v>
      </c>
    </row>
    <row r="1343" spans="5:7" x14ac:dyDescent="0.25">
      <c r="E1343" t="s">
        <v>19</v>
      </c>
      <c r="F1343">
        <v>0</v>
      </c>
      <c r="G1343">
        <v>0</v>
      </c>
    </row>
    <row r="1344" spans="5:7" x14ac:dyDescent="0.25">
      <c r="E1344" t="s">
        <v>19</v>
      </c>
      <c r="F1344">
        <v>0</v>
      </c>
      <c r="G1344">
        <v>16000</v>
      </c>
    </row>
    <row r="1345" spans="5:7" x14ac:dyDescent="0.25">
      <c r="E1345" t="s">
        <v>19</v>
      </c>
      <c r="F1345">
        <v>0</v>
      </c>
      <c r="G1345">
        <v>0</v>
      </c>
    </row>
    <row r="1346" spans="5:7" x14ac:dyDescent="0.25">
      <c r="E1346" t="s">
        <v>19</v>
      </c>
      <c r="F1346">
        <v>0</v>
      </c>
      <c r="G1346">
        <v>0</v>
      </c>
    </row>
    <row r="1347" spans="5:7" x14ac:dyDescent="0.25">
      <c r="E1347" t="s">
        <v>19</v>
      </c>
      <c r="F1347">
        <v>0</v>
      </c>
      <c r="G1347">
        <v>0</v>
      </c>
    </row>
    <row r="1348" spans="5:7" x14ac:dyDescent="0.25">
      <c r="E1348" t="s">
        <v>26</v>
      </c>
      <c r="F1348">
        <v>0</v>
      </c>
      <c r="G1348">
        <v>0</v>
      </c>
    </row>
    <row r="1349" spans="5:7" x14ac:dyDescent="0.25">
      <c r="E1349" t="s">
        <v>26</v>
      </c>
      <c r="F1349">
        <v>0</v>
      </c>
      <c r="G1349">
        <v>0</v>
      </c>
    </row>
    <row r="1350" spans="5:7" x14ac:dyDescent="0.25">
      <c r="E1350" t="s">
        <v>26</v>
      </c>
      <c r="F1350">
        <v>0</v>
      </c>
      <c r="G1350">
        <v>0</v>
      </c>
    </row>
    <row r="1351" spans="5:7" x14ac:dyDescent="0.25">
      <c r="E1351" t="s">
        <v>26</v>
      </c>
      <c r="F1351">
        <v>0</v>
      </c>
      <c r="G1351">
        <v>0</v>
      </c>
    </row>
    <row r="1352" spans="5:7" x14ac:dyDescent="0.25">
      <c r="E1352" t="s">
        <v>26</v>
      </c>
      <c r="F1352">
        <v>0</v>
      </c>
      <c r="G1352">
        <v>0</v>
      </c>
    </row>
    <row r="1353" spans="5:7" x14ac:dyDescent="0.25">
      <c r="E1353" t="s">
        <v>26</v>
      </c>
      <c r="F1353">
        <v>0</v>
      </c>
      <c r="G1353">
        <v>0</v>
      </c>
    </row>
    <row r="1354" spans="5:7" x14ac:dyDescent="0.25">
      <c r="E1354" t="s">
        <v>26</v>
      </c>
      <c r="F1354">
        <v>0</v>
      </c>
      <c r="G1354">
        <v>0</v>
      </c>
    </row>
    <row r="1355" spans="5:7" x14ac:dyDescent="0.25">
      <c r="E1355" t="s">
        <v>135</v>
      </c>
      <c r="F1355">
        <v>0</v>
      </c>
      <c r="G1355">
        <v>0</v>
      </c>
    </row>
    <row r="1356" spans="5:7" x14ac:dyDescent="0.25">
      <c r="E1356" t="s">
        <v>135</v>
      </c>
      <c r="F1356">
        <v>0</v>
      </c>
      <c r="G1356">
        <v>0</v>
      </c>
    </row>
    <row r="1357" spans="5:7" x14ac:dyDescent="0.25">
      <c r="E1357" t="s">
        <v>135</v>
      </c>
      <c r="F1357">
        <v>0</v>
      </c>
      <c r="G1357">
        <v>0</v>
      </c>
    </row>
    <row r="1358" spans="5:7" x14ac:dyDescent="0.25">
      <c r="E1358" t="s">
        <v>135</v>
      </c>
      <c r="F1358">
        <v>0</v>
      </c>
      <c r="G1358">
        <v>0</v>
      </c>
    </row>
    <row r="1359" spans="5:7" x14ac:dyDescent="0.25">
      <c r="E1359" t="s">
        <v>135</v>
      </c>
      <c r="F1359">
        <v>0</v>
      </c>
      <c r="G1359">
        <v>0</v>
      </c>
    </row>
    <row r="1360" spans="5:7" x14ac:dyDescent="0.25">
      <c r="E1360" t="s">
        <v>135</v>
      </c>
      <c r="F1360">
        <v>0</v>
      </c>
      <c r="G1360">
        <v>0</v>
      </c>
    </row>
    <row r="1361" spans="5:7" x14ac:dyDescent="0.25">
      <c r="E1361" t="s">
        <v>135</v>
      </c>
      <c r="F1361">
        <v>0</v>
      </c>
      <c r="G1361">
        <v>0</v>
      </c>
    </row>
    <row r="1362" spans="5:7" x14ac:dyDescent="0.25">
      <c r="E1362" t="s">
        <v>135</v>
      </c>
      <c r="F1362">
        <v>0</v>
      </c>
      <c r="G1362">
        <v>6500</v>
      </c>
    </row>
    <row r="1363" spans="5:7" x14ac:dyDescent="0.25">
      <c r="E1363" t="s">
        <v>135</v>
      </c>
      <c r="F1363">
        <v>0</v>
      </c>
      <c r="G1363">
        <v>0</v>
      </c>
    </row>
    <row r="1364" spans="5:7" x14ac:dyDescent="0.25">
      <c r="E1364" t="s">
        <v>135</v>
      </c>
      <c r="F1364">
        <v>0</v>
      </c>
      <c r="G1364">
        <v>0</v>
      </c>
    </row>
    <row r="1365" spans="5:7" x14ac:dyDescent="0.25">
      <c r="E1365" t="s">
        <v>135</v>
      </c>
      <c r="F1365">
        <v>0</v>
      </c>
      <c r="G1365">
        <v>0</v>
      </c>
    </row>
    <row r="1366" spans="5:7" x14ac:dyDescent="0.25">
      <c r="E1366" t="s">
        <v>135</v>
      </c>
      <c r="F1366">
        <v>0</v>
      </c>
      <c r="G1366">
        <v>0</v>
      </c>
    </row>
    <row r="1367" spans="5:7" x14ac:dyDescent="0.25">
      <c r="E1367" t="s">
        <v>135</v>
      </c>
      <c r="F1367">
        <v>0</v>
      </c>
      <c r="G1367">
        <v>0</v>
      </c>
    </row>
    <row r="1368" spans="5:7" x14ac:dyDescent="0.25">
      <c r="E1368" t="s">
        <v>135</v>
      </c>
      <c r="F1368">
        <v>0</v>
      </c>
      <c r="G1368">
        <v>6500</v>
      </c>
    </row>
    <row r="1369" spans="5:7" x14ac:dyDescent="0.25">
      <c r="E1369" t="s">
        <v>135</v>
      </c>
      <c r="F1369">
        <v>0</v>
      </c>
      <c r="G1369">
        <v>0</v>
      </c>
    </row>
    <row r="1370" spans="5:7" x14ac:dyDescent="0.25">
      <c r="E1370" t="s">
        <v>135</v>
      </c>
      <c r="F1370">
        <v>0</v>
      </c>
      <c r="G1370">
        <v>0</v>
      </c>
    </row>
    <row r="1371" spans="5:7" x14ac:dyDescent="0.25">
      <c r="E1371" t="s">
        <v>135</v>
      </c>
      <c r="F1371">
        <v>0</v>
      </c>
      <c r="G1371">
        <v>6500</v>
      </c>
    </row>
    <row r="1372" spans="5:7" x14ac:dyDescent="0.25">
      <c r="E1372" t="s">
        <v>135</v>
      </c>
      <c r="F1372">
        <v>0</v>
      </c>
      <c r="G1372">
        <v>0</v>
      </c>
    </row>
    <row r="1373" spans="5:7" x14ac:dyDescent="0.25">
      <c r="E1373" t="s">
        <v>135</v>
      </c>
      <c r="F1373">
        <v>0</v>
      </c>
      <c r="G1373">
        <v>6500</v>
      </c>
    </row>
    <row r="1374" spans="5:7" x14ac:dyDescent="0.25">
      <c r="E1374" t="s">
        <v>135</v>
      </c>
      <c r="F1374">
        <v>0</v>
      </c>
      <c r="G1374">
        <v>0</v>
      </c>
    </row>
    <row r="1375" spans="5:7" x14ac:dyDescent="0.25">
      <c r="E1375" t="s">
        <v>135</v>
      </c>
      <c r="F1375">
        <v>0</v>
      </c>
      <c r="G1375">
        <v>0</v>
      </c>
    </row>
    <row r="1376" spans="5:7" x14ac:dyDescent="0.25">
      <c r="E1376" t="s">
        <v>135</v>
      </c>
      <c r="F1376">
        <v>0</v>
      </c>
      <c r="G1376">
        <v>0</v>
      </c>
    </row>
    <row r="1377" spans="5:7" x14ac:dyDescent="0.25">
      <c r="E1377" t="s">
        <v>135</v>
      </c>
      <c r="F1377">
        <v>0</v>
      </c>
      <c r="G1377">
        <v>6500</v>
      </c>
    </row>
    <row r="1378" spans="5:7" x14ac:dyDescent="0.25">
      <c r="E1378" t="s">
        <v>135</v>
      </c>
      <c r="F1378">
        <v>0</v>
      </c>
      <c r="G1378">
        <v>0</v>
      </c>
    </row>
    <row r="1379" spans="5:7" x14ac:dyDescent="0.25">
      <c r="E1379" t="s">
        <v>46</v>
      </c>
      <c r="F1379">
        <v>0</v>
      </c>
      <c r="G1379">
        <v>0</v>
      </c>
    </row>
    <row r="1380" spans="5:7" x14ac:dyDescent="0.25">
      <c r="E1380" t="s">
        <v>46</v>
      </c>
      <c r="F1380">
        <v>0</v>
      </c>
      <c r="G1380">
        <v>0</v>
      </c>
    </row>
    <row r="1381" spans="5:7" x14ac:dyDescent="0.25">
      <c r="E1381" t="s">
        <v>46</v>
      </c>
      <c r="F1381">
        <v>0</v>
      </c>
      <c r="G1381">
        <v>0</v>
      </c>
    </row>
    <row r="1382" spans="5:7" x14ac:dyDescent="0.25">
      <c r="E1382" t="s">
        <v>46</v>
      </c>
      <c r="F1382">
        <v>0</v>
      </c>
      <c r="G1382">
        <v>0</v>
      </c>
    </row>
    <row r="1383" spans="5:7" x14ac:dyDescent="0.25">
      <c r="E1383" t="s">
        <v>48</v>
      </c>
      <c r="F1383">
        <v>0</v>
      </c>
      <c r="G1383">
        <v>0</v>
      </c>
    </row>
    <row r="1384" spans="5:7" x14ac:dyDescent="0.25">
      <c r="E1384" t="s">
        <v>299</v>
      </c>
      <c r="F1384">
        <v>0</v>
      </c>
      <c r="G1384">
        <v>0</v>
      </c>
    </row>
    <row r="1385" spans="5:7" x14ac:dyDescent="0.25">
      <c r="E1385" t="s">
        <v>299</v>
      </c>
      <c r="F1385">
        <v>0</v>
      </c>
      <c r="G1385">
        <v>0</v>
      </c>
    </row>
    <row r="1386" spans="5:7" x14ac:dyDescent="0.25">
      <c r="E1386" t="s">
        <v>299</v>
      </c>
      <c r="F1386">
        <v>0</v>
      </c>
      <c r="G1386">
        <v>0</v>
      </c>
    </row>
    <row r="1387" spans="5:7" x14ac:dyDescent="0.25">
      <c r="E1387" t="s">
        <v>302</v>
      </c>
      <c r="F1387">
        <v>0</v>
      </c>
      <c r="G1387">
        <v>0</v>
      </c>
    </row>
    <row r="1388" spans="5:7" x14ac:dyDescent="0.25">
      <c r="E1388" t="s">
        <v>302</v>
      </c>
      <c r="F1388">
        <v>0</v>
      </c>
      <c r="G1388">
        <v>0</v>
      </c>
    </row>
    <row r="1389" spans="5:7" x14ac:dyDescent="0.25">
      <c r="E1389" t="s">
        <v>302</v>
      </c>
      <c r="F1389">
        <v>0</v>
      </c>
      <c r="G1389">
        <v>0</v>
      </c>
    </row>
    <row r="1390" spans="5:7" x14ac:dyDescent="0.25">
      <c r="E1390" t="s">
        <v>302</v>
      </c>
      <c r="F1390">
        <v>0</v>
      </c>
      <c r="G1390">
        <v>17900</v>
      </c>
    </row>
    <row r="1391" spans="5:7" x14ac:dyDescent="0.25">
      <c r="E1391" t="s">
        <v>302</v>
      </c>
      <c r="F1391">
        <v>0</v>
      </c>
      <c r="G1391">
        <v>0</v>
      </c>
    </row>
    <row r="1392" spans="5:7" x14ac:dyDescent="0.25">
      <c r="E1392" t="s">
        <v>302</v>
      </c>
      <c r="F1392">
        <v>0</v>
      </c>
      <c r="G1392">
        <v>0</v>
      </c>
    </row>
    <row r="1393" spans="5:7" x14ac:dyDescent="0.25">
      <c r="E1393" t="s">
        <v>302</v>
      </c>
      <c r="F1393">
        <v>0</v>
      </c>
      <c r="G1393">
        <v>0</v>
      </c>
    </row>
    <row r="1394" spans="5:7" x14ac:dyDescent="0.25">
      <c r="E1394" t="s">
        <v>302</v>
      </c>
      <c r="F1394">
        <v>0</v>
      </c>
      <c r="G1394">
        <v>4900</v>
      </c>
    </row>
    <row r="1395" spans="5:7" x14ac:dyDescent="0.25">
      <c r="E1395" t="s">
        <v>302</v>
      </c>
      <c r="F1395">
        <v>0</v>
      </c>
      <c r="G1395">
        <v>0</v>
      </c>
    </row>
    <row r="1396" spans="5:7" x14ac:dyDescent="0.25">
      <c r="E1396" t="s">
        <v>302</v>
      </c>
      <c r="F1396">
        <v>0</v>
      </c>
      <c r="G1396">
        <v>0</v>
      </c>
    </row>
    <row r="1397" spans="5:7" x14ac:dyDescent="0.25">
      <c r="E1397" t="s">
        <v>302</v>
      </c>
      <c r="F1397">
        <v>0</v>
      </c>
      <c r="G1397">
        <v>0</v>
      </c>
    </row>
    <row r="1398" spans="5:7" x14ac:dyDescent="0.25">
      <c r="E1398" t="s">
        <v>302</v>
      </c>
      <c r="F1398">
        <v>0</v>
      </c>
      <c r="G1398">
        <v>0</v>
      </c>
    </row>
    <row r="1399" spans="5:7" x14ac:dyDescent="0.25">
      <c r="E1399" t="s">
        <v>302</v>
      </c>
      <c r="F1399">
        <v>0</v>
      </c>
      <c r="G1399">
        <v>0</v>
      </c>
    </row>
    <row r="1400" spans="5:7" x14ac:dyDescent="0.25">
      <c r="E1400" t="s">
        <v>302</v>
      </c>
      <c r="F1400">
        <v>0</v>
      </c>
      <c r="G1400">
        <v>0</v>
      </c>
    </row>
    <row r="1401" spans="5:7" x14ac:dyDescent="0.25">
      <c r="E1401" t="s">
        <v>302</v>
      </c>
      <c r="F1401">
        <v>0</v>
      </c>
      <c r="G1401">
        <v>0</v>
      </c>
    </row>
    <row r="1402" spans="5:7" x14ac:dyDescent="0.25">
      <c r="E1402" t="s">
        <v>302</v>
      </c>
      <c r="F1402">
        <v>0</v>
      </c>
      <c r="G1402">
        <v>0</v>
      </c>
    </row>
    <row r="1403" spans="5:7" x14ac:dyDescent="0.25">
      <c r="E1403" t="s">
        <v>302</v>
      </c>
      <c r="F1403">
        <v>0</v>
      </c>
      <c r="G1403">
        <v>0</v>
      </c>
    </row>
    <row r="1404" spans="5:7" x14ac:dyDescent="0.25">
      <c r="E1404" t="s">
        <v>302</v>
      </c>
      <c r="F1404">
        <v>0</v>
      </c>
      <c r="G1404">
        <v>0</v>
      </c>
    </row>
    <row r="1405" spans="5:7" x14ac:dyDescent="0.25">
      <c r="E1405" t="s">
        <v>302</v>
      </c>
      <c r="F1405">
        <v>0</v>
      </c>
      <c r="G1405">
        <v>10000</v>
      </c>
    </row>
    <row r="1406" spans="5:7" x14ac:dyDescent="0.25">
      <c r="E1406" t="s">
        <v>302</v>
      </c>
      <c r="F1406">
        <v>0</v>
      </c>
      <c r="G1406">
        <v>0</v>
      </c>
    </row>
    <row r="1407" spans="5:7" x14ac:dyDescent="0.25">
      <c r="E1407" t="s">
        <v>302</v>
      </c>
      <c r="F1407">
        <v>0</v>
      </c>
      <c r="G1407">
        <v>0</v>
      </c>
    </row>
    <row r="1408" spans="5:7" x14ac:dyDescent="0.25">
      <c r="E1408" t="s">
        <v>302</v>
      </c>
      <c r="F1408">
        <v>0</v>
      </c>
      <c r="G1408">
        <v>0</v>
      </c>
    </row>
    <row r="1409" spans="5:7" x14ac:dyDescent="0.25">
      <c r="E1409" t="s">
        <v>302</v>
      </c>
      <c r="F1409">
        <v>0</v>
      </c>
      <c r="G1409">
        <v>0</v>
      </c>
    </row>
    <row r="1410" spans="5:7" x14ac:dyDescent="0.25">
      <c r="E1410" t="s">
        <v>302</v>
      </c>
      <c r="F1410">
        <v>0</v>
      </c>
      <c r="G1410">
        <v>0</v>
      </c>
    </row>
    <row r="1411" spans="5:7" x14ac:dyDescent="0.25">
      <c r="E1411" t="s">
        <v>302</v>
      </c>
      <c r="F1411">
        <v>0</v>
      </c>
      <c r="G1411">
        <v>0</v>
      </c>
    </row>
    <row r="1412" spans="5:7" x14ac:dyDescent="0.25">
      <c r="E1412" t="s">
        <v>302</v>
      </c>
      <c r="F1412">
        <v>0</v>
      </c>
      <c r="G1412">
        <v>0</v>
      </c>
    </row>
    <row r="1413" spans="5:7" x14ac:dyDescent="0.25">
      <c r="E1413" t="s">
        <v>302</v>
      </c>
      <c r="F1413">
        <v>0</v>
      </c>
      <c r="G1413">
        <v>0</v>
      </c>
    </row>
    <row r="1414" spans="5:7" x14ac:dyDescent="0.25">
      <c r="E1414" t="s">
        <v>302</v>
      </c>
      <c r="F1414">
        <v>0</v>
      </c>
      <c r="G1414">
        <v>0</v>
      </c>
    </row>
    <row r="1415" spans="5:7" x14ac:dyDescent="0.25">
      <c r="E1415" t="s">
        <v>302</v>
      </c>
      <c r="F1415">
        <v>0</v>
      </c>
      <c r="G1415">
        <v>0</v>
      </c>
    </row>
    <row r="1416" spans="5:7" x14ac:dyDescent="0.25">
      <c r="E1416" t="s">
        <v>302</v>
      </c>
      <c r="F1416">
        <v>0</v>
      </c>
      <c r="G1416">
        <v>0</v>
      </c>
    </row>
    <row r="1417" spans="5:7" x14ac:dyDescent="0.25">
      <c r="E1417" t="s">
        <v>302</v>
      </c>
      <c r="F1417">
        <v>0</v>
      </c>
      <c r="G1417">
        <v>0</v>
      </c>
    </row>
    <row r="1418" spans="5:7" x14ac:dyDescent="0.25">
      <c r="E1418" t="s">
        <v>302</v>
      </c>
      <c r="F1418">
        <v>0</v>
      </c>
      <c r="G1418">
        <v>0</v>
      </c>
    </row>
    <row r="1419" spans="5:7" x14ac:dyDescent="0.25">
      <c r="E1419" t="s">
        <v>302</v>
      </c>
      <c r="F1419">
        <v>0</v>
      </c>
      <c r="G1419">
        <v>0</v>
      </c>
    </row>
    <row r="1420" spans="5:7" x14ac:dyDescent="0.25">
      <c r="E1420" t="s">
        <v>304</v>
      </c>
      <c r="F1420">
        <v>0</v>
      </c>
      <c r="G1420">
        <v>0</v>
      </c>
    </row>
    <row r="1421" spans="5:7" x14ac:dyDescent="0.25">
      <c r="E1421" t="s">
        <v>304</v>
      </c>
      <c r="F1421">
        <v>0</v>
      </c>
      <c r="G1421">
        <v>3000</v>
      </c>
    </row>
    <row r="1422" spans="5:7" x14ac:dyDescent="0.25">
      <c r="E1422" t="s">
        <v>304</v>
      </c>
      <c r="F1422">
        <v>0</v>
      </c>
      <c r="G1422">
        <v>0</v>
      </c>
    </row>
    <row r="1423" spans="5:7" x14ac:dyDescent="0.25">
      <c r="E1423" t="s">
        <v>304</v>
      </c>
      <c r="F1423">
        <v>0</v>
      </c>
      <c r="G1423">
        <v>0</v>
      </c>
    </row>
    <row r="1424" spans="5:7" x14ac:dyDescent="0.25">
      <c r="E1424" t="s">
        <v>304</v>
      </c>
      <c r="F1424">
        <v>0</v>
      </c>
      <c r="G1424">
        <v>0</v>
      </c>
    </row>
    <row r="1425" spans="5:7" x14ac:dyDescent="0.25">
      <c r="E1425" t="s">
        <v>304</v>
      </c>
      <c r="F1425">
        <v>0</v>
      </c>
      <c r="G1425">
        <v>0</v>
      </c>
    </row>
    <row r="1426" spans="5:7" x14ac:dyDescent="0.25">
      <c r="E1426" t="s">
        <v>304</v>
      </c>
      <c r="F1426">
        <v>0</v>
      </c>
      <c r="G1426">
        <v>0</v>
      </c>
    </row>
    <row r="1427" spans="5:7" x14ac:dyDescent="0.25">
      <c r="E1427" t="s">
        <v>304</v>
      </c>
      <c r="F1427">
        <v>0</v>
      </c>
      <c r="G1427">
        <v>0</v>
      </c>
    </row>
    <row r="1428" spans="5:7" x14ac:dyDescent="0.25">
      <c r="E1428" t="s">
        <v>304</v>
      </c>
      <c r="F1428">
        <v>0</v>
      </c>
      <c r="G1428">
        <v>0</v>
      </c>
    </row>
    <row r="1429" spans="5:7" x14ac:dyDescent="0.25">
      <c r="E1429" t="s">
        <v>304</v>
      </c>
      <c r="F1429">
        <v>0</v>
      </c>
      <c r="G1429">
        <v>0</v>
      </c>
    </row>
    <row r="1430" spans="5:7" x14ac:dyDescent="0.25">
      <c r="E1430" t="s">
        <v>304</v>
      </c>
      <c r="F1430">
        <v>0</v>
      </c>
      <c r="G1430">
        <v>0</v>
      </c>
    </row>
    <row r="1431" spans="5:7" x14ac:dyDescent="0.25">
      <c r="E1431" t="s">
        <v>304</v>
      </c>
      <c r="F1431">
        <v>0</v>
      </c>
      <c r="G1431">
        <v>0</v>
      </c>
    </row>
    <row r="1432" spans="5:7" x14ac:dyDescent="0.25">
      <c r="E1432" t="s">
        <v>304</v>
      </c>
      <c r="F1432">
        <v>0</v>
      </c>
      <c r="G1432">
        <v>0</v>
      </c>
    </row>
    <row r="1433" spans="5:7" x14ac:dyDescent="0.25">
      <c r="E1433" t="s">
        <v>304</v>
      </c>
      <c r="F1433">
        <v>0</v>
      </c>
      <c r="G1433">
        <v>3000</v>
      </c>
    </row>
    <row r="1434" spans="5:7" x14ac:dyDescent="0.25">
      <c r="E1434" t="s">
        <v>304</v>
      </c>
      <c r="F1434">
        <v>0</v>
      </c>
      <c r="G1434">
        <v>0</v>
      </c>
    </row>
    <row r="1435" spans="5:7" x14ac:dyDescent="0.25">
      <c r="E1435" t="s">
        <v>304</v>
      </c>
      <c r="F1435">
        <v>0</v>
      </c>
      <c r="G1435">
        <v>0</v>
      </c>
    </row>
    <row r="1436" spans="5:7" x14ac:dyDescent="0.25">
      <c r="E1436" t="s">
        <v>304</v>
      </c>
      <c r="F1436">
        <v>0</v>
      </c>
      <c r="G1436">
        <v>5000</v>
      </c>
    </row>
    <row r="1437" spans="5:7" x14ac:dyDescent="0.25">
      <c r="E1437" t="s">
        <v>304</v>
      </c>
      <c r="F1437">
        <v>0</v>
      </c>
      <c r="G1437">
        <v>0</v>
      </c>
    </row>
    <row r="1438" spans="5:7" x14ac:dyDescent="0.25">
      <c r="E1438" t="s">
        <v>304</v>
      </c>
      <c r="F1438">
        <v>0</v>
      </c>
      <c r="G1438">
        <v>0</v>
      </c>
    </row>
    <row r="1439" spans="5:7" x14ac:dyDescent="0.25">
      <c r="E1439" t="s">
        <v>304</v>
      </c>
      <c r="F1439">
        <v>0</v>
      </c>
      <c r="G1439">
        <v>0</v>
      </c>
    </row>
    <row r="1440" spans="5:7" x14ac:dyDescent="0.25">
      <c r="E1440" t="s">
        <v>304</v>
      </c>
      <c r="F1440">
        <v>0</v>
      </c>
      <c r="G1440">
        <v>0</v>
      </c>
    </row>
    <row r="1441" spans="5:7" x14ac:dyDescent="0.25">
      <c r="E1441" t="s">
        <v>304</v>
      </c>
      <c r="F1441">
        <v>0</v>
      </c>
      <c r="G1441">
        <v>0</v>
      </c>
    </row>
    <row r="1442" spans="5:7" x14ac:dyDescent="0.25">
      <c r="E1442" t="s">
        <v>304</v>
      </c>
      <c r="F1442">
        <v>0</v>
      </c>
      <c r="G1442">
        <v>0</v>
      </c>
    </row>
    <row r="1443" spans="5:7" x14ac:dyDescent="0.25">
      <c r="E1443" t="s">
        <v>304</v>
      </c>
      <c r="F1443">
        <v>0</v>
      </c>
      <c r="G1443">
        <v>0</v>
      </c>
    </row>
    <row r="1444" spans="5:7" x14ac:dyDescent="0.25">
      <c r="E1444" t="s">
        <v>306</v>
      </c>
      <c r="F1444">
        <v>0</v>
      </c>
      <c r="G1444">
        <v>0</v>
      </c>
    </row>
    <row r="1445" spans="5:7" x14ac:dyDescent="0.25">
      <c r="E1445" t="s">
        <v>306</v>
      </c>
      <c r="F1445">
        <v>0</v>
      </c>
      <c r="G1445">
        <v>0</v>
      </c>
    </row>
    <row r="1446" spans="5:7" x14ac:dyDescent="0.25">
      <c r="E1446" t="s">
        <v>306</v>
      </c>
      <c r="F1446">
        <v>0</v>
      </c>
      <c r="G1446">
        <v>0</v>
      </c>
    </row>
    <row r="1447" spans="5:7" x14ac:dyDescent="0.25">
      <c r="E1447" t="s">
        <v>306</v>
      </c>
      <c r="F1447">
        <v>0</v>
      </c>
      <c r="G1447">
        <v>0</v>
      </c>
    </row>
    <row r="1448" spans="5:7" x14ac:dyDescent="0.25">
      <c r="E1448" t="s">
        <v>308</v>
      </c>
      <c r="F1448">
        <v>0</v>
      </c>
      <c r="G1448">
        <v>0</v>
      </c>
    </row>
    <row r="1449" spans="5:7" x14ac:dyDescent="0.25">
      <c r="E1449" t="s">
        <v>308</v>
      </c>
      <c r="F1449">
        <v>0</v>
      </c>
      <c r="G1449">
        <v>0</v>
      </c>
    </row>
    <row r="1450" spans="5:7" x14ac:dyDescent="0.25">
      <c r="E1450" t="s">
        <v>308</v>
      </c>
      <c r="F1450">
        <v>0</v>
      </c>
      <c r="G1450">
        <v>0</v>
      </c>
    </row>
    <row r="1451" spans="5:7" x14ac:dyDescent="0.25">
      <c r="E1451" t="s">
        <v>308</v>
      </c>
      <c r="F1451">
        <v>0</v>
      </c>
      <c r="G1451">
        <v>0</v>
      </c>
    </row>
    <row r="1452" spans="5:7" x14ac:dyDescent="0.25">
      <c r="E1452" t="s">
        <v>308</v>
      </c>
      <c r="F1452">
        <v>0</v>
      </c>
      <c r="G1452">
        <v>0</v>
      </c>
    </row>
    <row r="1453" spans="5:7" x14ac:dyDescent="0.25">
      <c r="E1453" t="s">
        <v>308</v>
      </c>
      <c r="F1453">
        <v>0</v>
      </c>
      <c r="G1453">
        <v>0</v>
      </c>
    </row>
    <row r="1454" spans="5:7" x14ac:dyDescent="0.25">
      <c r="E1454" t="s">
        <v>308</v>
      </c>
      <c r="F1454">
        <v>0</v>
      </c>
      <c r="G1454">
        <v>0</v>
      </c>
    </row>
    <row r="1455" spans="5:7" x14ac:dyDescent="0.25">
      <c r="E1455" t="s">
        <v>308</v>
      </c>
      <c r="F1455">
        <v>0</v>
      </c>
      <c r="G1455">
        <v>0</v>
      </c>
    </row>
    <row r="1456" spans="5:7" x14ac:dyDescent="0.25">
      <c r="E1456" t="s">
        <v>308</v>
      </c>
      <c r="F1456">
        <v>0</v>
      </c>
      <c r="G1456">
        <v>0</v>
      </c>
    </row>
    <row r="1457" spans="5:7" x14ac:dyDescent="0.25">
      <c r="E1457" t="s">
        <v>308</v>
      </c>
      <c r="F1457">
        <v>0</v>
      </c>
      <c r="G1457">
        <v>0</v>
      </c>
    </row>
    <row r="1458" spans="5:7" x14ac:dyDescent="0.25">
      <c r="E1458" t="s">
        <v>308</v>
      </c>
      <c r="F1458">
        <v>0</v>
      </c>
      <c r="G1458">
        <v>0</v>
      </c>
    </row>
    <row r="1459" spans="5:7" x14ac:dyDescent="0.25">
      <c r="E1459" t="s">
        <v>308</v>
      </c>
      <c r="F1459">
        <v>0</v>
      </c>
      <c r="G1459">
        <v>0</v>
      </c>
    </row>
    <row r="1460" spans="5:7" x14ac:dyDescent="0.25">
      <c r="E1460" t="s">
        <v>308</v>
      </c>
      <c r="F1460">
        <v>0</v>
      </c>
      <c r="G1460">
        <v>0</v>
      </c>
    </row>
    <row r="1461" spans="5:7" x14ac:dyDescent="0.25">
      <c r="E1461" t="s">
        <v>308</v>
      </c>
      <c r="F1461">
        <v>0</v>
      </c>
      <c r="G1461">
        <v>0</v>
      </c>
    </row>
    <row r="1462" spans="5:7" x14ac:dyDescent="0.25">
      <c r="E1462" t="s">
        <v>308</v>
      </c>
      <c r="F1462">
        <v>0</v>
      </c>
      <c r="G1462">
        <v>0</v>
      </c>
    </row>
    <row r="1463" spans="5:7" x14ac:dyDescent="0.25">
      <c r="E1463" t="s">
        <v>308</v>
      </c>
      <c r="F1463">
        <v>0</v>
      </c>
      <c r="G1463">
        <v>0</v>
      </c>
    </row>
    <row r="1464" spans="5:7" x14ac:dyDescent="0.25">
      <c r="E1464" t="s">
        <v>308</v>
      </c>
      <c r="F1464">
        <v>0</v>
      </c>
      <c r="G1464">
        <v>0</v>
      </c>
    </row>
    <row r="1465" spans="5:7" x14ac:dyDescent="0.25">
      <c r="E1465" t="s">
        <v>308</v>
      </c>
      <c r="F1465">
        <v>0</v>
      </c>
      <c r="G1465">
        <v>0</v>
      </c>
    </row>
    <row r="1466" spans="5:7" x14ac:dyDescent="0.25">
      <c r="E1466" t="s">
        <v>308</v>
      </c>
      <c r="F1466">
        <v>0</v>
      </c>
      <c r="G1466">
        <v>0</v>
      </c>
    </row>
    <row r="1467" spans="5:7" x14ac:dyDescent="0.25">
      <c r="E1467" t="s">
        <v>308</v>
      </c>
      <c r="F1467">
        <v>0</v>
      </c>
      <c r="G1467">
        <v>0</v>
      </c>
    </row>
    <row r="1468" spans="5:7" x14ac:dyDescent="0.25">
      <c r="E1468" t="s">
        <v>308</v>
      </c>
      <c r="F1468">
        <v>0</v>
      </c>
      <c r="G1468">
        <v>0</v>
      </c>
    </row>
    <row r="1469" spans="5:7" x14ac:dyDescent="0.25">
      <c r="E1469" t="s">
        <v>406</v>
      </c>
      <c r="F1469">
        <v>0</v>
      </c>
      <c r="G1469">
        <v>0</v>
      </c>
    </row>
    <row r="1470" spans="5:7" x14ac:dyDescent="0.25">
      <c r="E1470" t="s">
        <v>406</v>
      </c>
      <c r="F1470">
        <v>0</v>
      </c>
      <c r="G1470">
        <v>0</v>
      </c>
    </row>
    <row r="1471" spans="5:7" x14ac:dyDescent="0.25">
      <c r="E1471" t="s">
        <v>406</v>
      </c>
      <c r="F1471">
        <v>0</v>
      </c>
      <c r="G1471">
        <v>0</v>
      </c>
    </row>
    <row r="1472" spans="5:7" x14ac:dyDescent="0.25">
      <c r="E1472" t="s">
        <v>406</v>
      </c>
      <c r="F1472">
        <v>0</v>
      </c>
      <c r="G1472">
        <v>0</v>
      </c>
    </row>
    <row r="1473" spans="5:7" x14ac:dyDescent="0.25">
      <c r="E1473" t="s">
        <v>406</v>
      </c>
      <c r="F1473">
        <v>0</v>
      </c>
      <c r="G1473">
        <v>0</v>
      </c>
    </row>
    <row r="1474" spans="5:7" x14ac:dyDescent="0.25">
      <c r="E1474" t="s">
        <v>406</v>
      </c>
      <c r="F1474">
        <v>0</v>
      </c>
      <c r="G1474">
        <v>0</v>
      </c>
    </row>
    <row r="1475" spans="5:7" x14ac:dyDescent="0.25">
      <c r="E1475" t="s">
        <v>406</v>
      </c>
      <c r="F1475">
        <v>0</v>
      </c>
      <c r="G1475">
        <v>0</v>
      </c>
    </row>
    <row r="1476" spans="5:7" x14ac:dyDescent="0.25">
      <c r="E1476" t="s">
        <v>406</v>
      </c>
      <c r="F1476">
        <v>0</v>
      </c>
      <c r="G1476">
        <v>0</v>
      </c>
    </row>
    <row r="1477" spans="5:7" x14ac:dyDescent="0.25">
      <c r="E1477" t="s">
        <v>406</v>
      </c>
      <c r="F1477">
        <v>0</v>
      </c>
      <c r="G1477">
        <v>0</v>
      </c>
    </row>
    <row r="1478" spans="5:7" x14ac:dyDescent="0.25">
      <c r="E1478" t="s">
        <v>406</v>
      </c>
      <c r="F1478">
        <v>0</v>
      </c>
      <c r="G1478">
        <v>0</v>
      </c>
    </row>
    <row r="1479" spans="5:7" x14ac:dyDescent="0.25">
      <c r="E1479" t="s">
        <v>311</v>
      </c>
      <c r="F1479">
        <v>0</v>
      </c>
      <c r="G1479">
        <v>0</v>
      </c>
    </row>
    <row r="1480" spans="5:7" x14ac:dyDescent="0.25">
      <c r="E1480" t="s">
        <v>311</v>
      </c>
      <c r="F1480">
        <v>0</v>
      </c>
      <c r="G1480">
        <v>0</v>
      </c>
    </row>
    <row r="1481" spans="5:7" x14ac:dyDescent="0.25">
      <c r="E1481" t="s">
        <v>311</v>
      </c>
      <c r="F1481">
        <v>0</v>
      </c>
      <c r="G1481">
        <v>0</v>
      </c>
    </row>
    <row r="1482" spans="5:7" x14ac:dyDescent="0.25">
      <c r="E1482" t="s">
        <v>311</v>
      </c>
      <c r="F1482">
        <v>0</v>
      </c>
      <c r="G1482">
        <v>0</v>
      </c>
    </row>
    <row r="1483" spans="5:7" x14ac:dyDescent="0.25">
      <c r="E1483" t="s">
        <v>314</v>
      </c>
      <c r="F1483">
        <v>0</v>
      </c>
      <c r="G1483">
        <v>0</v>
      </c>
    </row>
    <row r="1484" spans="5:7" x14ac:dyDescent="0.25">
      <c r="E1484" t="s">
        <v>314</v>
      </c>
      <c r="F1484">
        <v>0</v>
      </c>
      <c r="G1484">
        <v>0</v>
      </c>
    </row>
    <row r="1485" spans="5:7" x14ac:dyDescent="0.25">
      <c r="E1485" t="s">
        <v>314</v>
      </c>
      <c r="F1485">
        <v>0</v>
      </c>
      <c r="G1485">
        <v>0</v>
      </c>
    </row>
    <row r="1486" spans="5:7" x14ac:dyDescent="0.25">
      <c r="E1486" t="s">
        <v>314</v>
      </c>
      <c r="F1486">
        <v>0</v>
      </c>
      <c r="G1486">
        <v>0</v>
      </c>
    </row>
    <row r="1487" spans="5:7" x14ac:dyDescent="0.25">
      <c r="E1487" t="s">
        <v>314</v>
      </c>
      <c r="F1487">
        <v>0</v>
      </c>
      <c r="G1487">
        <v>0</v>
      </c>
    </row>
    <row r="1488" spans="5:7" x14ac:dyDescent="0.25">
      <c r="E1488" t="s">
        <v>314</v>
      </c>
      <c r="F1488">
        <v>0</v>
      </c>
      <c r="G1488">
        <v>0</v>
      </c>
    </row>
    <row r="1489" spans="5:7" x14ac:dyDescent="0.25">
      <c r="E1489" t="s">
        <v>314</v>
      </c>
      <c r="F1489">
        <v>0</v>
      </c>
      <c r="G1489">
        <v>0</v>
      </c>
    </row>
    <row r="1490" spans="5:7" x14ac:dyDescent="0.25">
      <c r="E1490" t="s">
        <v>314</v>
      </c>
      <c r="F1490">
        <v>0</v>
      </c>
      <c r="G1490">
        <v>0</v>
      </c>
    </row>
    <row r="1491" spans="5:7" x14ac:dyDescent="0.25">
      <c r="E1491" t="s">
        <v>314</v>
      </c>
      <c r="F1491">
        <v>0</v>
      </c>
      <c r="G1491">
        <v>0</v>
      </c>
    </row>
    <row r="1492" spans="5:7" x14ac:dyDescent="0.25">
      <c r="E1492" t="s">
        <v>314</v>
      </c>
      <c r="F1492">
        <v>0</v>
      </c>
      <c r="G1492">
        <v>0</v>
      </c>
    </row>
    <row r="1493" spans="5:7" x14ac:dyDescent="0.25">
      <c r="E1493" t="s">
        <v>314</v>
      </c>
      <c r="F1493">
        <v>0</v>
      </c>
      <c r="G1493">
        <v>0</v>
      </c>
    </row>
    <row r="1494" spans="5:7" x14ac:dyDescent="0.25">
      <c r="E1494" t="s">
        <v>314</v>
      </c>
      <c r="F1494">
        <v>0</v>
      </c>
      <c r="G1494">
        <v>0</v>
      </c>
    </row>
    <row r="1495" spans="5:7" x14ac:dyDescent="0.25">
      <c r="E1495" t="s">
        <v>314</v>
      </c>
      <c r="F1495">
        <v>0</v>
      </c>
      <c r="G1495">
        <v>0</v>
      </c>
    </row>
    <row r="1496" spans="5:7" x14ac:dyDescent="0.25">
      <c r="E1496" t="s">
        <v>314</v>
      </c>
      <c r="F1496">
        <v>0</v>
      </c>
      <c r="G1496">
        <v>0</v>
      </c>
    </row>
    <row r="1497" spans="5:7" x14ac:dyDescent="0.25">
      <c r="E1497" t="s">
        <v>314</v>
      </c>
      <c r="F1497">
        <v>0</v>
      </c>
      <c r="G1497">
        <v>0</v>
      </c>
    </row>
    <row r="1498" spans="5:7" x14ac:dyDescent="0.25">
      <c r="E1498" t="s">
        <v>314</v>
      </c>
      <c r="F1498">
        <v>0</v>
      </c>
      <c r="G1498">
        <v>0</v>
      </c>
    </row>
    <row r="1499" spans="5:7" x14ac:dyDescent="0.25">
      <c r="E1499" t="s">
        <v>314</v>
      </c>
      <c r="F1499">
        <v>0</v>
      </c>
      <c r="G1499">
        <v>0</v>
      </c>
    </row>
    <row r="1500" spans="5:7" x14ac:dyDescent="0.25">
      <c r="E1500" t="s">
        <v>314</v>
      </c>
      <c r="F1500">
        <v>0</v>
      </c>
      <c r="G1500">
        <v>0</v>
      </c>
    </row>
    <row r="1501" spans="5:7" x14ac:dyDescent="0.25">
      <c r="E1501" t="s">
        <v>314</v>
      </c>
      <c r="F1501">
        <v>0</v>
      </c>
      <c r="G1501">
        <v>0</v>
      </c>
    </row>
    <row r="1502" spans="5:7" x14ac:dyDescent="0.25">
      <c r="E1502" t="s">
        <v>314</v>
      </c>
      <c r="F1502">
        <v>0</v>
      </c>
      <c r="G1502">
        <v>0</v>
      </c>
    </row>
    <row r="1503" spans="5:7" x14ac:dyDescent="0.25">
      <c r="E1503" t="s">
        <v>317</v>
      </c>
      <c r="F1503">
        <v>0</v>
      </c>
      <c r="G1503">
        <v>0</v>
      </c>
    </row>
    <row r="1504" spans="5:7" x14ac:dyDescent="0.25">
      <c r="E1504" t="s">
        <v>317</v>
      </c>
      <c r="F1504">
        <v>0</v>
      </c>
      <c r="G1504">
        <v>0</v>
      </c>
    </row>
    <row r="1505" spans="5:7" x14ac:dyDescent="0.25">
      <c r="E1505" t="s">
        <v>317</v>
      </c>
      <c r="F1505">
        <v>0</v>
      </c>
      <c r="G1505">
        <v>0</v>
      </c>
    </row>
    <row r="1506" spans="5:7" x14ac:dyDescent="0.25">
      <c r="E1506" t="s">
        <v>317</v>
      </c>
      <c r="F1506">
        <v>0</v>
      </c>
      <c r="G1506">
        <v>0</v>
      </c>
    </row>
    <row r="1507" spans="5:7" x14ac:dyDescent="0.25">
      <c r="E1507" t="s">
        <v>317</v>
      </c>
      <c r="F1507">
        <v>0</v>
      </c>
      <c r="G1507">
        <v>0</v>
      </c>
    </row>
    <row r="1508" spans="5:7" x14ac:dyDescent="0.25">
      <c r="E1508" t="s">
        <v>317</v>
      </c>
      <c r="F1508">
        <v>0</v>
      </c>
      <c r="G1508">
        <v>0</v>
      </c>
    </row>
    <row r="1509" spans="5:7" x14ac:dyDescent="0.25">
      <c r="E1509" t="s">
        <v>317</v>
      </c>
      <c r="F1509">
        <v>0</v>
      </c>
      <c r="G1509">
        <v>0</v>
      </c>
    </row>
    <row r="1510" spans="5:7" x14ac:dyDescent="0.25">
      <c r="E1510" t="s">
        <v>317</v>
      </c>
      <c r="F1510">
        <v>0</v>
      </c>
      <c r="G1510">
        <v>0</v>
      </c>
    </row>
    <row r="1511" spans="5:7" x14ac:dyDescent="0.25">
      <c r="E1511" t="s">
        <v>317</v>
      </c>
      <c r="F1511">
        <v>0</v>
      </c>
      <c r="G1511">
        <v>0</v>
      </c>
    </row>
    <row r="1512" spans="5:7" x14ac:dyDescent="0.25">
      <c r="E1512" t="s">
        <v>317</v>
      </c>
      <c r="F1512">
        <v>0</v>
      </c>
      <c r="G1512">
        <v>0</v>
      </c>
    </row>
    <row r="1513" spans="5:7" x14ac:dyDescent="0.25">
      <c r="E1513" t="s">
        <v>317</v>
      </c>
      <c r="F1513">
        <v>0</v>
      </c>
      <c r="G1513">
        <v>0</v>
      </c>
    </row>
    <row r="1514" spans="5:7" x14ac:dyDescent="0.25">
      <c r="E1514" t="s">
        <v>317</v>
      </c>
      <c r="F1514">
        <v>0</v>
      </c>
      <c r="G1514">
        <v>0</v>
      </c>
    </row>
    <row r="1515" spans="5:7" x14ac:dyDescent="0.25">
      <c r="E1515" t="s">
        <v>317</v>
      </c>
      <c r="F1515">
        <v>0</v>
      </c>
      <c r="G1515">
        <v>0</v>
      </c>
    </row>
    <row r="1516" spans="5:7" x14ac:dyDescent="0.25">
      <c r="E1516" t="s">
        <v>317</v>
      </c>
      <c r="F1516">
        <v>0</v>
      </c>
      <c r="G1516">
        <v>0</v>
      </c>
    </row>
    <row r="1517" spans="5:7" x14ac:dyDescent="0.25">
      <c r="E1517" t="s">
        <v>317</v>
      </c>
      <c r="F1517">
        <v>0</v>
      </c>
      <c r="G1517">
        <v>0</v>
      </c>
    </row>
    <row r="1518" spans="5:7" x14ac:dyDescent="0.25">
      <c r="E1518" t="s">
        <v>317</v>
      </c>
      <c r="F1518">
        <v>0</v>
      </c>
      <c r="G1518">
        <v>0</v>
      </c>
    </row>
    <row r="1519" spans="5:7" x14ac:dyDescent="0.25">
      <c r="E1519" t="s">
        <v>317</v>
      </c>
      <c r="F1519">
        <v>0</v>
      </c>
      <c r="G1519">
        <v>0</v>
      </c>
    </row>
    <row r="1520" spans="5:7" x14ac:dyDescent="0.25">
      <c r="E1520" t="s">
        <v>317</v>
      </c>
      <c r="F1520">
        <v>0</v>
      </c>
      <c r="G1520">
        <v>0</v>
      </c>
    </row>
    <row r="1521" spans="5:7" x14ac:dyDescent="0.25">
      <c r="E1521" t="s">
        <v>317</v>
      </c>
      <c r="F1521">
        <v>0</v>
      </c>
      <c r="G1521">
        <v>0</v>
      </c>
    </row>
    <row r="1522" spans="5:7" x14ac:dyDescent="0.25">
      <c r="E1522" t="s">
        <v>317</v>
      </c>
      <c r="F1522">
        <v>0</v>
      </c>
      <c r="G1522">
        <v>0</v>
      </c>
    </row>
    <row r="1523" spans="5:7" x14ac:dyDescent="0.25">
      <c r="E1523" t="s">
        <v>317</v>
      </c>
      <c r="F1523">
        <v>0</v>
      </c>
      <c r="G1523">
        <v>0</v>
      </c>
    </row>
    <row r="1524" spans="5:7" x14ac:dyDescent="0.25">
      <c r="E1524" t="s">
        <v>317</v>
      </c>
      <c r="F1524">
        <v>0</v>
      </c>
      <c r="G1524">
        <v>0</v>
      </c>
    </row>
    <row r="1525" spans="5:7" x14ac:dyDescent="0.25">
      <c r="E1525" t="s">
        <v>317</v>
      </c>
      <c r="F1525">
        <v>0</v>
      </c>
      <c r="G1525">
        <v>0</v>
      </c>
    </row>
    <row r="1526" spans="5:7" x14ac:dyDescent="0.25">
      <c r="E1526" t="s">
        <v>317</v>
      </c>
      <c r="F1526">
        <v>0</v>
      </c>
      <c r="G1526">
        <v>0</v>
      </c>
    </row>
    <row r="1527" spans="5:7" x14ac:dyDescent="0.25">
      <c r="E1527" t="s">
        <v>317</v>
      </c>
      <c r="F1527">
        <v>0</v>
      </c>
      <c r="G1527">
        <v>0</v>
      </c>
    </row>
    <row r="1528" spans="5:7" x14ac:dyDescent="0.25">
      <c r="E1528" t="s">
        <v>317</v>
      </c>
      <c r="F1528">
        <v>0</v>
      </c>
      <c r="G1528">
        <v>0</v>
      </c>
    </row>
    <row r="1529" spans="5:7" x14ac:dyDescent="0.25">
      <c r="E1529" t="s">
        <v>317</v>
      </c>
      <c r="F1529">
        <v>0</v>
      </c>
      <c r="G1529">
        <v>0</v>
      </c>
    </row>
    <row r="1530" spans="5:7" x14ac:dyDescent="0.25">
      <c r="E1530" t="s">
        <v>317</v>
      </c>
      <c r="F1530">
        <v>0</v>
      </c>
      <c r="G1530">
        <v>0</v>
      </c>
    </row>
    <row r="1531" spans="5:7" x14ac:dyDescent="0.25">
      <c r="E1531" t="s">
        <v>317</v>
      </c>
      <c r="F1531">
        <v>0</v>
      </c>
      <c r="G1531">
        <v>0</v>
      </c>
    </row>
    <row r="1532" spans="5:7" x14ac:dyDescent="0.25">
      <c r="E1532" t="s">
        <v>317</v>
      </c>
      <c r="F1532">
        <v>0</v>
      </c>
      <c r="G1532">
        <v>0</v>
      </c>
    </row>
    <row r="1533" spans="5:7" x14ac:dyDescent="0.25">
      <c r="E1533" t="s">
        <v>317</v>
      </c>
      <c r="F1533">
        <v>0</v>
      </c>
      <c r="G1533">
        <v>0</v>
      </c>
    </row>
    <row r="1534" spans="5:7" x14ac:dyDescent="0.25">
      <c r="E1534" t="s">
        <v>317</v>
      </c>
      <c r="F1534">
        <v>0</v>
      </c>
      <c r="G1534">
        <v>0</v>
      </c>
    </row>
    <row r="1535" spans="5:7" x14ac:dyDescent="0.25">
      <c r="E1535" t="s">
        <v>317</v>
      </c>
      <c r="F1535">
        <v>0</v>
      </c>
      <c r="G1535">
        <v>0</v>
      </c>
    </row>
    <row r="1536" spans="5:7" x14ac:dyDescent="0.25">
      <c r="E1536" t="s">
        <v>317</v>
      </c>
      <c r="F1536">
        <v>0</v>
      </c>
      <c r="G1536">
        <v>0</v>
      </c>
    </row>
    <row r="1537" spans="5:7" x14ac:dyDescent="0.25">
      <c r="E1537" t="s">
        <v>317</v>
      </c>
      <c r="F1537">
        <v>0</v>
      </c>
      <c r="G1537">
        <v>0</v>
      </c>
    </row>
    <row r="1538" spans="5:7" x14ac:dyDescent="0.25">
      <c r="E1538" t="s">
        <v>317</v>
      </c>
      <c r="F1538">
        <v>0</v>
      </c>
      <c r="G1538">
        <v>0</v>
      </c>
    </row>
    <row r="1539" spans="5:7" x14ac:dyDescent="0.25">
      <c r="E1539" t="s">
        <v>317</v>
      </c>
      <c r="F1539">
        <v>0</v>
      </c>
      <c r="G1539">
        <v>0</v>
      </c>
    </row>
    <row r="1540" spans="5:7" x14ac:dyDescent="0.25">
      <c r="E1540" t="s">
        <v>317</v>
      </c>
      <c r="F1540">
        <v>0</v>
      </c>
      <c r="G1540">
        <v>0</v>
      </c>
    </row>
    <row r="1541" spans="5:7" x14ac:dyDescent="0.25">
      <c r="E1541" t="s">
        <v>317</v>
      </c>
      <c r="F1541">
        <v>0</v>
      </c>
      <c r="G1541">
        <v>0</v>
      </c>
    </row>
    <row r="1542" spans="5:7" x14ac:dyDescent="0.25">
      <c r="E1542" t="s">
        <v>317</v>
      </c>
      <c r="F1542">
        <v>0</v>
      </c>
      <c r="G1542">
        <v>0</v>
      </c>
    </row>
    <row r="1543" spans="5:7" x14ac:dyDescent="0.25">
      <c r="E1543" t="s">
        <v>317</v>
      </c>
      <c r="F1543">
        <v>0</v>
      </c>
      <c r="G1543">
        <v>0</v>
      </c>
    </row>
    <row r="1544" spans="5:7" x14ac:dyDescent="0.25">
      <c r="E1544" t="s">
        <v>317</v>
      </c>
      <c r="F1544">
        <v>0</v>
      </c>
      <c r="G1544">
        <v>0</v>
      </c>
    </row>
    <row r="1545" spans="5:7" x14ac:dyDescent="0.25">
      <c r="E1545" t="s">
        <v>482</v>
      </c>
      <c r="F1545">
        <v>0</v>
      </c>
      <c r="G1545">
        <v>0</v>
      </c>
    </row>
    <row r="1546" spans="5:7" x14ac:dyDescent="0.25">
      <c r="E1546" t="s">
        <v>482</v>
      </c>
      <c r="F1546">
        <v>0</v>
      </c>
      <c r="G1546">
        <v>0</v>
      </c>
    </row>
    <row r="1547" spans="5:7" x14ac:dyDescent="0.25">
      <c r="E1547" t="s">
        <v>482</v>
      </c>
      <c r="F1547">
        <v>0</v>
      </c>
      <c r="G1547">
        <v>0</v>
      </c>
    </row>
    <row r="1548" spans="5:7" x14ac:dyDescent="0.25">
      <c r="E1548" t="s">
        <v>482</v>
      </c>
      <c r="F1548">
        <v>0</v>
      </c>
      <c r="G1548">
        <v>0</v>
      </c>
    </row>
    <row r="1549" spans="5:7" x14ac:dyDescent="0.25">
      <c r="E1549" t="s">
        <v>482</v>
      </c>
      <c r="F1549">
        <v>0</v>
      </c>
      <c r="G1549">
        <v>0</v>
      </c>
    </row>
    <row r="1550" spans="5:7" x14ac:dyDescent="0.25">
      <c r="E1550" t="s">
        <v>482</v>
      </c>
      <c r="F1550">
        <v>0</v>
      </c>
      <c r="G1550">
        <v>0</v>
      </c>
    </row>
    <row r="1551" spans="5:7" x14ac:dyDescent="0.25">
      <c r="E1551" t="s">
        <v>482</v>
      </c>
      <c r="F1551">
        <v>0</v>
      </c>
      <c r="G1551">
        <v>0</v>
      </c>
    </row>
    <row r="1552" spans="5:7" x14ac:dyDescent="0.25">
      <c r="E1552" t="s">
        <v>482</v>
      </c>
      <c r="F1552">
        <v>0</v>
      </c>
      <c r="G1552">
        <v>0</v>
      </c>
    </row>
    <row r="1553" spans="5:7" x14ac:dyDescent="0.25">
      <c r="E1553" t="s">
        <v>482</v>
      </c>
      <c r="F1553">
        <v>0</v>
      </c>
      <c r="G1553">
        <v>0</v>
      </c>
    </row>
    <row r="1554" spans="5:7" x14ac:dyDescent="0.25">
      <c r="E1554" t="s">
        <v>482</v>
      </c>
      <c r="F1554">
        <v>0</v>
      </c>
      <c r="G1554">
        <v>0</v>
      </c>
    </row>
    <row r="1555" spans="5:7" x14ac:dyDescent="0.25">
      <c r="E1555" t="s">
        <v>482</v>
      </c>
      <c r="F1555">
        <v>0</v>
      </c>
      <c r="G1555">
        <v>0</v>
      </c>
    </row>
    <row r="1556" spans="5:7" x14ac:dyDescent="0.25">
      <c r="E1556" t="s">
        <v>482</v>
      </c>
      <c r="F1556">
        <v>0</v>
      </c>
      <c r="G1556">
        <v>0</v>
      </c>
    </row>
    <row r="1557" spans="5:7" x14ac:dyDescent="0.25">
      <c r="E1557" t="s">
        <v>482</v>
      </c>
      <c r="F1557">
        <v>0</v>
      </c>
      <c r="G1557">
        <v>0</v>
      </c>
    </row>
    <row r="1558" spans="5:7" x14ac:dyDescent="0.25">
      <c r="E1558" t="s">
        <v>482</v>
      </c>
      <c r="F1558">
        <v>0</v>
      </c>
      <c r="G1558">
        <v>0</v>
      </c>
    </row>
    <row r="1559" spans="5:7" x14ac:dyDescent="0.25">
      <c r="E1559" t="s">
        <v>482</v>
      </c>
      <c r="F1559">
        <v>0</v>
      </c>
      <c r="G1559">
        <v>0</v>
      </c>
    </row>
    <row r="1560" spans="5:7" x14ac:dyDescent="0.25">
      <c r="E1560" t="s">
        <v>482</v>
      </c>
      <c r="F1560">
        <v>0</v>
      </c>
      <c r="G1560">
        <v>0</v>
      </c>
    </row>
    <row r="1561" spans="5:7" x14ac:dyDescent="0.25">
      <c r="E1561" t="s">
        <v>482</v>
      </c>
      <c r="F1561">
        <v>0</v>
      </c>
      <c r="G1561">
        <v>0</v>
      </c>
    </row>
    <row r="1562" spans="5:7" x14ac:dyDescent="0.25">
      <c r="E1562" t="s">
        <v>482</v>
      </c>
      <c r="F1562">
        <v>0</v>
      </c>
      <c r="G1562">
        <v>0</v>
      </c>
    </row>
    <row r="1563" spans="5:7" x14ac:dyDescent="0.25">
      <c r="E1563" t="s">
        <v>482</v>
      </c>
      <c r="F1563">
        <v>0</v>
      </c>
      <c r="G1563">
        <v>0</v>
      </c>
    </row>
    <row r="1564" spans="5:7" x14ac:dyDescent="0.25">
      <c r="E1564" t="s">
        <v>367</v>
      </c>
      <c r="F1564">
        <v>0</v>
      </c>
      <c r="G1564">
        <v>0</v>
      </c>
    </row>
    <row r="1565" spans="5:7" x14ac:dyDescent="0.25">
      <c r="E1565" t="s">
        <v>326</v>
      </c>
      <c r="F1565">
        <v>0</v>
      </c>
      <c r="G1565">
        <v>0</v>
      </c>
    </row>
    <row r="1566" spans="5:7" x14ac:dyDescent="0.25">
      <c r="E1566" t="s">
        <v>326</v>
      </c>
      <c r="F1566">
        <v>0</v>
      </c>
      <c r="G1566">
        <v>0</v>
      </c>
    </row>
    <row r="1567" spans="5:7" x14ac:dyDescent="0.25">
      <c r="E1567" t="s">
        <v>326</v>
      </c>
      <c r="F1567">
        <v>0</v>
      </c>
      <c r="G1567">
        <v>0</v>
      </c>
    </row>
    <row r="1568" spans="5:7" x14ac:dyDescent="0.25">
      <c r="E1568" t="s">
        <v>326</v>
      </c>
      <c r="F1568">
        <v>0</v>
      </c>
      <c r="G1568">
        <v>16000</v>
      </c>
    </row>
    <row r="1569" spans="5:7" x14ac:dyDescent="0.25">
      <c r="E1569" t="s">
        <v>326</v>
      </c>
      <c r="F1569">
        <v>0</v>
      </c>
      <c r="G1569">
        <v>12000</v>
      </c>
    </row>
    <row r="1570" spans="5:7" x14ac:dyDescent="0.25">
      <c r="E1570" t="s">
        <v>326</v>
      </c>
      <c r="F1570">
        <v>0</v>
      </c>
      <c r="G1570">
        <v>35000</v>
      </c>
    </row>
    <row r="1571" spans="5:7" x14ac:dyDescent="0.25">
      <c r="E1571" t="s">
        <v>326</v>
      </c>
      <c r="F1571">
        <v>0</v>
      </c>
      <c r="G1571">
        <v>0</v>
      </c>
    </row>
    <row r="1572" spans="5:7" x14ac:dyDescent="0.25">
      <c r="E1572" t="s">
        <v>326</v>
      </c>
      <c r="F1572">
        <v>0</v>
      </c>
      <c r="G1572">
        <v>4000</v>
      </c>
    </row>
    <row r="1573" spans="5:7" x14ac:dyDescent="0.25">
      <c r="E1573" t="s">
        <v>326</v>
      </c>
      <c r="F1573">
        <v>0</v>
      </c>
      <c r="G1573">
        <v>0</v>
      </c>
    </row>
    <row r="1574" spans="5:7" x14ac:dyDescent="0.25">
      <c r="E1574" t="s">
        <v>326</v>
      </c>
      <c r="F1574">
        <v>0</v>
      </c>
      <c r="G1574">
        <v>16000</v>
      </c>
    </row>
    <row r="1575" spans="5:7" x14ac:dyDescent="0.25">
      <c r="E1575" t="s">
        <v>326</v>
      </c>
      <c r="F1575">
        <v>0</v>
      </c>
      <c r="G1575">
        <v>0</v>
      </c>
    </row>
    <row r="1576" spans="5:7" x14ac:dyDescent="0.25">
      <c r="E1576" t="s">
        <v>326</v>
      </c>
      <c r="F1576">
        <v>0</v>
      </c>
      <c r="G1576">
        <v>12000</v>
      </c>
    </row>
    <row r="1577" spans="5:7" x14ac:dyDescent="0.25">
      <c r="E1577" t="s">
        <v>326</v>
      </c>
      <c r="F1577">
        <v>0</v>
      </c>
      <c r="G1577">
        <v>0</v>
      </c>
    </row>
    <row r="1578" spans="5:7" x14ac:dyDescent="0.25">
      <c r="E1578" t="s">
        <v>326</v>
      </c>
      <c r="F1578">
        <v>0</v>
      </c>
      <c r="G1578">
        <v>0</v>
      </c>
    </row>
    <row r="1579" spans="5:7" x14ac:dyDescent="0.25">
      <c r="E1579" t="s">
        <v>326</v>
      </c>
      <c r="F1579">
        <v>0</v>
      </c>
      <c r="G1579">
        <v>0</v>
      </c>
    </row>
    <row r="1580" spans="5:7" x14ac:dyDescent="0.25">
      <c r="E1580" t="s">
        <v>326</v>
      </c>
      <c r="F1580">
        <v>0</v>
      </c>
      <c r="G1580">
        <v>0</v>
      </c>
    </row>
    <row r="1581" spans="5:7" x14ac:dyDescent="0.25">
      <c r="E1581" t="s">
        <v>326</v>
      </c>
      <c r="F1581">
        <v>0</v>
      </c>
      <c r="G1581">
        <v>0</v>
      </c>
    </row>
    <row r="1582" spans="5:7" x14ac:dyDescent="0.25">
      <c r="E1582" t="s">
        <v>326</v>
      </c>
      <c r="F1582">
        <v>0</v>
      </c>
      <c r="G1582">
        <v>0</v>
      </c>
    </row>
    <row r="1583" spans="5:7" x14ac:dyDescent="0.25">
      <c r="E1583" t="s">
        <v>326</v>
      </c>
      <c r="F1583">
        <v>0</v>
      </c>
      <c r="G1583">
        <v>0</v>
      </c>
    </row>
    <row r="1584" spans="5:7" x14ac:dyDescent="0.25">
      <c r="E1584" t="s">
        <v>326</v>
      </c>
      <c r="F1584">
        <v>0</v>
      </c>
      <c r="G1584">
        <v>8000</v>
      </c>
    </row>
    <row r="1585" spans="5:7" x14ac:dyDescent="0.25">
      <c r="E1585" t="s">
        <v>326</v>
      </c>
      <c r="F1585">
        <v>0</v>
      </c>
      <c r="G1585">
        <v>0</v>
      </c>
    </row>
    <row r="1586" spans="5:7" x14ac:dyDescent="0.25">
      <c r="E1586" t="s">
        <v>326</v>
      </c>
      <c r="F1586">
        <v>0</v>
      </c>
      <c r="G1586">
        <v>0</v>
      </c>
    </row>
    <row r="1587" spans="5:7" x14ac:dyDescent="0.25">
      <c r="E1587" t="s">
        <v>326</v>
      </c>
      <c r="F1587">
        <v>0</v>
      </c>
      <c r="G1587">
        <v>0</v>
      </c>
    </row>
    <row r="1588" spans="5:7" x14ac:dyDescent="0.25">
      <c r="E1588" t="s">
        <v>326</v>
      </c>
      <c r="F1588">
        <v>0</v>
      </c>
      <c r="G1588">
        <v>0</v>
      </c>
    </row>
    <row r="1589" spans="5:7" x14ac:dyDescent="0.25">
      <c r="E1589" t="s">
        <v>326</v>
      </c>
      <c r="F1589">
        <v>0</v>
      </c>
      <c r="G1589">
        <v>0</v>
      </c>
    </row>
    <row r="1590" spans="5:7" x14ac:dyDescent="0.25">
      <c r="E1590" t="s">
        <v>326</v>
      </c>
      <c r="F1590">
        <v>0</v>
      </c>
      <c r="G1590">
        <v>0</v>
      </c>
    </row>
    <row r="1591" spans="5:7" x14ac:dyDescent="0.25">
      <c r="E1591" t="s">
        <v>326</v>
      </c>
      <c r="F1591">
        <v>0</v>
      </c>
      <c r="G1591">
        <v>0</v>
      </c>
    </row>
    <row r="1592" spans="5:7" x14ac:dyDescent="0.25">
      <c r="E1592" t="s">
        <v>326</v>
      </c>
      <c r="F1592">
        <v>0</v>
      </c>
      <c r="G1592">
        <v>12000</v>
      </c>
    </row>
    <row r="1593" spans="5:7" x14ac:dyDescent="0.25">
      <c r="E1593" t="s">
        <v>326</v>
      </c>
      <c r="F1593">
        <v>0</v>
      </c>
      <c r="G1593">
        <v>0</v>
      </c>
    </row>
    <row r="1594" spans="5:7" x14ac:dyDescent="0.25">
      <c r="E1594" t="s">
        <v>326</v>
      </c>
      <c r="F1594">
        <v>0</v>
      </c>
      <c r="G1594">
        <v>8000</v>
      </c>
    </row>
    <row r="1595" spans="5:7" x14ac:dyDescent="0.25">
      <c r="E1595" t="s">
        <v>326</v>
      </c>
      <c r="F1595">
        <v>0</v>
      </c>
      <c r="G1595">
        <v>0</v>
      </c>
    </row>
    <row r="1596" spans="5:7" x14ac:dyDescent="0.25">
      <c r="E1596" t="s">
        <v>326</v>
      </c>
      <c r="F1596">
        <v>0</v>
      </c>
      <c r="G1596">
        <v>0</v>
      </c>
    </row>
    <row r="1597" spans="5:7" x14ac:dyDescent="0.25">
      <c r="E1597" t="s">
        <v>326</v>
      </c>
      <c r="F1597">
        <v>0</v>
      </c>
      <c r="G1597">
        <v>0</v>
      </c>
    </row>
    <row r="1598" spans="5:7" x14ac:dyDescent="0.25">
      <c r="E1598" t="s">
        <v>326</v>
      </c>
      <c r="F1598">
        <v>0</v>
      </c>
      <c r="G1598">
        <v>25000</v>
      </c>
    </row>
    <row r="1599" spans="5:7" x14ac:dyDescent="0.25">
      <c r="E1599" t="s">
        <v>326</v>
      </c>
      <c r="F1599">
        <v>0</v>
      </c>
      <c r="G1599">
        <v>0</v>
      </c>
    </row>
    <row r="1600" spans="5:7" x14ac:dyDescent="0.25">
      <c r="E1600" t="s">
        <v>326</v>
      </c>
      <c r="F1600">
        <v>0</v>
      </c>
      <c r="G1600">
        <v>0</v>
      </c>
    </row>
    <row r="1601" spans="5:7" x14ac:dyDescent="0.25">
      <c r="E1601" t="s">
        <v>326</v>
      </c>
      <c r="F1601">
        <v>0</v>
      </c>
      <c r="G1601">
        <v>0</v>
      </c>
    </row>
    <row r="1602" spans="5:7" x14ac:dyDescent="0.25">
      <c r="E1602" t="s">
        <v>326</v>
      </c>
      <c r="F1602">
        <v>0</v>
      </c>
      <c r="G1602">
        <v>8000</v>
      </c>
    </row>
    <row r="1603" spans="5:7" x14ac:dyDescent="0.25">
      <c r="E1603" t="s">
        <v>326</v>
      </c>
      <c r="F1603">
        <v>0</v>
      </c>
      <c r="G1603">
        <v>17000</v>
      </c>
    </row>
    <row r="1604" spans="5:7" x14ac:dyDescent="0.25">
      <c r="E1604" t="s">
        <v>339</v>
      </c>
      <c r="F1604">
        <v>0</v>
      </c>
      <c r="G1604">
        <v>0</v>
      </c>
    </row>
    <row r="1605" spans="5:7" x14ac:dyDescent="0.25">
      <c r="E1605" t="s">
        <v>339</v>
      </c>
      <c r="F1605">
        <v>0</v>
      </c>
      <c r="G1605">
        <v>0</v>
      </c>
    </row>
    <row r="1606" spans="5:7" x14ac:dyDescent="0.25">
      <c r="E1606" t="s">
        <v>339</v>
      </c>
      <c r="F1606">
        <v>0</v>
      </c>
      <c r="G1606">
        <v>0</v>
      </c>
    </row>
    <row r="1607" spans="5:7" x14ac:dyDescent="0.25">
      <c r="E1607" t="s">
        <v>339</v>
      </c>
      <c r="F1607">
        <v>0</v>
      </c>
      <c r="G1607">
        <v>0</v>
      </c>
    </row>
    <row r="1608" spans="5:7" x14ac:dyDescent="0.25">
      <c r="E1608" t="s">
        <v>339</v>
      </c>
      <c r="F1608">
        <v>0</v>
      </c>
      <c r="G1608">
        <v>0</v>
      </c>
    </row>
    <row r="1609" spans="5:7" x14ac:dyDescent="0.25">
      <c r="E1609" t="s">
        <v>339</v>
      </c>
      <c r="F1609">
        <v>0</v>
      </c>
      <c r="G1609">
        <v>0</v>
      </c>
    </row>
    <row r="1610" spans="5:7" x14ac:dyDescent="0.25">
      <c r="E1610" t="s">
        <v>339</v>
      </c>
      <c r="F1610">
        <v>0</v>
      </c>
      <c r="G1610">
        <v>0</v>
      </c>
    </row>
    <row r="1611" spans="5:7" x14ac:dyDescent="0.25">
      <c r="E1611" t="s">
        <v>339</v>
      </c>
      <c r="F1611">
        <v>0</v>
      </c>
      <c r="G1611">
        <v>0</v>
      </c>
    </row>
    <row r="1612" spans="5:7" x14ac:dyDescent="0.25">
      <c r="E1612" t="s">
        <v>339</v>
      </c>
      <c r="F1612">
        <v>0</v>
      </c>
      <c r="G1612">
        <v>0</v>
      </c>
    </row>
    <row r="1613" spans="5:7" x14ac:dyDescent="0.25">
      <c r="E1613" t="s">
        <v>339</v>
      </c>
      <c r="F1613">
        <v>0</v>
      </c>
      <c r="G1613">
        <v>0</v>
      </c>
    </row>
    <row r="1614" spans="5:7" x14ac:dyDescent="0.25">
      <c r="E1614" t="s">
        <v>339</v>
      </c>
      <c r="F1614">
        <v>0</v>
      </c>
      <c r="G1614">
        <v>0</v>
      </c>
    </row>
    <row r="1615" spans="5:7" x14ac:dyDescent="0.25">
      <c r="E1615" t="s">
        <v>339</v>
      </c>
      <c r="F1615">
        <v>0</v>
      </c>
      <c r="G1615">
        <v>0</v>
      </c>
    </row>
    <row r="1616" spans="5:7" x14ac:dyDescent="0.25">
      <c r="E1616" t="s">
        <v>339</v>
      </c>
      <c r="F1616">
        <v>0</v>
      </c>
      <c r="G1616">
        <v>0</v>
      </c>
    </row>
    <row r="1617" spans="5:7" x14ac:dyDescent="0.25">
      <c r="E1617" t="s">
        <v>342</v>
      </c>
      <c r="F1617">
        <v>0</v>
      </c>
      <c r="G1617">
        <v>0</v>
      </c>
    </row>
    <row r="1618" spans="5:7" x14ac:dyDescent="0.25">
      <c r="E1618" t="s">
        <v>342</v>
      </c>
      <c r="F1618">
        <v>0</v>
      </c>
      <c r="G1618">
        <v>0</v>
      </c>
    </row>
    <row r="1619" spans="5:7" x14ac:dyDescent="0.25">
      <c r="E1619" t="s">
        <v>342</v>
      </c>
      <c r="F1619">
        <v>0</v>
      </c>
      <c r="G1619">
        <v>0</v>
      </c>
    </row>
    <row r="1620" spans="5:7" x14ac:dyDescent="0.25">
      <c r="E1620" t="s">
        <v>342</v>
      </c>
      <c r="F1620">
        <v>0</v>
      </c>
      <c r="G1620">
        <v>0</v>
      </c>
    </row>
    <row r="1621" spans="5:7" x14ac:dyDescent="0.25">
      <c r="E1621" t="s">
        <v>342</v>
      </c>
      <c r="F1621">
        <v>0</v>
      </c>
      <c r="G1621">
        <v>0</v>
      </c>
    </row>
    <row r="1622" spans="5:7" x14ac:dyDescent="0.25">
      <c r="E1622" t="s">
        <v>342</v>
      </c>
      <c r="F1622">
        <v>0</v>
      </c>
      <c r="G1622">
        <v>0</v>
      </c>
    </row>
    <row r="1623" spans="5:7" x14ac:dyDescent="0.25">
      <c r="E1623" t="s">
        <v>342</v>
      </c>
      <c r="F1623">
        <v>0</v>
      </c>
      <c r="G1623">
        <v>0</v>
      </c>
    </row>
    <row r="1624" spans="5:7" x14ac:dyDescent="0.25">
      <c r="E1624" t="s">
        <v>344</v>
      </c>
      <c r="F1624">
        <v>0</v>
      </c>
      <c r="G1624">
        <v>0</v>
      </c>
    </row>
    <row r="1625" spans="5:7" x14ac:dyDescent="0.25">
      <c r="E1625" t="s">
        <v>344</v>
      </c>
      <c r="F1625">
        <v>0</v>
      </c>
      <c r="G1625">
        <v>0</v>
      </c>
    </row>
    <row r="1626" spans="5:7" x14ac:dyDescent="0.25">
      <c r="E1626" t="s">
        <v>344</v>
      </c>
      <c r="F1626">
        <v>0</v>
      </c>
      <c r="G1626">
        <v>0</v>
      </c>
    </row>
    <row r="1627" spans="5:7" x14ac:dyDescent="0.25">
      <c r="E1627" t="s">
        <v>344</v>
      </c>
      <c r="F1627">
        <v>0</v>
      </c>
      <c r="G1627">
        <v>0</v>
      </c>
    </row>
    <row r="1628" spans="5:7" x14ac:dyDescent="0.25">
      <c r="E1628" t="s">
        <v>344</v>
      </c>
      <c r="F1628">
        <v>0</v>
      </c>
      <c r="G1628">
        <v>0</v>
      </c>
    </row>
    <row r="1629" spans="5:7" x14ac:dyDescent="0.25">
      <c r="E1629" t="s">
        <v>344</v>
      </c>
      <c r="F1629">
        <v>0</v>
      </c>
      <c r="G1629">
        <v>0</v>
      </c>
    </row>
    <row r="1630" spans="5:7" x14ac:dyDescent="0.25">
      <c r="E1630" t="s">
        <v>344</v>
      </c>
      <c r="F1630">
        <v>0</v>
      </c>
      <c r="G1630">
        <v>0</v>
      </c>
    </row>
    <row r="1631" spans="5:7" x14ac:dyDescent="0.25">
      <c r="E1631" t="s">
        <v>344</v>
      </c>
      <c r="F1631">
        <v>0</v>
      </c>
      <c r="G1631">
        <v>0</v>
      </c>
    </row>
    <row r="1632" spans="5:7" x14ac:dyDescent="0.25">
      <c r="E1632" t="s">
        <v>344</v>
      </c>
      <c r="F1632">
        <v>0</v>
      </c>
      <c r="G1632">
        <v>0</v>
      </c>
    </row>
    <row r="1633" spans="5:7" x14ac:dyDescent="0.25">
      <c r="E1633" t="s">
        <v>344</v>
      </c>
      <c r="F1633">
        <v>0</v>
      </c>
      <c r="G1633">
        <v>0</v>
      </c>
    </row>
    <row r="1634" spans="5:7" x14ac:dyDescent="0.25">
      <c r="E1634" t="s">
        <v>344</v>
      </c>
      <c r="F1634">
        <v>0</v>
      </c>
      <c r="G1634">
        <v>0</v>
      </c>
    </row>
    <row r="1635" spans="5:7" x14ac:dyDescent="0.25">
      <c r="E1635" t="s">
        <v>344</v>
      </c>
      <c r="F1635">
        <v>0</v>
      </c>
      <c r="G1635">
        <v>0</v>
      </c>
    </row>
    <row r="1636" spans="5:7" x14ac:dyDescent="0.25">
      <c r="E1636" t="s">
        <v>344</v>
      </c>
      <c r="F1636">
        <v>0</v>
      </c>
      <c r="G1636">
        <v>0</v>
      </c>
    </row>
    <row r="1637" spans="5:7" x14ac:dyDescent="0.25">
      <c r="E1637" t="s">
        <v>344</v>
      </c>
      <c r="F1637">
        <v>0</v>
      </c>
      <c r="G1637">
        <v>0</v>
      </c>
    </row>
    <row r="1638" spans="5:7" x14ac:dyDescent="0.25">
      <c r="E1638" t="s">
        <v>344</v>
      </c>
      <c r="F1638">
        <v>0</v>
      </c>
      <c r="G1638">
        <v>0</v>
      </c>
    </row>
    <row r="1639" spans="5:7" x14ac:dyDescent="0.25">
      <c r="E1639" t="s">
        <v>344</v>
      </c>
      <c r="F1639">
        <v>0</v>
      </c>
      <c r="G1639">
        <v>0</v>
      </c>
    </row>
    <row r="1640" spans="5:7" x14ac:dyDescent="0.25">
      <c r="E1640" t="s">
        <v>344</v>
      </c>
      <c r="F1640">
        <v>0</v>
      </c>
      <c r="G1640">
        <v>0</v>
      </c>
    </row>
    <row r="1641" spans="5:7" x14ac:dyDescent="0.25">
      <c r="E1641" t="s">
        <v>344</v>
      </c>
      <c r="F1641">
        <v>0</v>
      </c>
      <c r="G1641">
        <v>0</v>
      </c>
    </row>
    <row r="1642" spans="5:7" x14ac:dyDescent="0.25">
      <c r="E1642" t="s">
        <v>344</v>
      </c>
      <c r="F1642">
        <v>0</v>
      </c>
      <c r="G1642">
        <v>0</v>
      </c>
    </row>
    <row r="1643" spans="5:7" x14ac:dyDescent="0.25">
      <c r="E1643" t="s">
        <v>344</v>
      </c>
      <c r="F1643">
        <v>0</v>
      </c>
      <c r="G1643">
        <v>0</v>
      </c>
    </row>
    <row r="1644" spans="5:7" x14ac:dyDescent="0.25">
      <c r="E1644" t="s">
        <v>344</v>
      </c>
      <c r="F1644">
        <v>0</v>
      </c>
      <c r="G1644">
        <v>0</v>
      </c>
    </row>
    <row r="1645" spans="5:7" x14ac:dyDescent="0.25">
      <c r="E1645" t="s">
        <v>344</v>
      </c>
      <c r="F1645">
        <v>0</v>
      </c>
      <c r="G1645">
        <v>0</v>
      </c>
    </row>
    <row r="1646" spans="5:7" x14ac:dyDescent="0.25">
      <c r="E1646" t="s">
        <v>344</v>
      </c>
      <c r="F1646">
        <v>0</v>
      </c>
      <c r="G1646">
        <v>0</v>
      </c>
    </row>
    <row r="1647" spans="5:7" x14ac:dyDescent="0.25">
      <c r="E1647" t="s">
        <v>344</v>
      </c>
      <c r="F1647">
        <v>0</v>
      </c>
      <c r="G1647">
        <v>0</v>
      </c>
    </row>
    <row r="1648" spans="5:7" x14ac:dyDescent="0.25">
      <c r="E1648" t="s">
        <v>344</v>
      </c>
      <c r="F1648">
        <v>0</v>
      </c>
      <c r="G1648">
        <v>0</v>
      </c>
    </row>
    <row r="1649" spans="5:7" x14ac:dyDescent="0.25">
      <c r="E1649" t="s">
        <v>344</v>
      </c>
      <c r="F1649">
        <v>0</v>
      </c>
      <c r="G1649">
        <v>0</v>
      </c>
    </row>
    <row r="1650" spans="5:7" x14ac:dyDescent="0.25">
      <c r="E1650" t="s">
        <v>344</v>
      </c>
      <c r="F1650">
        <v>0</v>
      </c>
      <c r="G1650">
        <v>0</v>
      </c>
    </row>
    <row r="1651" spans="5:7" x14ac:dyDescent="0.25">
      <c r="E1651" t="s">
        <v>344</v>
      </c>
      <c r="F1651">
        <v>0</v>
      </c>
      <c r="G1651">
        <v>0</v>
      </c>
    </row>
    <row r="1652" spans="5:7" x14ac:dyDescent="0.25">
      <c r="E1652" t="s">
        <v>344</v>
      </c>
      <c r="F1652">
        <v>0</v>
      </c>
      <c r="G1652">
        <v>0</v>
      </c>
    </row>
    <row r="1653" spans="5:7" x14ac:dyDescent="0.25">
      <c r="E1653" t="s">
        <v>344</v>
      </c>
      <c r="F1653">
        <v>0</v>
      </c>
      <c r="G1653">
        <v>0</v>
      </c>
    </row>
    <row r="1654" spans="5:7" x14ac:dyDescent="0.25">
      <c r="E1654" t="s">
        <v>344</v>
      </c>
      <c r="F1654">
        <v>0</v>
      </c>
      <c r="G1654">
        <v>0</v>
      </c>
    </row>
    <row r="1655" spans="5:7" x14ac:dyDescent="0.25">
      <c r="E1655" t="s">
        <v>344</v>
      </c>
      <c r="F1655">
        <v>0</v>
      </c>
      <c r="G1655">
        <v>0</v>
      </c>
    </row>
    <row r="1656" spans="5:7" x14ac:dyDescent="0.25">
      <c r="E1656" t="s">
        <v>344</v>
      </c>
      <c r="F1656">
        <v>0</v>
      </c>
      <c r="G1656">
        <v>0</v>
      </c>
    </row>
    <row r="1657" spans="5:7" x14ac:dyDescent="0.25">
      <c r="E1657" t="s">
        <v>344</v>
      </c>
      <c r="F1657">
        <v>0</v>
      </c>
      <c r="G1657">
        <v>0</v>
      </c>
    </row>
    <row r="1658" spans="5:7" x14ac:dyDescent="0.25">
      <c r="E1658" t="s">
        <v>344</v>
      </c>
      <c r="F1658">
        <v>0</v>
      </c>
      <c r="G1658">
        <v>0</v>
      </c>
    </row>
    <row r="1659" spans="5:7" x14ac:dyDescent="0.25">
      <c r="E1659" t="s">
        <v>344</v>
      </c>
      <c r="F1659">
        <v>0</v>
      </c>
      <c r="G1659">
        <v>0</v>
      </c>
    </row>
    <row r="1660" spans="5:7" x14ac:dyDescent="0.25">
      <c r="E1660" t="s">
        <v>344</v>
      </c>
      <c r="F1660">
        <v>0</v>
      </c>
      <c r="G1660">
        <v>0</v>
      </c>
    </row>
    <row r="1661" spans="5:7" x14ac:dyDescent="0.25">
      <c r="E1661" t="s">
        <v>344</v>
      </c>
      <c r="F1661">
        <v>0</v>
      </c>
      <c r="G1661">
        <v>0</v>
      </c>
    </row>
    <row r="1662" spans="5:7" x14ac:dyDescent="0.25">
      <c r="E1662" t="s">
        <v>344</v>
      </c>
      <c r="F1662">
        <v>0</v>
      </c>
      <c r="G1662">
        <v>0</v>
      </c>
    </row>
    <row r="1663" spans="5:7" x14ac:dyDescent="0.25">
      <c r="E1663" t="s">
        <v>344</v>
      </c>
      <c r="F1663">
        <v>0</v>
      </c>
      <c r="G1663">
        <v>0</v>
      </c>
    </row>
    <row r="1664" spans="5:7" x14ac:dyDescent="0.25">
      <c r="E1664" t="s">
        <v>344</v>
      </c>
      <c r="F1664">
        <v>0</v>
      </c>
      <c r="G1664">
        <v>0</v>
      </c>
    </row>
    <row r="1665" spans="5:7" x14ac:dyDescent="0.25">
      <c r="E1665" t="s">
        <v>344</v>
      </c>
      <c r="F1665">
        <v>0</v>
      </c>
      <c r="G1665">
        <v>0</v>
      </c>
    </row>
    <row r="1666" spans="5:7" x14ac:dyDescent="0.25">
      <c r="E1666" t="s">
        <v>344</v>
      </c>
      <c r="F1666">
        <v>0</v>
      </c>
      <c r="G1666">
        <v>0</v>
      </c>
    </row>
    <row r="1667" spans="5:7" x14ac:dyDescent="0.25">
      <c r="E1667" t="s">
        <v>344</v>
      </c>
      <c r="F1667">
        <v>0</v>
      </c>
      <c r="G1667">
        <v>0</v>
      </c>
    </row>
    <row r="1668" spans="5:7" x14ac:dyDescent="0.25">
      <c r="E1668" t="s">
        <v>344</v>
      </c>
      <c r="F1668">
        <v>0</v>
      </c>
      <c r="G1668">
        <v>0</v>
      </c>
    </row>
    <row r="1669" spans="5:7" x14ac:dyDescent="0.25">
      <c r="E1669" t="s">
        <v>346</v>
      </c>
      <c r="F1669">
        <v>0</v>
      </c>
      <c r="G1669">
        <v>0</v>
      </c>
    </row>
    <row r="1670" spans="5:7" x14ac:dyDescent="0.25">
      <c r="E1670" t="s">
        <v>346</v>
      </c>
      <c r="F1670">
        <v>0</v>
      </c>
      <c r="G1670">
        <v>0</v>
      </c>
    </row>
    <row r="1671" spans="5:7" x14ac:dyDescent="0.25">
      <c r="E1671" t="s">
        <v>346</v>
      </c>
      <c r="F1671">
        <v>0</v>
      </c>
      <c r="G1671">
        <v>0</v>
      </c>
    </row>
    <row r="1672" spans="5:7" x14ac:dyDescent="0.25">
      <c r="E1672" t="s">
        <v>346</v>
      </c>
      <c r="F1672">
        <v>0</v>
      </c>
      <c r="G1672">
        <v>0</v>
      </c>
    </row>
    <row r="1673" spans="5:7" x14ac:dyDescent="0.25">
      <c r="E1673" t="s">
        <v>346</v>
      </c>
      <c r="F1673">
        <v>0</v>
      </c>
      <c r="G1673">
        <v>0</v>
      </c>
    </row>
    <row r="1674" spans="5:7" x14ac:dyDescent="0.25">
      <c r="E1674" t="s">
        <v>346</v>
      </c>
      <c r="F1674">
        <v>0</v>
      </c>
      <c r="G1674">
        <v>0</v>
      </c>
    </row>
    <row r="1675" spans="5:7" x14ac:dyDescent="0.25">
      <c r="E1675" t="s">
        <v>346</v>
      </c>
      <c r="F1675">
        <v>0</v>
      </c>
      <c r="G1675">
        <v>0</v>
      </c>
    </row>
    <row r="1676" spans="5:7" x14ac:dyDescent="0.25">
      <c r="E1676" t="s">
        <v>346</v>
      </c>
      <c r="F1676">
        <v>0</v>
      </c>
      <c r="G1676">
        <v>0</v>
      </c>
    </row>
    <row r="1677" spans="5:7" x14ac:dyDescent="0.25">
      <c r="E1677" t="s">
        <v>346</v>
      </c>
      <c r="F1677">
        <v>0</v>
      </c>
      <c r="G1677">
        <v>0</v>
      </c>
    </row>
    <row r="1678" spans="5:7" x14ac:dyDescent="0.25">
      <c r="E1678" t="s">
        <v>346</v>
      </c>
      <c r="F1678">
        <v>0</v>
      </c>
      <c r="G1678">
        <v>0</v>
      </c>
    </row>
    <row r="1679" spans="5:7" x14ac:dyDescent="0.25">
      <c r="E1679" t="s">
        <v>346</v>
      </c>
      <c r="F1679">
        <v>0</v>
      </c>
      <c r="G1679">
        <v>0</v>
      </c>
    </row>
    <row r="1680" spans="5:7" x14ac:dyDescent="0.25">
      <c r="E1680" t="s">
        <v>346</v>
      </c>
      <c r="F1680">
        <v>0</v>
      </c>
      <c r="G1680">
        <v>0</v>
      </c>
    </row>
    <row r="1681" spans="5:7" x14ac:dyDescent="0.25">
      <c r="E1681" t="s">
        <v>346</v>
      </c>
      <c r="F1681">
        <v>0</v>
      </c>
      <c r="G1681">
        <v>0</v>
      </c>
    </row>
    <row r="1682" spans="5:7" x14ac:dyDescent="0.25">
      <c r="E1682" t="s">
        <v>346</v>
      </c>
      <c r="F1682">
        <v>0</v>
      </c>
      <c r="G1682">
        <v>0</v>
      </c>
    </row>
    <row r="1683" spans="5:7" x14ac:dyDescent="0.25">
      <c r="E1683" t="s">
        <v>346</v>
      </c>
      <c r="F1683">
        <v>0</v>
      </c>
      <c r="G1683">
        <v>0</v>
      </c>
    </row>
    <row r="1684" spans="5:7" x14ac:dyDescent="0.25">
      <c r="E1684" t="s">
        <v>346</v>
      </c>
      <c r="F1684">
        <v>0</v>
      </c>
      <c r="G1684">
        <v>0</v>
      </c>
    </row>
    <row r="1685" spans="5:7" x14ac:dyDescent="0.25">
      <c r="E1685" t="s">
        <v>346</v>
      </c>
      <c r="F1685">
        <v>0</v>
      </c>
      <c r="G1685">
        <v>0</v>
      </c>
    </row>
    <row r="1686" spans="5:7" x14ac:dyDescent="0.25">
      <c r="E1686" t="s">
        <v>346</v>
      </c>
      <c r="F1686">
        <v>0</v>
      </c>
      <c r="G1686">
        <v>0</v>
      </c>
    </row>
    <row r="1687" spans="5:7" x14ac:dyDescent="0.25">
      <c r="E1687" t="s">
        <v>346</v>
      </c>
      <c r="F1687">
        <v>0</v>
      </c>
      <c r="G1687">
        <v>0</v>
      </c>
    </row>
    <row r="1688" spans="5:7" x14ac:dyDescent="0.25">
      <c r="E1688" t="s">
        <v>346</v>
      </c>
      <c r="F1688">
        <v>0</v>
      </c>
      <c r="G1688">
        <v>0</v>
      </c>
    </row>
    <row r="1689" spans="5:7" x14ac:dyDescent="0.25">
      <c r="E1689" t="s">
        <v>346</v>
      </c>
      <c r="F1689">
        <v>0</v>
      </c>
      <c r="G1689">
        <v>0</v>
      </c>
    </row>
    <row r="1690" spans="5:7" x14ac:dyDescent="0.25">
      <c r="E1690" t="s">
        <v>346</v>
      </c>
      <c r="F1690">
        <v>0</v>
      </c>
      <c r="G1690">
        <v>0</v>
      </c>
    </row>
    <row r="1691" spans="5:7" x14ac:dyDescent="0.25">
      <c r="E1691" t="s">
        <v>346</v>
      </c>
      <c r="F1691">
        <v>0</v>
      </c>
      <c r="G1691">
        <v>0</v>
      </c>
    </row>
    <row r="1692" spans="5:7" x14ac:dyDescent="0.25">
      <c r="E1692" t="s">
        <v>346</v>
      </c>
      <c r="F1692">
        <v>0</v>
      </c>
      <c r="G1692">
        <v>0</v>
      </c>
    </row>
    <row r="1693" spans="5:7" x14ac:dyDescent="0.25">
      <c r="E1693" t="s">
        <v>346</v>
      </c>
      <c r="F1693">
        <v>0</v>
      </c>
      <c r="G1693">
        <v>0</v>
      </c>
    </row>
    <row r="1694" spans="5:7" x14ac:dyDescent="0.25">
      <c r="E1694" t="s">
        <v>346</v>
      </c>
      <c r="F1694">
        <v>0</v>
      </c>
      <c r="G1694">
        <v>0</v>
      </c>
    </row>
    <row r="1695" spans="5:7" x14ac:dyDescent="0.25">
      <c r="E1695" t="s">
        <v>346</v>
      </c>
      <c r="F1695">
        <v>0</v>
      </c>
      <c r="G1695">
        <v>0</v>
      </c>
    </row>
    <row r="1696" spans="5:7" x14ac:dyDescent="0.25">
      <c r="E1696" t="s">
        <v>346</v>
      </c>
      <c r="F1696">
        <v>0</v>
      </c>
      <c r="G1696">
        <v>0</v>
      </c>
    </row>
    <row r="1697" spans="5:7" x14ac:dyDescent="0.25">
      <c r="E1697" t="s">
        <v>346</v>
      </c>
      <c r="F1697">
        <v>0</v>
      </c>
      <c r="G1697">
        <v>0</v>
      </c>
    </row>
    <row r="1698" spans="5:7" x14ac:dyDescent="0.25">
      <c r="E1698" t="s">
        <v>346</v>
      </c>
      <c r="F1698">
        <v>0</v>
      </c>
      <c r="G1698">
        <v>0</v>
      </c>
    </row>
    <row r="1699" spans="5:7" x14ac:dyDescent="0.25">
      <c r="E1699" t="s">
        <v>346</v>
      </c>
      <c r="F1699">
        <v>0</v>
      </c>
      <c r="G1699">
        <v>0</v>
      </c>
    </row>
    <row r="1700" spans="5:7" x14ac:dyDescent="0.25">
      <c r="E1700" t="s">
        <v>346</v>
      </c>
      <c r="F1700">
        <v>0</v>
      </c>
      <c r="G1700">
        <v>0</v>
      </c>
    </row>
    <row r="1701" spans="5:7" x14ac:dyDescent="0.25">
      <c r="E1701" t="s">
        <v>346</v>
      </c>
      <c r="F1701">
        <v>0</v>
      </c>
      <c r="G1701">
        <v>0</v>
      </c>
    </row>
    <row r="1702" spans="5:7" x14ac:dyDescent="0.25">
      <c r="E1702" t="s">
        <v>346</v>
      </c>
      <c r="F1702">
        <v>0</v>
      </c>
      <c r="G1702">
        <v>0</v>
      </c>
    </row>
    <row r="1703" spans="5:7" x14ac:dyDescent="0.25">
      <c r="E1703" t="s">
        <v>346</v>
      </c>
      <c r="F1703">
        <v>0</v>
      </c>
      <c r="G1703">
        <v>0</v>
      </c>
    </row>
    <row r="1704" spans="5:7" x14ac:dyDescent="0.25">
      <c r="E1704" t="s">
        <v>346</v>
      </c>
      <c r="F1704">
        <v>0</v>
      </c>
      <c r="G1704">
        <v>0</v>
      </c>
    </row>
    <row r="1705" spans="5:7" x14ac:dyDescent="0.25">
      <c r="E1705" t="s">
        <v>346</v>
      </c>
      <c r="F1705">
        <v>0</v>
      </c>
      <c r="G1705">
        <v>0</v>
      </c>
    </row>
    <row r="1706" spans="5:7" x14ac:dyDescent="0.25">
      <c r="E1706" t="s">
        <v>346</v>
      </c>
      <c r="F1706">
        <v>0</v>
      </c>
      <c r="G1706">
        <v>0</v>
      </c>
    </row>
    <row r="1707" spans="5:7" x14ac:dyDescent="0.25">
      <c r="E1707" t="s">
        <v>346</v>
      </c>
      <c r="F1707">
        <v>0</v>
      </c>
      <c r="G1707">
        <v>0</v>
      </c>
    </row>
    <row r="1708" spans="5:7" x14ac:dyDescent="0.25">
      <c r="E1708" t="s">
        <v>346</v>
      </c>
      <c r="F1708">
        <v>0</v>
      </c>
      <c r="G1708">
        <v>0</v>
      </c>
    </row>
    <row r="1709" spans="5:7" x14ac:dyDescent="0.25">
      <c r="E1709" t="s">
        <v>346</v>
      </c>
      <c r="F1709">
        <v>0</v>
      </c>
      <c r="G1709">
        <v>0</v>
      </c>
    </row>
    <row r="1710" spans="5:7" x14ac:dyDescent="0.25">
      <c r="E1710" t="s">
        <v>346</v>
      </c>
      <c r="F1710">
        <v>0</v>
      </c>
      <c r="G1710">
        <v>0</v>
      </c>
    </row>
    <row r="1711" spans="5:7" x14ac:dyDescent="0.25">
      <c r="E1711" t="s">
        <v>346</v>
      </c>
      <c r="F1711">
        <v>0</v>
      </c>
      <c r="G1711">
        <v>0</v>
      </c>
    </row>
    <row r="1712" spans="5:7" x14ac:dyDescent="0.25">
      <c r="E1712" t="s">
        <v>346</v>
      </c>
      <c r="F1712">
        <v>0</v>
      </c>
      <c r="G1712">
        <v>0</v>
      </c>
    </row>
    <row r="1713" spans="5:7" x14ac:dyDescent="0.25">
      <c r="E1713" t="s">
        <v>346</v>
      </c>
      <c r="F1713">
        <v>0</v>
      </c>
      <c r="G1713">
        <v>0</v>
      </c>
    </row>
    <row r="1714" spans="5:7" x14ac:dyDescent="0.25">
      <c r="E1714" t="s">
        <v>346</v>
      </c>
      <c r="F1714">
        <v>0</v>
      </c>
      <c r="G1714">
        <v>0</v>
      </c>
    </row>
    <row r="1715" spans="5:7" x14ac:dyDescent="0.25">
      <c r="E1715" t="s">
        <v>346</v>
      </c>
      <c r="F1715">
        <v>0</v>
      </c>
      <c r="G1715">
        <v>0</v>
      </c>
    </row>
    <row r="1716" spans="5:7" x14ac:dyDescent="0.25">
      <c r="E1716" t="s">
        <v>346</v>
      </c>
      <c r="F1716">
        <v>0</v>
      </c>
      <c r="G1716">
        <v>0</v>
      </c>
    </row>
    <row r="1717" spans="5:7" x14ac:dyDescent="0.25">
      <c r="E1717" t="s">
        <v>346</v>
      </c>
      <c r="F1717">
        <v>0</v>
      </c>
      <c r="G1717">
        <v>0</v>
      </c>
    </row>
    <row r="1718" spans="5:7" x14ac:dyDescent="0.25">
      <c r="E1718" t="s">
        <v>346</v>
      </c>
      <c r="F1718">
        <v>0</v>
      </c>
      <c r="G1718">
        <v>0</v>
      </c>
    </row>
    <row r="1719" spans="5:7" x14ac:dyDescent="0.25">
      <c r="E1719" t="s">
        <v>346</v>
      </c>
      <c r="F1719">
        <v>0</v>
      </c>
      <c r="G1719">
        <v>0</v>
      </c>
    </row>
    <row r="1720" spans="5:7" x14ac:dyDescent="0.25">
      <c r="E1720" t="s">
        <v>346</v>
      </c>
      <c r="F1720">
        <v>0</v>
      </c>
      <c r="G1720">
        <v>0</v>
      </c>
    </row>
    <row r="1721" spans="5:7" x14ac:dyDescent="0.25">
      <c r="E1721" t="s">
        <v>346</v>
      </c>
      <c r="F1721">
        <v>0</v>
      </c>
      <c r="G1721">
        <v>0</v>
      </c>
    </row>
    <row r="1722" spans="5:7" x14ac:dyDescent="0.25">
      <c r="E1722" t="s">
        <v>346</v>
      </c>
      <c r="F1722">
        <v>0</v>
      </c>
      <c r="G1722">
        <v>0</v>
      </c>
    </row>
    <row r="1723" spans="5:7" x14ac:dyDescent="0.25">
      <c r="E1723" t="s">
        <v>346</v>
      </c>
      <c r="F1723">
        <v>0</v>
      </c>
      <c r="G1723">
        <v>0</v>
      </c>
    </row>
    <row r="1724" spans="5:7" x14ac:dyDescent="0.25">
      <c r="E1724" t="s">
        <v>346</v>
      </c>
      <c r="F1724">
        <v>0</v>
      </c>
      <c r="G1724">
        <v>0</v>
      </c>
    </row>
    <row r="1725" spans="5:7" x14ac:dyDescent="0.25">
      <c r="E1725" t="s">
        <v>346</v>
      </c>
      <c r="F1725">
        <v>0</v>
      </c>
      <c r="G1725">
        <v>0</v>
      </c>
    </row>
    <row r="1726" spans="5:7" x14ac:dyDescent="0.25">
      <c r="E1726" t="s">
        <v>346</v>
      </c>
      <c r="F1726">
        <v>0</v>
      </c>
      <c r="G1726">
        <v>0</v>
      </c>
    </row>
    <row r="1727" spans="5:7" x14ac:dyDescent="0.25">
      <c r="E1727" t="s">
        <v>346</v>
      </c>
      <c r="F1727">
        <v>0</v>
      </c>
      <c r="G1727">
        <v>0</v>
      </c>
    </row>
    <row r="1728" spans="5:7" x14ac:dyDescent="0.25">
      <c r="E1728" t="s">
        <v>346</v>
      </c>
      <c r="F1728">
        <v>0</v>
      </c>
      <c r="G1728">
        <v>0</v>
      </c>
    </row>
    <row r="1729" spans="5:7" x14ac:dyDescent="0.25">
      <c r="E1729" t="s">
        <v>346</v>
      </c>
      <c r="F1729">
        <v>0</v>
      </c>
      <c r="G1729">
        <v>0</v>
      </c>
    </row>
    <row r="1730" spans="5:7" x14ac:dyDescent="0.25">
      <c r="E1730" t="s">
        <v>346</v>
      </c>
      <c r="F1730">
        <v>0</v>
      </c>
      <c r="G1730">
        <v>0</v>
      </c>
    </row>
    <row r="1731" spans="5:7" x14ac:dyDescent="0.25">
      <c r="E1731" t="s">
        <v>346</v>
      </c>
      <c r="F1731">
        <v>0</v>
      </c>
      <c r="G1731">
        <v>0</v>
      </c>
    </row>
    <row r="1732" spans="5:7" x14ac:dyDescent="0.25">
      <c r="E1732" t="s">
        <v>346</v>
      </c>
      <c r="F1732">
        <v>0</v>
      </c>
      <c r="G1732">
        <v>0</v>
      </c>
    </row>
    <row r="1733" spans="5:7" x14ac:dyDescent="0.25">
      <c r="E1733" t="s">
        <v>346</v>
      </c>
      <c r="F1733">
        <v>0</v>
      </c>
      <c r="G1733">
        <v>0</v>
      </c>
    </row>
    <row r="1734" spans="5:7" x14ac:dyDescent="0.25">
      <c r="E1734" t="s">
        <v>346</v>
      </c>
      <c r="F1734">
        <v>0</v>
      </c>
      <c r="G1734">
        <v>0</v>
      </c>
    </row>
    <row r="1735" spans="5:7" x14ac:dyDescent="0.25">
      <c r="E1735" t="s">
        <v>346</v>
      </c>
      <c r="F1735">
        <v>0</v>
      </c>
      <c r="G1735">
        <v>0</v>
      </c>
    </row>
    <row r="1736" spans="5:7" x14ac:dyDescent="0.25">
      <c r="E1736" t="s">
        <v>346</v>
      </c>
      <c r="F1736">
        <v>0</v>
      </c>
      <c r="G1736">
        <v>0</v>
      </c>
    </row>
    <row r="1737" spans="5:7" x14ac:dyDescent="0.25">
      <c r="E1737" t="s">
        <v>346</v>
      </c>
      <c r="F1737">
        <v>0</v>
      </c>
      <c r="G1737">
        <v>0</v>
      </c>
    </row>
    <row r="1738" spans="5:7" x14ac:dyDescent="0.25">
      <c r="E1738" t="s">
        <v>346</v>
      </c>
      <c r="F1738">
        <v>0</v>
      </c>
      <c r="G1738">
        <v>0</v>
      </c>
    </row>
    <row r="1739" spans="5:7" x14ac:dyDescent="0.25">
      <c r="E1739" t="s">
        <v>346</v>
      </c>
      <c r="F1739">
        <v>0</v>
      </c>
      <c r="G1739">
        <v>0</v>
      </c>
    </row>
    <row r="1740" spans="5:7" x14ac:dyDescent="0.25">
      <c r="E1740" t="s">
        <v>346</v>
      </c>
      <c r="F1740">
        <v>0</v>
      </c>
      <c r="G1740">
        <v>0</v>
      </c>
    </row>
    <row r="1741" spans="5:7" x14ac:dyDescent="0.25">
      <c r="E1741" t="s">
        <v>346</v>
      </c>
      <c r="F1741">
        <v>0</v>
      </c>
      <c r="G1741">
        <v>0</v>
      </c>
    </row>
    <row r="1742" spans="5:7" x14ac:dyDescent="0.25">
      <c r="E1742" t="s">
        <v>346</v>
      </c>
      <c r="F1742">
        <v>0</v>
      </c>
      <c r="G1742">
        <v>0</v>
      </c>
    </row>
    <row r="1743" spans="5:7" x14ac:dyDescent="0.25">
      <c r="E1743" t="s">
        <v>346</v>
      </c>
      <c r="F1743">
        <v>0</v>
      </c>
      <c r="G1743">
        <v>0</v>
      </c>
    </row>
    <row r="1744" spans="5:7" x14ac:dyDescent="0.25">
      <c r="E1744" t="s">
        <v>346</v>
      </c>
      <c r="F1744">
        <v>0</v>
      </c>
      <c r="G1744">
        <v>0</v>
      </c>
    </row>
    <row r="1745" spans="5:7" x14ac:dyDescent="0.25">
      <c r="E1745" t="s">
        <v>346</v>
      </c>
      <c r="F1745">
        <v>0</v>
      </c>
      <c r="G1745">
        <v>0</v>
      </c>
    </row>
    <row r="1746" spans="5:7" x14ac:dyDescent="0.25">
      <c r="E1746" t="s">
        <v>346</v>
      </c>
      <c r="F1746">
        <v>0</v>
      </c>
      <c r="G1746">
        <v>0</v>
      </c>
    </row>
    <row r="1747" spans="5:7" x14ac:dyDescent="0.25">
      <c r="E1747" t="s">
        <v>346</v>
      </c>
      <c r="F1747">
        <v>0</v>
      </c>
      <c r="G1747">
        <v>0</v>
      </c>
    </row>
    <row r="1748" spans="5:7" x14ac:dyDescent="0.25">
      <c r="E1748" t="s">
        <v>346</v>
      </c>
      <c r="F1748">
        <v>0</v>
      </c>
      <c r="G1748">
        <v>0</v>
      </c>
    </row>
    <row r="1749" spans="5:7" x14ac:dyDescent="0.25">
      <c r="E1749" t="s">
        <v>346</v>
      </c>
      <c r="F1749">
        <v>0</v>
      </c>
      <c r="G1749">
        <v>0</v>
      </c>
    </row>
    <row r="1750" spans="5:7" x14ac:dyDescent="0.25">
      <c r="E1750" t="s">
        <v>346</v>
      </c>
      <c r="F1750">
        <v>0</v>
      </c>
      <c r="G1750">
        <v>0</v>
      </c>
    </row>
    <row r="1751" spans="5:7" x14ac:dyDescent="0.25">
      <c r="E1751" t="s">
        <v>346</v>
      </c>
      <c r="F1751">
        <v>0</v>
      </c>
      <c r="G1751">
        <v>0</v>
      </c>
    </row>
    <row r="1752" spans="5:7" x14ac:dyDescent="0.25">
      <c r="E1752" t="s">
        <v>346</v>
      </c>
      <c r="F1752">
        <v>0</v>
      </c>
      <c r="G1752">
        <v>0</v>
      </c>
    </row>
    <row r="1753" spans="5:7" x14ac:dyDescent="0.25">
      <c r="E1753" t="s">
        <v>346</v>
      </c>
      <c r="F1753">
        <v>0</v>
      </c>
      <c r="G1753">
        <v>0</v>
      </c>
    </row>
    <row r="1754" spans="5:7" x14ac:dyDescent="0.25">
      <c r="E1754" t="s">
        <v>346</v>
      </c>
      <c r="F1754">
        <v>0</v>
      </c>
      <c r="G1754">
        <v>0</v>
      </c>
    </row>
    <row r="1755" spans="5:7" x14ac:dyDescent="0.25">
      <c r="E1755" t="s">
        <v>346</v>
      </c>
      <c r="F1755">
        <v>0</v>
      </c>
      <c r="G1755">
        <v>0</v>
      </c>
    </row>
    <row r="1756" spans="5:7" x14ac:dyDescent="0.25">
      <c r="E1756" t="s">
        <v>346</v>
      </c>
      <c r="F1756">
        <v>0</v>
      </c>
      <c r="G1756">
        <v>0</v>
      </c>
    </row>
    <row r="1757" spans="5:7" x14ac:dyDescent="0.25">
      <c r="E1757" t="s">
        <v>346</v>
      </c>
      <c r="F1757">
        <v>0</v>
      </c>
      <c r="G1757">
        <v>0</v>
      </c>
    </row>
    <row r="1758" spans="5:7" x14ac:dyDescent="0.25">
      <c r="E1758" t="s">
        <v>346</v>
      </c>
      <c r="F1758">
        <v>0</v>
      </c>
      <c r="G1758">
        <v>0</v>
      </c>
    </row>
    <row r="1759" spans="5:7" x14ac:dyDescent="0.25">
      <c r="E1759" t="s">
        <v>346</v>
      </c>
      <c r="F1759">
        <v>0</v>
      </c>
      <c r="G1759">
        <v>0</v>
      </c>
    </row>
    <row r="1760" spans="5:7" x14ac:dyDescent="0.25">
      <c r="E1760" t="s">
        <v>346</v>
      </c>
      <c r="F1760">
        <v>0</v>
      </c>
      <c r="G1760">
        <v>0</v>
      </c>
    </row>
    <row r="1761" spans="5:7" x14ac:dyDescent="0.25">
      <c r="E1761" t="s">
        <v>346</v>
      </c>
      <c r="F1761">
        <v>0</v>
      </c>
      <c r="G1761">
        <v>7500</v>
      </c>
    </row>
    <row r="1762" spans="5:7" x14ac:dyDescent="0.25">
      <c r="E1762" t="s">
        <v>346</v>
      </c>
      <c r="F1762">
        <v>0</v>
      </c>
      <c r="G1762">
        <v>0</v>
      </c>
    </row>
    <row r="1763" spans="5:7" x14ac:dyDescent="0.25">
      <c r="E1763" t="s">
        <v>346</v>
      </c>
      <c r="F1763">
        <v>0</v>
      </c>
      <c r="G1763">
        <v>0</v>
      </c>
    </row>
    <row r="1764" spans="5:7" x14ac:dyDescent="0.25">
      <c r="E1764" t="s">
        <v>346</v>
      </c>
      <c r="F1764">
        <v>0</v>
      </c>
      <c r="G1764">
        <v>0</v>
      </c>
    </row>
    <row r="1765" spans="5:7" x14ac:dyDescent="0.25">
      <c r="E1765" t="s">
        <v>346</v>
      </c>
      <c r="F1765">
        <v>0</v>
      </c>
      <c r="G1765">
        <v>0</v>
      </c>
    </row>
    <row r="1766" spans="5:7" x14ac:dyDescent="0.25">
      <c r="E1766" t="s">
        <v>346</v>
      </c>
      <c r="F1766">
        <v>0</v>
      </c>
      <c r="G1766">
        <v>0</v>
      </c>
    </row>
    <row r="1767" spans="5:7" x14ac:dyDescent="0.25">
      <c r="E1767" t="s">
        <v>346</v>
      </c>
      <c r="F1767">
        <v>0</v>
      </c>
      <c r="G1767">
        <v>0</v>
      </c>
    </row>
    <row r="1768" spans="5:7" x14ac:dyDescent="0.25">
      <c r="E1768" t="s">
        <v>346</v>
      </c>
      <c r="F1768">
        <v>0</v>
      </c>
      <c r="G1768">
        <v>0</v>
      </c>
    </row>
    <row r="1769" spans="5:7" x14ac:dyDescent="0.25">
      <c r="E1769" t="s">
        <v>346</v>
      </c>
      <c r="F1769">
        <v>0</v>
      </c>
      <c r="G1769">
        <v>0</v>
      </c>
    </row>
    <row r="1770" spans="5:7" x14ac:dyDescent="0.25">
      <c r="E1770" t="s">
        <v>346</v>
      </c>
      <c r="F1770">
        <v>0</v>
      </c>
      <c r="G1770">
        <v>0</v>
      </c>
    </row>
    <row r="1771" spans="5:7" x14ac:dyDescent="0.25">
      <c r="E1771" t="s">
        <v>346</v>
      </c>
      <c r="F1771">
        <v>0</v>
      </c>
      <c r="G1771">
        <v>0</v>
      </c>
    </row>
    <row r="1772" spans="5:7" x14ac:dyDescent="0.25">
      <c r="E1772" t="s">
        <v>346</v>
      </c>
      <c r="F1772">
        <v>0</v>
      </c>
      <c r="G1772">
        <v>0</v>
      </c>
    </row>
    <row r="1773" spans="5:7" x14ac:dyDescent="0.25">
      <c r="E1773" t="s">
        <v>346</v>
      </c>
      <c r="F1773">
        <v>0</v>
      </c>
      <c r="G1773">
        <v>0</v>
      </c>
    </row>
    <row r="1774" spans="5:7" x14ac:dyDescent="0.25">
      <c r="E1774" t="s">
        <v>346</v>
      </c>
      <c r="F1774">
        <v>0</v>
      </c>
      <c r="G1774">
        <v>0</v>
      </c>
    </row>
    <row r="1775" spans="5:7" x14ac:dyDescent="0.25">
      <c r="E1775" t="s">
        <v>346</v>
      </c>
      <c r="F1775">
        <v>0</v>
      </c>
      <c r="G1775">
        <v>0</v>
      </c>
    </row>
    <row r="1776" spans="5:7" x14ac:dyDescent="0.25">
      <c r="E1776" t="s">
        <v>346</v>
      </c>
      <c r="F1776">
        <v>0</v>
      </c>
      <c r="G1776">
        <v>0</v>
      </c>
    </row>
    <row r="1777" spans="5:7" x14ac:dyDescent="0.25">
      <c r="E1777" t="s">
        <v>346</v>
      </c>
      <c r="F1777">
        <v>0</v>
      </c>
      <c r="G1777">
        <v>0</v>
      </c>
    </row>
    <row r="1778" spans="5:7" x14ac:dyDescent="0.25">
      <c r="E1778" t="s">
        <v>346</v>
      </c>
      <c r="F1778">
        <v>0</v>
      </c>
      <c r="G1778">
        <v>0</v>
      </c>
    </row>
    <row r="1779" spans="5:7" x14ac:dyDescent="0.25">
      <c r="E1779" t="s">
        <v>346</v>
      </c>
      <c r="F1779">
        <v>0</v>
      </c>
      <c r="G1779">
        <v>0</v>
      </c>
    </row>
    <row r="1780" spans="5:7" x14ac:dyDescent="0.25">
      <c r="E1780" t="s">
        <v>346</v>
      </c>
      <c r="F1780">
        <v>0</v>
      </c>
      <c r="G1780">
        <v>0</v>
      </c>
    </row>
    <row r="1781" spans="5:7" x14ac:dyDescent="0.25">
      <c r="E1781" t="s">
        <v>346</v>
      </c>
      <c r="F1781">
        <v>0</v>
      </c>
      <c r="G1781">
        <v>0</v>
      </c>
    </row>
    <row r="1782" spans="5:7" x14ac:dyDescent="0.25">
      <c r="E1782" t="s">
        <v>346</v>
      </c>
      <c r="F1782">
        <v>0</v>
      </c>
      <c r="G1782">
        <v>0</v>
      </c>
    </row>
    <row r="1783" spans="5:7" x14ac:dyDescent="0.25">
      <c r="E1783" t="s">
        <v>346</v>
      </c>
      <c r="F1783">
        <v>0</v>
      </c>
      <c r="G1783">
        <v>0</v>
      </c>
    </row>
    <row r="1784" spans="5:7" x14ac:dyDescent="0.25">
      <c r="E1784" t="s">
        <v>346</v>
      </c>
      <c r="F1784">
        <v>0</v>
      </c>
      <c r="G1784">
        <v>0</v>
      </c>
    </row>
    <row r="1785" spans="5:7" x14ac:dyDescent="0.25">
      <c r="E1785" t="s">
        <v>346</v>
      </c>
      <c r="F1785">
        <v>0</v>
      </c>
      <c r="G1785">
        <v>0</v>
      </c>
    </row>
    <row r="1786" spans="5:7" x14ac:dyDescent="0.25">
      <c r="E1786" t="s">
        <v>346</v>
      </c>
      <c r="F1786">
        <v>0</v>
      </c>
      <c r="G1786">
        <v>0</v>
      </c>
    </row>
    <row r="1787" spans="5:7" x14ac:dyDescent="0.25">
      <c r="E1787" t="s">
        <v>346</v>
      </c>
      <c r="F1787">
        <v>0</v>
      </c>
      <c r="G1787">
        <v>0</v>
      </c>
    </row>
    <row r="1788" spans="5:7" x14ac:dyDescent="0.25">
      <c r="E1788" t="s">
        <v>346</v>
      </c>
      <c r="F1788">
        <v>0</v>
      </c>
      <c r="G1788">
        <v>0</v>
      </c>
    </row>
    <row r="1789" spans="5:7" x14ac:dyDescent="0.25">
      <c r="E1789" t="s">
        <v>346</v>
      </c>
      <c r="F1789">
        <v>0</v>
      </c>
      <c r="G1789">
        <v>0</v>
      </c>
    </row>
    <row r="1790" spans="5:7" x14ac:dyDescent="0.25">
      <c r="E1790" t="s">
        <v>346</v>
      </c>
      <c r="F1790">
        <v>0</v>
      </c>
      <c r="G1790">
        <v>0</v>
      </c>
    </row>
    <row r="1791" spans="5:7" x14ac:dyDescent="0.25">
      <c r="E1791" t="s">
        <v>346</v>
      </c>
      <c r="F1791">
        <v>0</v>
      </c>
      <c r="G1791">
        <v>5000</v>
      </c>
    </row>
    <row r="1792" spans="5:7" x14ac:dyDescent="0.25">
      <c r="E1792" t="s">
        <v>346</v>
      </c>
      <c r="F1792">
        <v>0</v>
      </c>
      <c r="G1792">
        <v>0</v>
      </c>
    </row>
    <row r="1793" spans="5:7" x14ac:dyDescent="0.25">
      <c r="E1793" t="s">
        <v>346</v>
      </c>
      <c r="F1793">
        <v>0</v>
      </c>
      <c r="G1793">
        <v>0</v>
      </c>
    </row>
    <row r="1794" spans="5:7" x14ac:dyDescent="0.25">
      <c r="E1794" t="s">
        <v>346</v>
      </c>
      <c r="F1794">
        <v>0</v>
      </c>
      <c r="G1794">
        <v>0</v>
      </c>
    </row>
    <row r="1795" spans="5:7" x14ac:dyDescent="0.25">
      <c r="E1795" t="s">
        <v>346</v>
      </c>
      <c r="F1795">
        <v>0</v>
      </c>
      <c r="G1795">
        <v>0</v>
      </c>
    </row>
    <row r="1796" spans="5:7" x14ac:dyDescent="0.25">
      <c r="E1796" t="s">
        <v>346</v>
      </c>
      <c r="F1796">
        <v>0</v>
      </c>
      <c r="G1796">
        <v>0</v>
      </c>
    </row>
    <row r="1797" spans="5:7" x14ac:dyDescent="0.25">
      <c r="E1797" t="s">
        <v>346</v>
      </c>
      <c r="F1797">
        <v>0</v>
      </c>
      <c r="G1797">
        <v>0</v>
      </c>
    </row>
    <row r="1798" spans="5:7" x14ac:dyDescent="0.25">
      <c r="E1798" t="s">
        <v>346</v>
      </c>
      <c r="F1798">
        <v>0</v>
      </c>
      <c r="G1798">
        <v>0</v>
      </c>
    </row>
    <row r="1799" spans="5:7" x14ac:dyDescent="0.25">
      <c r="E1799" t="s">
        <v>346</v>
      </c>
      <c r="F1799">
        <v>0</v>
      </c>
      <c r="G1799">
        <v>0</v>
      </c>
    </row>
    <row r="1800" spans="5:7" x14ac:dyDescent="0.25">
      <c r="E1800" t="s">
        <v>346</v>
      </c>
      <c r="F1800">
        <v>0</v>
      </c>
      <c r="G1800">
        <v>0</v>
      </c>
    </row>
    <row r="1801" spans="5:7" x14ac:dyDescent="0.25">
      <c r="E1801" t="s">
        <v>346</v>
      </c>
      <c r="F1801">
        <v>0</v>
      </c>
      <c r="G1801">
        <v>0</v>
      </c>
    </row>
    <row r="1802" spans="5:7" x14ac:dyDescent="0.25">
      <c r="E1802" t="s">
        <v>346</v>
      </c>
      <c r="F1802">
        <v>0</v>
      </c>
      <c r="G1802">
        <v>0</v>
      </c>
    </row>
    <row r="1803" spans="5:7" x14ac:dyDescent="0.25">
      <c r="E1803" t="s">
        <v>346</v>
      </c>
      <c r="F1803">
        <v>0</v>
      </c>
      <c r="G1803">
        <v>0</v>
      </c>
    </row>
    <row r="1804" spans="5:7" x14ac:dyDescent="0.25">
      <c r="E1804" t="s">
        <v>346</v>
      </c>
      <c r="F1804">
        <v>0</v>
      </c>
      <c r="G1804">
        <v>4500</v>
      </c>
    </row>
    <row r="1805" spans="5:7" x14ac:dyDescent="0.25">
      <c r="E1805" t="s">
        <v>346</v>
      </c>
      <c r="F1805">
        <v>0</v>
      </c>
      <c r="G1805">
        <v>0</v>
      </c>
    </row>
    <row r="1806" spans="5:7" x14ac:dyDescent="0.25">
      <c r="E1806" t="s">
        <v>346</v>
      </c>
      <c r="F1806">
        <v>0</v>
      </c>
      <c r="G1806">
        <v>0</v>
      </c>
    </row>
    <row r="1807" spans="5:7" x14ac:dyDescent="0.25">
      <c r="E1807" t="s">
        <v>346</v>
      </c>
      <c r="F1807">
        <v>0</v>
      </c>
      <c r="G1807">
        <v>0</v>
      </c>
    </row>
    <row r="1808" spans="5:7" x14ac:dyDescent="0.25">
      <c r="E1808" t="s">
        <v>346</v>
      </c>
      <c r="F1808">
        <v>0</v>
      </c>
      <c r="G1808">
        <v>0</v>
      </c>
    </row>
    <row r="1809" spans="5:7" x14ac:dyDescent="0.25">
      <c r="E1809" t="s">
        <v>346</v>
      </c>
      <c r="F1809">
        <v>0</v>
      </c>
      <c r="G1809">
        <v>0</v>
      </c>
    </row>
    <row r="1810" spans="5:7" x14ac:dyDescent="0.25">
      <c r="E1810" t="s">
        <v>346</v>
      </c>
      <c r="F1810">
        <v>0</v>
      </c>
      <c r="G1810">
        <v>0</v>
      </c>
    </row>
    <row r="1811" spans="5:7" x14ac:dyDescent="0.25">
      <c r="E1811" t="s">
        <v>346</v>
      </c>
      <c r="F1811">
        <v>0</v>
      </c>
      <c r="G1811">
        <v>0</v>
      </c>
    </row>
    <row r="1812" spans="5:7" x14ac:dyDescent="0.25">
      <c r="E1812" t="s">
        <v>346</v>
      </c>
      <c r="F1812">
        <v>0</v>
      </c>
      <c r="G1812">
        <v>0</v>
      </c>
    </row>
    <row r="1813" spans="5:7" x14ac:dyDescent="0.25">
      <c r="E1813" t="s">
        <v>346</v>
      </c>
      <c r="F1813">
        <v>0</v>
      </c>
      <c r="G1813">
        <v>0</v>
      </c>
    </row>
    <row r="1814" spans="5:7" x14ac:dyDescent="0.25">
      <c r="E1814" t="s">
        <v>346</v>
      </c>
      <c r="F1814">
        <v>0</v>
      </c>
      <c r="G1814">
        <v>0</v>
      </c>
    </row>
    <row r="1815" spans="5:7" x14ac:dyDescent="0.25">
      <c r="E1815" t="s">
        <v>346</v>
      </c>
      <c r="F1815">
        <v>0</v>
      </c>
      <c r="G1815">
        <v>0</v>
      </c>
    </row>
    <row r="1816" spans="5:7" x14ac:dyDescent="0.25">
      <c r="E1816" t="s">
        <v>346</v>
      </c>
      <c r="F1816">
        <v>0</v>
      </c>
      <c r="G1816">
        <v>0</v>
      </c>
    </row>
    <row r="1817" spans="5:7" x14ac:dyDescent="0.25">
      <c r="E1817" t="s">
        <v>346</v>
      </c>
      <c r="F1817">
        <v>0</v>
      </c>
      <c r="G1817">
        <v>0</v>
      </c>
    </row>
    <row r="1818" spans="5:7" x14ac:dyDescent="0.25">
      <c r="E1818" t="s">
        <v>346</v>
      </c>
      <c r="F1818">
        <v>0</v>
      </c>
      <c r="G1818">
        <v>0</v>
      </c>
    </row>
    <row r="1819" spans="5:7" x14ac:dyDescent="0.25">
      <c r="E1819" t="s">
        <v>346</v>
      </c>
      <c r="F1819">
        <v>0</v>
      </c>
      <c r="G1819">
        <v>0</v>
      </c>
    </row>
    <row r="1820" spans="5:7" x14ac:dyDescent="0.25">
      <c r="E1820" t="s">
        <v>346</v>
      </c>
      <c r="F1820">
        <v>0</v>
      </c>
      <c r="G1820">
        <v>0</v>
      </c>
    </row>
    <row r="1821" spans="5:7" x14ac:dyDescent="0.25">
      <c r="E1821" t="s">
        <v>346</v>
      </c>
      <c r="F1821">
        <v>0</v>
      </c>
      <c r="G1821">
        <v>0</v>
      </c>
    </row>
    <row r="1822" spans="5:7" x14ac:dyDescent="0.25">
      <c r="E1822" t="s">
        <v>346</v>
      </c>
      <c r="F1822">
        <v>0</v>
      </c>
      <c r="G1822">
        <v>0</v>
      </c>
    </row>
    <row r="1823" spans="5:7" x14ac:dyDescent="0.25">
      <c r="E1823" t="s">
        <v>346</v>
      </c>
      <c r="F1823">
        <v>0</v>
      </c>
      <c r="G1823">
        <v>0</v>
      </c>
    </row>
    <row r="1824" spans="5:7" x14ac:dyDescent="0.25">
      <c r="E1824" t="s">
        <v>346</v>
      </c>
      <c r="F1824">
        <v>0</v>
      </c>
      <c r="G1824">
        <v>0</v>
      </c>
    </row>
    <row r="1825" spans="5:7" x14ac:dyDescent="0.25">
      <c r="E1825" t="s">
        <v>346</v>
      </c>
      <c r="F1825">
        <v>0</v>
      </c>
      <c r="G1825">
        <v>0</v>
      </c>
    </row>
    <row r="1826" spans="5:7" x14ac:dyDescent="0.25">
      <c r="E1826" t="s">
        <v>346</v>
      </c>
      <c r="F1826">
        <v>0</v>
      </c>
      <c r="G1826">
        <v>0</v>
      </c>
    </row>
    <row r="1827" spans="5:7" x14ac:dyDescent="0.25">
      <c r="E1827" t="s">
        <v>346</v>
      </c>
      <c r="F1827">
        <v>0</v>
      </c>
      <c r="G1827">
        <v>0</v>
      </c>
    </row>
    <row r="1828" spans="5:7" x14ac:dyDescent="0.25">
      <c r="E1828" t="s">
        <v>346</v>
      </c>
      <c r="F1828">
        <v>0</v>
      </c>
      <c r="G1828">
        <v>0</v>
      </c>
    </row>
    <row r="1829" spans="5:7" x14ac:dyDescent="0.25">
      <c r="E1829" t="s">
        <v>346</v>
      </c>
      <c r="F1829">
        <v>0</v>
      </c>
      <c r="G1829">
        <v>0</v>
      </c>
    </row>
    <row r="1830" spans="5:7" x14ac:dyDescent="0.25">
      <c r="E1830" t="s">
        <v>346</v>
      </c>
      <c r="F1830">
        <v>0</v>
      </c>
      <c r="G1830">
        <v>0</v>
      </c>
    </row>
    <row r="1831" spans="5:7" x14ac:dyDescent="0.25">
      <c r="E1831" t="s">
        <v>346</v>
      </c>
      <c r="F1831">
        <v>0</v>
      </c>
      <c r="G1831">
        <v>0</v>
      </c>
    </row>
    <row r="1832" spans="5:7" x14ac:dyDescent="0.25">
      <c r="E1832" t="s">
        <v>346</v>
      </c>
      <c r="F1832">
        <v>0</v>
      </c>
      <c r="G1832">
        <v>0</v>
      </c>
    </row>
    <row r="1833" spans="5:7" x14ac:dyDescent="0.25">
      <c r="E1833" t="s">
        <v>346</v>
      </c>
      <c r="F1833">
        <v>0</v>
      </c>
      <c r="G1833">
        <v>0</v>
      </c>
    </row>
    <row r="1834" spans="5:7" x14ac:dyDescent="0.25">
      <c r="E1834" t="s">
        <v>346</v>
      </c>
      <c r="F1834">
        <v>0</v>
      </c>
      <c r="G1834">
        <v>0</v>
      </c>
    </row>
    <row r="1835" spans="5:7" x14ac:dyDescent="0.25">
      <c r="E1835" t="s">
        <v>346</v>
      </c>
      <c r="F1835">
        <v>0</v>
      </c>
      <c r="G1835">
        <v>0</v>
      </c>
    </row>
    <row r="1836" spans="5:7" x14ac:dyDescent="0.25">
      <c r="E1836" t="s">
        <v>346</v>
      </c>
      <c r="F1836">
        <v>0</v>
      </c>
      <c r="G1836">
        <v>10000</v>
      </c>
    </row>
    <row r="1837" spans="5:7" x14ac:dyDescent="0.25">
      <c r="E1837" t="s">
        <v>346</v>
      </c>
      <c r="F1837">
        <v>0</v>
      </c>
      <c r="G1837">
        <v>0</v>
      </c>
    </row>
    <row r="1838" spans="5:7" x14ac:dyDescent="0.25">
      <c r="E1838" t="s">
        <v>346</v>
      </c>
      <c r="F1838">
        <v>0</v>
      </c>
      <c r="G1838">
        <v>0</v>
      </c>
    </row>
    <row r="1839" spans="5:7" x14ac:dyDescent="0.25">
      <c r="E1839" t="s">
        <v>346</v>
      </c>
      <c r="F1839">
        <v>0</v>
      </c>
      <c r="G1839">
        <v>0</v>
      </c>
    </row>
    <row r="1840" spans="5:7" x14ac:dyDescent="0.25">
      <c r="E1840" t="s">
        <v>346</v>
      </c>
      <c r="F1840">
        <v>0</v>
      </c>
      <c r="G1840">
        <v>0</v>
      </c>
    </row>
    <row r="1841" spans="5:7" x14ac:dyDescent="0.25">
      <c r="E1841" t="s">
        <v>346</v>
      </c>
      <c r="F1841">
        <v>0</v>
      </c>
      <c r="G1841">
        <v>0</v>
      </c>
    </row>
    <row r="1842" spans="5:7" x14ac:dyDescent="0.25">
      <c r="E1842" t="s">
        <v>346</v>
      </c>
      <c r="F1842">
        <v>0</v>
      </c>
      <c r="G1842">
        <v>0</v>
      </c>
    </row>
    <row r="1843" spans="5:7" x14ac:dyDescent="0.25">
      <c r="E1843" t="s">
        <v>346</v>
      </c>
      <c r="F1843">
        <v>0</v>
      </c>
      <c r="G1843">
        <v>0</v>
      </c>
    </row>
    <row r="1844" spans="5:7" x14ac:dyDescent="0.25">
      <c r="E1844" t="s">
        <v>346</v>
      </c>
      <c r="F1844">
        <v>0</v>
      </c>
      <c r="G1844">
        <v>0</v>
      </c>
    </row>
    <row r="1845" spans="5:7" x14ac:dyDescent="0.25">
      <c r="E1845" t="s">
        <v>346</v>
      </c>
      <c r="F1845">
        <v>0</v>
      </c>
      <c r="G1845">
        <v>0</v>
      </c>
    </row>
    <row r="1846" spans="5:7" x14ac:dyDescent="0.25">
      <c r="E1846" t="s">
        <v>346</v>
      </c>
      <c r="F1846">
        <v>0</v>
      </c>
      <c r="G1846">
        <v>0</v>
      </c>
    </row>
    <row r="1847" spans="5:7" x14ac:dyDescent="0.25">
      <c r="E1847" t="s">
        <v>346</v>
      </c>
      <c r="F1847">
        <v>0</v>
      </c>
      <c r="G1847">
        <v>0</v>
      </c>
    </row>
    <row r="1848" spans="5:7" x14ac:dyDescent="0.25">
      <c r="E1848" t="s">
        <v>346</v>
      </c>
      <c r="F1848">
        <v>0</v>
      </c>
      <c r="G1848">
        <v>0</v>
      </c>
    </row>
    <row r="1849" spans="5:7" x14ac:dyDescent="0.25">
      <c r="E1849" t="s">
        <v>346</v>
      </c>
      <c r="F1849">
        <v>0</v>
      </c>
      <c r="G1849">
        <v>0</v>
      </c>
    </row>
    <row r="1850" spans="5:7" x14ac:dyDescent="0.25">
      <c r="E1850" t="s">
        <v>346</v>
      </c>
      <c r="F1850">
        <v>0</v>
      </c>
      <c r="G1850">
        <v>0</v>
      </c>
    </row>
    <row r="1851" spans="5:7" x14ac:dyDescent="0.25">
      <c r="E1851" t="s">
        <v>346</v>
      </c>
      <c r="F1851">
        <v>0</v>
      </c>
      <c r="G1851">
        <v>0</v>
      </c>
    </row>
    <row r="1852" spans="5:7" x14ac:dyDescent="0.25">
      <c r="E1852" t="s">
        <v>346</v>
      </c>
      <c r="F1852">
        <v>0</v>
      </c>
      <c r="G1852">
        <v>0</v>
      </c>
    </row>
    <row r="1853" spans="5:7" x14ac:dyDescent="0.25">
      <c r="E1853" t="s">
        <v>346</v>
      </c>
      <c r="F1853">
        <v>0</v>
      </c>
      <c r="G1853">
        <v>0</v>
      </c>
    </row>
    <row r="1854" spans="5:7" x14ac:dyDescent="0.25">
      <c r="E1854" t="s">
        <v>346</v>
      </c>
      <c r="F1854">
        <v>0</v>
      </c>
      <c r="G1854">
        <v>0</v>
      </c>
    </row>
    <row r="1855" spans="5:7" x14ac:dyDescent="0.25">
      <c r="E1855" t="s">
        <v>346</v>
      </c>
      <c r="F1855">
        <v>0</v>
      </c>
      <c r="G1855">
        <v>0</v>
      </c>
    </row>
    <row r="1856" spans="5:7" x14ac:dyDescent="0.25">
      <c r="E1856" t="s">
        <v>346</v>
      </c>
      <c r="F1856">
        <v>0</v>
      </c>
      <c r="G1856">
        <v>0</v>
      </c>
    </row>
    <row r="1857" spans="5:7" x14ac:dyDescent="0.25">
      <c r="E1857" t="s">
        <v>346</v>
      </c>
      <c r="F1857">
        <v>0</v>
      </c>
      <c r="G1857">
        <v>0</v>
      </c>
    </row>
    <row r="1858" spans="5:7" x14ac:dyDescent="0.25">
      <c r="E1858" t="s">
        <v>346</v>
      </c>
      <c r="F1858">
        <v>0</v>
      </c>
      <c r="G1858">
        <v>0</v>
      </c>
    </row>
    <row r="1859" spans="5:7" x14ac:dyDescent="0.25">
      <c r="E1859" t="s">
        <v>346</v>
      </c>
      <c r="F1859">
        <v>0</v>
      </c>
      <c r="G1859">
        <v>0</v>
      </c>
    </row>
    <row r="1860" spans="5:7" x14ac:dyDescent="0.25">
      <c r="E1860" t="s">
        <v>346</v>
      </c>
      <c r="F1860">
        <v>0</v>
      </c>
      <c r="G1860">
        <v>0</v>
      </c>
    </row>
    <row r="1861" spans="5:7" x14ac:dyDescent="0.25">
      <c r="E1861" t="s">
        <v>346</v>
      </c>
      <c r="F1861">
        <v>0</v>
      </c>
      <c r="G1861">
        <v>0</v>
      </c>
    </row>
    <row r="1862" spans="5:7" x14ac:dyDescent="0.25">
      <c r="E1862" t="s">
        <v>346</v>
      </c>
      <c r="F1862">
        <v>0</v>
      </c>
      <c r="G1862">
        <v>0</v>
      </c>
    </row>
    <row r="1863" spans="5:7" x14ac:dyDescent="0.25">
      <c r="E1863" t="s">
        <v>346</v>
      </c>
      <c r="F1863">
        <v>0</v>
      </c>
      <c r="G1863">
        <v>0</v>
      </c>
    </row>
    <row r="1864" spans="5:7" x14ac:dyDescent="0.25">
      <c r="E1864" t="s">
        <v>346</v>
      </c>
      <c r="F1864">
        <v>0</v>
      </c>
      <c r="G1864">
        <v>0</v>
      </c>
    </row>
    <row r="1865" spans="5:7" x14ac:dyDescent="0.25">
      <c r="E1865" t="s">
        <v>348</v>
      </c>
      <c r="F1865">
        <v>0</v>
      </c>
      <c r="G1865">
        <v>0</v>
      </c>
    </row>
    <row r="1866" spans="5:7" x14ac:dyDescent="0.25">
      <c r="E1866" t="s">
        <v>348</v>
      </c>
      <c r="F1866">
        <v>0</v>
      </c>
      <c r="G1866">
        <v>0</v>
      </c>
    </row>
    <row r="1867" spans="5:7" x14ac:dyDescent="0.25">
      <c r="E1867" t="s">
        <v>348</v>
      </c>
      <c r="F1867">
        <v>0</v>
      </c>
      <c r="G1867">
        <v>0</v>
      </c>
    </row>
    <row r="1868" spans="5:7" x14ac:dyDescent="0.25">
      <c r="E1868" t="s">
        <v>348</v>
      </c>
      <c r="F1868">
        <v>0</v>
      </c>
      <c r="G1868">
        <v>0</v>
      </c>
    </row>
    <row r="1869" spans="5:7" x14ac:dyDescent="0.25">
      <c r="E1869" t="s">
        <v>348</v>
      </c>
      <c r="F1869">
        <v>0</v>
      </c>
      <c r="G1869">
        <v>0</v>
      </c>
    </row>
    <row r="1870" spans="5:7" x14ac:dyDescent="0.25">
      <c r="E1870" t="s">
        <v>348</v>
      </c>
      <c r="F1870">
        <v>0</v>
      </c>
      <c r="G1870">
        <v>0</v>
      </c>
    </row>
    <row r="1871" spans="5:7" x14ac:dyDescent="0.25">
      <c r="E1871" t="s">
        <v>348</v>
      </c>
      <c r="F1871">
        <v>0</v>
      </c>
      <c r="G1871">
        <v>0</v>
      </c>
    </row>
    <row r="1872" spans="5:7" x14ac:dyDescent="0.25">
      <c r="E1872" t="s">
        <v>348</v>
      </c>
      <c r="F1872">
        <v>0</v>
      </c>
      <c r="G1872">
        <v>0</v>
      </c>
    </row>
    <row r="1873" spans="5:7" x14ac:dyDescent="0.25">
      <c r="E1873" t="s">
        <v>348</v>
      </c>
      <c r="F1873">
        <v>0</v>
      </c>
      <c r="G1873">
        <v>0</v>
      </c>
    </row>
    <row r="1874" spans="5:7" x14ac:dyDescent="0.25">
      <c r="E1874" t="s">
        <v>348</v>
      </c>
      <c r="F1874">
        <v>0</v>
      </c>
      <c r="G1874">
        <v>0</v>
      </c>
    </row>
    <row r="1875" spans="5:7" x14ac:dyDescent="0.25">
      <c r="E1875" t="s">
        <v>348</v>
      </c>
      <c r="F1875">
        <v>0</v>
      </c>
      <c r="G1875">
        <v>0</v>
      </c>
    </row>
    <row r="1876" spans="5:7" x14ac:dyDescent="0.25">
      <c r="E1876" t="s">
        <v>348</v>
      </c>
      <c r="F1876">
        <v>0</v>
      </c>
      <c r="G1876">
        <v>0</v>
      </c>
    </row>
    <row r="1877" spans="5:7" x14ac:dyDescent="0.25">
      <c r="E1877" t="s">
        <v>348</v>
      </c>
      <c r="F1877">
        <v>0</v>
      </c>
      <c r="G1877">
        <v>0</v>
      </c>
    </row>
    <row r="1878" spans="5:7" x14ac:dyDescent="0.25">
      <c r="E1878" t="s">
        <v>348</v>
      </c>
      <c r="F1878">
        <v>0</v>
      </c>
      <c r="G1878">
        <v>0</v>
      </c>
    </row>
    <row r="1879" spans="5:7" x14ac:dyDescent="0.25">
      <c r="E1879" t="s">
        <v>348</v>
      </c>
      <c r="F1879">
        <v>0</v>
      </c>
      <c r="G1879">
        <v>0</v>
      </c>
    </row>
    <row r="1880" spans="5:7" x14ac:dyDescent="0.25">
      <c r="E1880" t="s">
        <v>348</v>
      </c>
      <c r="F1880">
        <v>0</v>
      </c>
      <c r="G1880">
        <v>0</v>
      </c>
    </row>
    <row r="1881" spans="5:7" x14ac:dyDescent="0.25">
      <c r="E1881" t="s">
        <v>348</v>
      </c>
      <c r="F1881">
        <v>0</v>
      </c>
      <c r="G1881">
        <v>0</v>
      </c>
    </row>
    <row r="1882" spans="5:7" x14ac:dyDescent="0.25">
      <c r="E1882" t="s">
        <v>348</v>
      </c>
      <c r="F1882">
        <v>0</v>
      </c>
      <c r="G1882">
        <v>0</v>
      </c>
    </row>
    <row r="1883" spans="5:7" x14ac:dyDescent="0.25">
      <c r="E1883" t="s">
        <v>348</v>
      </c>
      <c r="F1883">
        <v>0</v>
      </c>
      <c r="G1883">
        <v>0</v>
      </c>
    </row>
    <row r="1884" spans="5:7" x14ac:dyDescent="0.25">
      <c r="E1884" t="s">
        <v>348</v>
      </c>
      <c r="F1884">
        <v>0</v>
      </c>
      <c r="G1884">
        <v>0</v>
      </c>
    </row>
    <row r="1885" spans="5:7" x14ac:dyDescent="0.25">
      <c r="E1885" t="s">
        <v>348</v>
      </c>
      <c r="F1885">
        <v>0</v>
      </c>
      <c r="G1885">
        <v>0</v>
      </c>
    </row>
    <row r="1886" spans="5:7" x14ac:dyDescent="0.25">
      <c r="E1886" t="s">
        <v>348</v>
      </c>
      <c r="F1886">
        <v>0</v>
      </c>
      <c r="G1886">
        <v>0</v>
      </c>
    </row>
    <row r="1887" spans="5:7" x14ac:dyDescent="0.25">
      <c r="E1887" t="s">
        <v>348</v>
      </c>
      <c r="F1887">
        <v>0</v>
      </c>
      <c r="G1887">
        <v>0</v>
      </c>
    </row>
    <row r="1888" spans="5:7" x14ac:dyDescent="0.25">
      <c r="E1888" t="s">
        <v>348</v>
      </c>
      <c r="F1888">
        <v>0</v>
      </c>
      <c r="G1888">
        <v>0</v>
      </c>
    </row>
    <row r="1889" spans="5:7" x14ac:dyDescent="0.25">
      <c r="E1889" t="s">
        <v>348</v>
      </c>
      <c r="F1889">
        <v>0</v>
      </c>
      <c r="G1889">
        <v>0</v>
      </c>
    </row>
    <row r="1890" spans="5:7" x14ac:dyDescent="0.25">
      <c r="E1890" t="s">
        <v>348</v>
      </c>
      <c r="F1890">
        <v>0</v>
      </c>
      <c r="G1890">
        <v>0</v>
      </c>
    </row>
    <row r="1891" spans="5:7" x14ac:dyDescent="0.25">
      <c r="E1891" t="s">
        <v>348</v>
      </c>
      <c r="F1891">
        <v>0</v>
      </c>
      <c r="G1891">
        <v>0</v>
      </c>
    </row>
    <row r="1892" spans="5:7" x14ac:dyDescent="0.25">
      <c r="E1892" t="s">
        <v>351</v>
      </c>
      <c r="F1892">
        <v>0</v>
      </c>
      <c r="G1892">
        <v>0</v>
      </c>
    </row>
    <row r="1893" spans="5:7" x14ac:dyDescent="0.25">
      <c r="E1893" t="s">
        <v>351</v>
      </c>
      <c r="F1893">
        <v>0</v>
      </c>
      <c r="G1893">
        <v>0</v>
      </c>
    </row>
    <row r="1894" spans="5:7" x14ac:dyDescent="0.25">
      <c r="E1894" t="s">
        <v>351</v>
      </c>
      <c r="F1894">
        <v>0</v>
      </c>
      <c r="G1894">
        <v>0</v>
      </c>
    </row>
    <row r="1895" spans="5:7" x14ac:dyDescent="0.25">
      <c r="E1895" t="s">
        <v>351</v>
      </c>
      <c r="F1895">
        <v>0</v>
      </c>
      <c r="G1895">
        <v>0</v>
      </c>
    </row>
    <row r="1896" spans="5:7" x14ac:dyDescent="0.25">
      <c r="E1896" t="s">
        <v>351</v>
      </c>
      <c r="F1896">
        <v>0</v>
      </c>
      <c r="G1896">
        <v>0</v>
      </c>
    </row>
    <row r="1897" spans="5:7" x14ac:dyDescent="0.25">
      <c r="E1897" t="s">
        <v>351</v>
      </c>
      <c r="F1897">
        <v>0</v>
      </c>
      <c r="G1897">
        <v>0</v>
      </c>
    </row>
    <row r="1898" spans="5:7" x14ac:dyDescent="0.25">
      <c r="E1898" t="s">
        <v>351</v>
      </c>
      <c r="F1898">
        <v>0</v>
      </c>
      <c r="G1898">
        <v>0</v>
      </c>
    </row>
    <row r="1899" spans="5:7" x14ac:dyDescent="0.25">
      <c r="E1899" t="s">
        <v>351</v>
      </c>
      <c r="F1899">
        <v>0</v>
      </c>
      <c r="G1899">
        <v>0</v>
      </c>
    </row>
    <row r="1900" spans="5:7" x14ac:dyDescent="0.25">
      <c r="E1900" t="s">
        <v>351</v>
      </c>
      <c r="F1900">
        <v>0</v>
      </c>
      <c r="G1900">
        <v>0</v>
      </c>
    </row>
    <row r="1901" spans="5:7" x14ac:dyDescent="0.25">
      <c r="E1901" t="s">
        <v>351</v>
      </c>
      <c r="F1901">
        <v>0</v>
      </c>
      <c r="G1901">
        <v>0</v>
      </c>
    </row>
    <row r="1902" spans="5:7" x14ac:dyDescent="0.25">
      <c r="E1902" t="s">
        <v>351</v>
      </c>
      <c r="F1902">
        <v>0</v>
      </c>
      <c r="G1902">
        <v>0</v>
      </c>
    </row>
    <row r="1903" spans="5:7" x14ac:dyDescent="0.25">
      <c r="E1903" t="s">
        <v>351</v>
      </c>
      <c r="F1903">
        <v>0</v>
      </c>
      <c r="G1903">
        <v>6000</v>
      </c>
    </row>
    <row r="1904" spans="5:7" x14ac:dyDescent="0.25">
      <c r="E1904" t="s">
        <v>351</v>
      </c>
      <c r="F1904">
        <v>0</v>
      </c>
      <c r="G1904">
        <v>0</v>
      </c>
    </row>
    <row r="1905" spans="5:7" x14ac:dyDescent="0.25">
      <c r="E1905" t="s">
        <v>351</v>
      </c>
      <c r="F1905">
        <v>0</v>
      </c>
      <c r="G1905">
        <v>24000</v>
      </c>
    </row>
    <row r="1906" spans="5:7" x14ac:dyDescent="0.25">
      <c r="E1906" t="s">
        <v>351</v>
      </c>
      <c r="F1906">
        <v>0</v>
      </c>
      <c r="G1906">
        <v>0</v>
      </c>
    </row>
    <row r="1907" spans="5:7" x14ac:dyDescent="0.25">
      <c r="E1907" t="s">
        <v>351</v>
      </c>
      <c r="F1907">
        <v>0</v>
      </c>
      <c r="G1907">
        <v>0</v>
      </c>
    </row>
    <row r="1908" spans="5:7" x14ac:dyDescent="0.25">
      <c r="E1908" t="s">
        <v>351</v>
      </c>
      <c r="F1908">
        <v>0</v>
      </c>
      <c r="G1908">
        <v>0</v>
      </c>
    </row>
    <row r="1909" spans="5:7" x14ac:dyDescent="0.25">
      <c r="E1909" t="s">
        <v>351</v>
      </c>
      <c r="F1909">
        <v>0</v>
      </c>
      <c r="G1909">
        <v>0</v>
      </c>
    </row>
    <row r="1910" spans="5:7" x14ac:dyDescent="0.25">
      <c r="E1910" t="s">
        <v>351</v>
      </c>
      <c r="F1910">
        <v>0</v>
      </c>
      <c r="G1910">
        <v>0</v>
      </c>
    </row>
    <row r="1911" spans="5:7" x14ac:dyDescent="0.25">
      <c r="E1911" t="s">
        <v>351</v>
      </c>
      <c r="F1911">
        <v>0</v>
      </c>
      <c r="G1911">
        <v>6000</v>
      </c>
    </row>
    <row r="1912" spans="5:7" x14ac:dyDescent="0.25">
      <c r="E1912" t="s">
        <v>351</v>
      </c>
      <c r="F1912">
        <v>0</v>
      </c>
      <c r="G1912">
        <v>0</v>
      </c>
    </row>
    <row r="1913" spans="5:7" x14ac:dyDescent="0.25">
      <c r="E1913" t="s">
        <v>351</v>
      </c>
      <c r="F1913">
        <v>0</v>
      </c>
      <c r="G1913">
        <v>0</v>
      </c>
    </row>
    <row r="1914" spans="5:7" x14ac:dyDescent="0.25">
      <c r="E1914" t="s">
        <v>351</v>
      </c>
      <c r="F1914">
        <v>0</v>
      </c>
      <c r="G1914">
        <v>0</v>
      </c>
    </row>
    <row r="1915" spans="5:7" x14ac:dyDescent="0.25">
      <c r="E1915" t="s">
        <v>351</v>
      </c>
      <c r="F1915">
        <v>0</v>
      </c>
      <c r="G1915">
        <v>6000</v>
      </c>
    </row>
    <row r="1916" spans="5:7" x14ac:dyDescent="0.25">
      <c r="E1916" t="s">
        <v>351</v>
      </c>
      <c r="F1916">
        <v>0</v>
      </c>
      <c r="G1916">
        <v>0</v>
      </c>
    </row>
    <row r="1917" spans="5:7" x14ac:dyDescent="0.25">
      <c r="E1917" t="s">
        <v>351</v>
      </c>
      <c r="F1917">
        <v>0</v>
      </c>
      <c r="G1917">
        <v>0</v>
      </c>
    </row>
    <row r="1918" spans="5:7" x14ac:dyDescent="0.25">
      <c r="E1918" t="s">
        <v>351</v>
      </c>
      <c r="F1918">
        <v>0</v>
      </c>
      <c r="G1918">
        <v>0</v>
      </c>
    </row>
    <row r="1919" spans="5:7" x14ac:dyDescent="0.25">
      <c r="E1919" t="s">
        <v>351</v>
      </c>
      <c r="F1919">
        <v>0</v>
      </c>
      <c r="G1919">
        <v>0</v>
      </c>
    </row>
    <row r="1920" spans="5:7" x14ac:dyDescent="0.25">
      <c r="E1920" t="s">
        <v>370</v>
      </c>
      <c r="F1920">
        <v>0</v>
      </c>
      <c r="G1920">
        <v>0</v>
      </c>
    </row>
    <row r="1921" spans="5:7" x14ac:dyDescent="0.25">
      <c r="E1921" t="s">
        <v>370</v>
      </c>
      <c r="F1921">
        <v>0</v>
      </c>
      <c r="G1921">
        <v>0</v>
      </c>
    </row>
    <row r="1922" spans="5:7" x14ac:dyDescent="0.25">
      <c r="E1922" t="s">
        <v>370</v>
      </c>
      <c r="F1922">
        <v>0</v>
      </c>
      <c r="G1922">
        <v>0</v>
      </c>
    </row>
    <row r="1923" spans="5:7" x14ac:dyDescent="0.25">
      <c r="E1923" t="s">
        <v>450</v>
      </c>
      <c r="F1923">
        <v>0</v>
      </c>
      <c r="G1923">
        <v>8000</v>
      </c>
    </row>
    <row r="1924" spans="5:7" x14ac:dyDescent="0.25">
      <c r="E1924" t="s">
        <v>450</v>
      </c>
      <c r="F1924">
        <v>0</v>
      </c>
      <c r="G1924">
        <v>0</v>
      </c>
    </row>
    <row r="1925" spans="5:7" x14ac:dyDescent="0.25">
      <c r="E1925" t="s">
        <v>450</v>
      </c>
      <c r="F1925">
        <v>0</v>
      </c>
      <c r="G1925">
        <v>0</v>
      </c>
    </row>
    <row r="1926" spans="5:7" x14ac:dyDescent="0.25">
      <c r="E1926" t="s">
        <v>450</v>
      </c>
      <c r="F1926">
        <v>0</v>
      </c>
      <c r="G1926">
        <v>16000</v>
      </c>
    </row>
    <row r="1927" spans="5:7" x14ac:dyDescent="0.25">
      <c r="E1927" t="s">
        <v>450</v>
      </c>
      <c r="F1927">
        <v>0</v>
      </c>
      <c r="G1927">
        <v>0</v>
      </c>
    </row>
    <row r="1928" spans="5:7" x14ac:dyDescent="0.25">
      <c r="E1928" t="s">
        <v>450</v>
      </c>
      <c r="F1928">
        <v>0</v>
      </c>
      <c r="G1928">
        <v>0</v>
      </c>
    </row>
    <row r="1929" spans="5:7" x14ac:dyDescent="0.25">
      <c r="E1929" t="s">
        <v>450</v>
      </c>
      <c r="F1929">
        <v>0</v>
      </c>
      <c r="G1929">
        <v>0</v>
      </c>
    </row>
    <row r="1930" spans="5:7" x14ac:dyDescent="0.25">
      <c r="E1930" t="s">
        <v>450</v>
      </c>
      <c r="F1930">
        <v>0</v>
      </c>
      <c r="G1930">
        <v>8000</v>
      </c>
    </row>
    <row r="1931" spans="5:7" x14ac:dyDescent="0.25">
      <c r="E1931" t="s">
        <v>450</v>
      </c>
      <c r="F1931">
        <v>0</v>
      </c>
      <c r="G1931">
        <v>0</v>
      </c>
    </row>
    <row r="1932" spans="5:7" x14ac:dyDescent="0.25">
      <c r="E1932" t="s">
        <v>450</v>
      </c>
      <c r="F1932">
        <v>0</v>
      </c>
      <c r="G1932">
        <v>8000</v>
      </c>
    </row>
    <row r="1933" spans="5:7" x14ac:dyDescent="0.25">
      <c r="E1933" t="s">
        <v>450</v>
      </c>
      <c r="F1933">
        <v>0</v>
      </c>
      <c r="G1933">
        <v>4000</v>
      </c>
    </row>
    <row r="1934" spans="5:7" x14ac:dyDescent="0.25">
      <c r="E1934" t="s">
        <v>450</v>
      </c>
      <c r="F1934">
        <v>0</v>
      </c>
      <c r="G1934">
        <v>8000</v>
      </c>
    </row>
    <row r="1935" spans="5:7" x14ac:dyDescent="0.25">
      <c r="E1935" t="s">
        <v>450</v>
      </c>
      <c r="F1935">
        <v>0</v>
      </c>
      <c r="G1935">
        <v>8000</v>
      </c>
    </row>
    <row r="1936" spans="5:7" x14ac:dyDescent="0.25">
      <c r="E1936" t="s">
        <v>450</v>
      </c>
      <c r="F1936">
        <v>0</v>
      </c>
      <c r="G1936">
        <v>0</v>
      </c>
    </row>
    <row r="1937" spans="5:7" x14ac:dyDescent="0.25">
      <c r="E1937" t="s">
        <v>450</v>
      </c>
      <c r="F1937">
        <v>0</v>
      </c>
      <c r="G1937">
        <v>0</v>
      </c>
    </row>
    <row r="1938" spans="5:7" x14ac:dyDescent="0.25">
      <c r="E1938" t="s">
        <v>450</v>
      </c>
      <c r="F1938">
        <v>0</v>
      </c>
      <c r="G1938">
        <v>0</v>
      </c>
    </row>
    <row r="1939" spans="5:7" x14ac:dyDescent="0.25">
      <c r="E1939" t="s">
        <v>450</v>
      </c>
      <c r="F1939">
        <v>0</v>
      </c>
      <c r="G1939">
        <v>8000</v>
      </c>
    </row>
    <row r="1940" spans="5:7" x14ac:dyDescent="0.25">
      <c r="E1940" t="s">
        <v>450</v>
      </c>
      <c r="F1940">
        <v>0</v>
      </c>
      <c r="G1940">
        <v>0</v>
      </c>
    </row>
    <row r="1941" spans="5:7" x14ac:dyDescent="0.25">
      <c r="E1941" t="s">
        <v>450</v>
      </c>
      <c r="F1941">
        <v>0</v>
      </c>
      <c r="G1941">
        <v>0</v>
      </c>
    </row>
    <row r="1942" spans="5:7" x14ac:dyDescent="0.25">
      <c r="E1942" t="s">
        <v>374</v>
      </c>
      <c r="F1942">
        <v>0</v>
      </c>
      <c r="G1942">
        <v>0</v>
      </c>
    </row>
    <row r="1943" spans="5:7" x14ac:dyDescent="0.25">
      <c r="E1943" t="s">
        <v>374</v>
      </c>
      <c r="F1943">
        <v>0</v>
      </c>
      <c r="G1943">
        <v>0</v>
      </c>
    </row>
    <row r="1944" spans="5:7" x14ac:dyDescent="0.25">
      <c r="E1944" t="s">
        <v>374</v>
      </c>
      <c r="F1944">
        <v>0</v>
      </c>
      <c r="G1944">
        <v>0</v>
      </c>
    </row>
    <row r="1945" spans="5:7" x14ac:dyDescent="0.25">
      <c r="E1945" t="s">
        <v>374</v>
      </c>
      <c r="F1945">
        <v>0</v>
      </c>
      <c r="G1945">
        <v>0</v>
      </c>
    </row>
    <row r="1946" spans="5:7" x14ac:dyDescent="0.25">
      <c r="E1946" t="s">
        <v>374</v>
      </c>
      <c r="F1946">
        <v>0</v>
      </c>
      <c r="G1946">
        <v>0</v>
      </c>
    </row>
    <row r="1947" spans="5:7" x14ac:dyDescent="0.25">
      <c r="E1947" t="s">
        <v>374</v>
      </c>
      <c r="F1947">
        <v>0</v>
      </c>
      <c r="G1947">
        <v>0</v>
      </c>
    </row>
    <row r="1948" spans="5:7" x14ac:dyDescent="0.25">
      <c r="E1948" t="s">
        <v>374</v>
      </c>
      <c r="F1948">
        <v>0</v>
      </c>
      <c r="G1948">
        <v>0</v>
      </c>
    </row>
    <row r="1949" spans="5:7" x14ac:dyDescent="0.25">
      <c r="E1949" t="s">
        <v>374</v>
      </c>
      <c r="F1949">
        <v>0</v>
      </c>
      <c r="G1949">
        <v>0</v>
      </c>
    </row>
    <row r="1950" spans="5:7" x14ac:dyDescent="0.25">
      <c r="E1950" t="s">
        <v>374</v>
      </c>
      <c r="F1950">
        <v>0</v>
      </c>
      <c r="G1950">
        <v>0</v>
      </c>
    </row>
    <row r="1951" spans="5:7" x14ac:dyDescent="0.25">
      <c r="E1951" t="s">
        <v>374</v>
      </c>
      <c r="F1951">
        <v>0</v>
      </c>
      <c r="G1951">
        <v>0</v>
      </c>
    </row>
    <row r="1952" spans="5:7" x14ac:dyDescent="0.25">
      <c r="E1952" t="s">
        <v>374</v>
      </c>
      <c r="F1952">
        <v>0</v>
      </c>
      <c r="G1952">
        <v>0</v>
      </c>
    </row>
    <row r="1953" spans="5:7" x14ac:dyDescent="0.25">
      <c r="E1953" t="s">
        <v>374</v>
      </c>
      <c r="F1953">
        <v>0</v>
      </c>
      <c r="G1953">
        <v>0</v>
      </c>
    </row>
    <row r="1954" spans="5:7" x14ac:dyDescent="0.25">
      <c r="E1954" t="s">
        <v>374</v>
      </c>
      <c r="F1954">
        <v>0</v>
      </c>
      <c r="G1954">
        <v>0</v>
      </c>
    </row>
    <row r="1955" spans="5:7" x14ac:dyDescent="0.25">
      <c r="E1955" t="s">
        <v>374</v>
      </c>
      <c r="F1955">
        <v>0</v>
      </c>
      <c r="G1955">
        <v>0</v>
      </c>
    </row>
    <row r="1956" spans="5:7" x14ac:dyDescent="0.25">
      <c r="E1956" t="s">
        <v>374</v>
      </c>
      <c r="F1956">
        <v>0</v>
      </c>
      <c r="G1956">
        <v>0</v>
      </c>
    </row>
    <row r="1957" spans="5:7" x14ac:dyDescent="0.25">
      <c r="E1957" t="s">
        <v>374</v>
      </c>
      <c r="F1957">
        <v>0</v>
      </c>
      <c r="G1957">
        <v>0</v>
      </c>
    </row>
    <row r="1958" spans="5:7" x14ac:dyDescent="0.25">
      <c r="E1958" t="s">
        <v>374</v>
      </c>
      <c r="F1958">
        <v>0</v>
      </c>
      <c r="G1958">
        <v>0</v>
      </c>
    </row>
    <row r="1959" spans="5:7" x14ac:dyDescent="0.25">
      <c r="E1959" t="s">
        <v>374</v>
      </c>
      <c r="F1959">
        <v>0</v>
      </c>
      <c r="G1959">
        <v>0</v>
      </c>
    </row>
    <row r="1960" spans="5:7" x14ac:dyDescent="0.25">
      <c r="E1960" t="s">
        <v>374</v>
      </c>
      <c r="F1960">
        <v>0</v>
      </c>
      <c r="G1960">
        <v>0</v>
      </c>
    </row>
    <row r="1961" spans="5:7" x14ac:dyDescent="0.25">
      <c r="E1961" t="s">
        <v>374</v>
      </c>
      <c r="F1961">
        <v>0</v>
      </c>
      <c r="G1961">
        <v>27000</v>
      </c>
    </row>
    <row r="1962" spans="5:7" x14ac:dyDescent="0.25">
      <c r="E1962" t="s">
        <v>374</v>
      </c>
      <c r="F1962">
        <v>0</v>
      </c>
      <c r="G1962">
        <v>0</v>
      </c>
    </row>
    <row r="1963" spans="5:7" x14ac:dyDescent="0.25">
      <c r="E1963" t="s">
        <v>374</v>
      </c>
      <c r="F1963">
        <v>0</v>
      </c>
      <c r="G1963">
        <v>0</v>
      </c>
    </row>
    <row r="1964" spans="5:7" x14ac:dyDescent="0.25">
      <c r="E1964" t="s">
        <v>374</v>
      </c>
      <c r="F1964">
        <v>0</v>
      </c>
      <c r="G1964">
        <v>0</v>
      </c>
    </row>
    <row r="1965" spans="5:7" x14ac:dyDescent="0.25">
      <c r="E1965" t="s">
        <v>374</v>
      </c>
      <c r="F1965">
        <v>0</v>
      </c>
      <c r="G1965">
        <v>0</v>
      </c>
    </row>
    <row r="1966" spans="5:7" x14ac:dyDescent="0.25">
      <c r="E1966" t="s">
        <v>374</v>
      </c>
      <c r="F1966">
        <v>0</v>
      </c>
      <c r="G1966">
        <v>0</v>
      </c>
    </row>
    <row r="1967" spans="5:7" x14ac:dyDescent="0.25">
      <c r="E1967" t="s">
        <v>376</v>
      </c>
      <c r="F1967">
        <v>0</v>
      </c>
      <c r="G1967">
        <v>17000</v>
      </c>
    </row>
    <row r="1968" spans="5:7" x14ac:dyDescent="0.25">
      <c r="E1968" t="s">
        <v>376</v>
      </c>
      <c r="F1968">
        <v>0</v>
      </c>
      <c r="G1968">
        <v>1600</v>
      </c>
    </row>
    <row r="1969" spans="5:7" x14ac:dyDescent="0.25">
      <c r="E1969" t="s">
        <v>376</v>
      </c>
      <c r="F1969">
        <v>0</v>
      </c>
      <c r="G1969">
        <v>1600</v>
      </c>
    </row>
    <row r="1970" spans="5:7" x14ac:dyDescent="0.25">
      <c r="E1970" t="s">
        <v>376</v>
      </c>
      <c r="F1970">
        <v>0</v>
      </c>
      <c r="G1970">
        <v>3000</v>
      </c>
    </row>
    <row r="1971" spans="5:7" x14ac:dyDescent="0.25">
      <c r="E1971" t="s">
        <v>376</v>
      </c>
      <c r="F1971">
        <v>0</v>
      </c>
      <c r="G1971">
        <v>1600</v>
      </c>
    </row>
    <row r="1972" spans="5:7" x14ac:dyDescent="0.25">
      <c r="E1972" t="s">
        <v>376</v>
      </c>
      <c r="F1972">
        <v>0</v>
      </c>
      <c r="G1972">
        <v>0</v>
      </c>
    </row>
    <row r="1973" spans="5:7" x14ac:dyDescent="0.25">
      <c r="E1973" t="s">
        <v>376</v>
      </c>
      <c r="F1973">
        <v>0</v>
      </c>
      <c r="G1973">
        <v>4000</v>
      </c>
    </row>
    <row r="1974" spans="5:7" x14ac:dyDescent="0.25">
      <c r="E1974" t="s">
        <v>376</v>
      </c>
      <c r="F1974">
        <v>0</v>
      </c>
      <c r="G1974">
        <v>1600</v>
      </c>
    </row>
    <row r="1975" spans="5:7" x14ac:dyDescent="0.25">
      <c r="E1975" t="s">
        <v>376</v>
      </c>
      <c r="F1975">
        <v>0</v>
      </c>
      <c r="G1975">
        <v>3000</v>
      </c>
    </row>
    <row r="1976" spans="5:7" x14ac:dyDescent="0.25">
      <c r="E1976" t="s">
        <v>376</v>
      </c>
      <c r="F1976">
        <v>0</v>
      </c>
      <c r="G1976">
        <v>1600</v>
      </c>
    </row>
    <row r="1977" spans="5:7" x14ac:dyDescent="0.25">
      <c r="E1977" t="s">
        <v>376</v>
      </c>
      <c r="F1977">
        <v>0</v>
      </c>
      <c r="G1977">
        <v>4000</v>
      </c>
    </row>
    <row r="1978" spans="5:7" x14ac:dyDescent="0.25">
      <c r="E1978" t="s">
        <v>376</v>
      </c>
      <c r="F1978">
        <v>0</v>
      </c>
      <c r="G1978">
        <v>3000</v>
      </c>
    </row>
    <row r="1979" spans="5:7" x14ac:dyDescent="0.25">
      <c r="E1979" t="s">
        <v>376</v>
      </c>
      <c r="F1979">
        <v>0</v>
      </c>
      <c r="G1979">
        <v>3000</v>
      </c>
    </row>
    <row r="1980" spans="5:7" x14ac:dyDescent="0.25">
      <c r="E1980" t="s">
        <v>378</v>
      </c>
      <c r="F1980">
        <v>0</v>
      </c>
      <c r="G1980">
        <v>7000</v>
      </c>
    </row>
    <row r="1981" spans="5:7" x14ac:dyDescent="0.25">
      <c r="E1981" t="s">
        <v>378</v>
      </c>
      <c r="F1981">
        <v>0</v>
      </c>
      <c r="G1981">
        <v>7000</v>
      </c>
    </row>
    <row r="1982" spans="5:7" x14ac:dyDescent="0.25">
      <c r="E1982" t="s">
        <v>489</v>
      </c>
      <c r="F1982">
        <v>0</v>
      </c>
      <c r="G1982">
        <v>0</v>
      </c>
    </row>
    <row r="1983" spans="5:7" x14ac:dyDescent="0.25">
      <c r="E1983" t="s">
        <v>489</v>
      </c>
      <c r="F1983">
        <v>0</v>
      </c>
      <c r="G1983">
        <v>0</v>
      </c>
    </row>
    <row r="1984" spans="5:7" x14ac:dyDescent="0.25">
      <c r="E1984" t="s">
        <v>489</v>
      </c>
      <c r="F1984">
        <v>0</v>
      </c>
      <c r="G1984">
        <v>0</v>
      </c>
    </row>
    <row r="1985" spans="5:7" x14ac:dyDescent="0.25">
      <c r="E1985" t="s">
        <v>382</v>
      </c>
      <c r="F1985">
        <v>0</v>
      </c>
      <c r="G1985">
        <v>0</v>
      </c>
    </row>
    <row r="1986" spans="5:7" x14ac:dyDescent="0.25">
      <c r="E1986" t="s">
        <v>382</v>
      </c>
      <c r="F1986">
        <v>0</v>
      </c>
      <c r="G1986">
        <v>0</v>
      </c>
    </row>
    <row r="1987" spans="5:7" x14ac:dyDescent="0.25">
      <c r="E1987" t="s">
        <v>382</v>
      </c>
      <c r="F1987">
        <v>0</v>
      </c>
      <c r="G1987">
        <v>0</v>
      </c>
    </row>
    <row r="1988" spans="5:7" x14ac:dyDescent="0.25">
      <c r="E1988" t="s">
        <v>382</v>
      </c>
      <c r="F1988">
        <v>0</v>
      </c>
      <c r="G1988">
        <v>0</v>
      </c>
    </row>
    <row r="1989" spans="5:7" x14ac:dyDescent="0.25">
      <c r="E1989" t="s">
        <v>382</v>
      </c>
      <c r="F1989">
        <v>0</v>
      </c>
      <c r="G1989">
        <v>0</v>
      </c>
    </row>
    <row r="1990" spans="5:7" x14ac:dyDescent="0.25">
      <c r="E1990" t="s">
        <v>382</v>
      </c>
      <c r="F1990">
        <v>0</v>
      </c>
      <c r="G1990">
        <v>0</v>
      </c>
    </row>
    <row r="1991" spans="5:7" x14ac:dyDescent="0.25">
      <c r="E1991" t="s">
        <v>382</v>
      </c>
      <c r="F1991">
        <v>0</v>
      </c>
      <c r="G1991">
        <v>0</v>
      </c>
    </row>
    <row r="1992" spans="5:7" x14ac:dyDescent="0.25">
      <c r="E1992" t="s">
        <v>382</v>
      </c>
      <c r="F1992">
        <v>0</v>
      </c>
      <c r="G1992">
        <v>0</v>
      </c>
    </row>
    <row r="1993" spans="5:7" x14ac:dyDescent="0.25">
      <c r="E1993" t="s">
        <v>451</v>
      </c>
      <c r="F1993">
        <v>0</v>
      </c>
      <c r="G1993">
        <v>0</v>
      </c>
    </row>
    <row r="1994" spans="5:7" x14ac:dyDescent="0.25">
      <c r="E1994" t="s">
        <v>451</v>
      </c>
      <c r="F1994">
        <v>0</v>
      </c>
      <c r="G1994">
        <v>0</v>
      </c>
    </row>
    <row r="1995" spans="5:7" x14ac:dyDescent="0.25">
      <c r="E1995" t="s">
        <v>451</v>
      </c>
      <c r="F1995">
        <v>0</v>
      </c>
      <c r="G1995">
        <v>0</v>
      </c>
    </row>
    <row r="1996" spans="5:7" x14ac:dyDescent="0.25">
      <c r="E1996" t="s">
        <v>451</v>
      </c>
      <c r="F1996">
        <v>0</v>
      </c>
      <c r="G1996">
        <v>0</v>
      </c>
    </row>
    <row r="1997" spans="5:7" x14ac:dyDescent="0.25">
      <c r="E1997" t="s">
        <v>451</v>
      </c>
      <c r="F1997">
        <v>0</v>
      </c>
      <c r="G1997">
        <v>0</v>
      </c>
    </row>
    <row r="1998" spans="5:7" x14ac:dyDescent="0.25">
      <c r="E1998" t="s">
        <v>451</v>
      </c>
      <c r="F1998">
        <v>0</v>
      </c>
      <c r="G1998">
        <v>0</v>
      </c>
    </row>
    <row r="1999" spans="5:7" x14ac:dyDescent="0.25">
      <c r="E1999" t="s">
        <v>451</v>
      </c>
      <c r="F1999">
        <v>0</v>
      </c>
      <c r="G1999">
        <v>0</v>
      </c>
    </row>
    <row r="2000" spans="5:7" x14ac:dyDescent="0.25">
      <c r="E2000" t="s">
        <v>451</v>
      </c>
      <c r="F2000">
        <v>0</v>
      </c>
      <c r="G2000">
        <v>0</v>
      </c>
    </row>
    <row r="2001" spans="5:7" x14ac:dyDescent="0.25">
      <c r="E2001" t="s">
        <v>451</v>
      </c>
      <c r="F2001">
        <v>0</v>
      </c>
      <c r="G2001">
        <v>0</v>
      </c>
    </row>
    <row r="2002" spans="5:7" x14ac:dyDescent="0.25">
      <c r="E2002" t="s">
        <v>451</v>
      </c>
      <c r="F2002">
        <v>0</v>
      </c>
      <c r="G2002">
        <v>0</v>
      </c>
    </row>
    <row r="2003" spans="5:7" x14ac:dyDescent="0.25">
      <c r="E2003" t="s">
        <v>451</v>
      </c>
      <c r="F2003">
        <v>0</v>
      </c>
      <c r="G2003">
        <v>0</v>
      </c>
    </row>
    <row r="2004" spans="5:7" x14ac:dyDescent="0.25">
      <c r="E2004" t="s">
        <v>451</v>
      </c>
      <c r="F2004">
        <v>0</v>
      </c>
      <c r="G2004">
        <v>0</v>
      </c>
    </row>
    <row r="2005" spans="5:7" x14ac:dyDescent="0.25">
      <c r="E2005" t="s">
        <v>451</v>
      </c>
      <c r="F2005">
        <v>0</v>
      </c>
      <c r="G2005">
        <v>0</v>
      </c>
    </row>
    <row r="2006" spans="5:7" x14ac:dyDescent="0.25">
      <c r="E2006" t="s">
        <v>451</v>
      </c>
      <c r="F2006">
        <v>0</v>
      </c>
      <c r="G2006">
        <v>0</v>
      </c>
    </row>
    <row r="2007" spans="5:7" x14ac:dyDescent="0.25">
      <c r="E2007" t="s">
        <v>451</v>
      </c>
      <c r="F2007">
        <v>0</v>
      </c>
      <c r="G2007">
        <v>0</v>
      </c>
    </row>
    <row r="2008" spans="5:7" x14ac:dyDescent="0.25">
      <c r="E2008" t="s">
        <v>451</v>
      </c>
      <c r="F2008">
        <v>0</v>
      </c>
      <c r="G2008">
        <v>0</v>
      </c>
    </row>
    <row r="2009" spans="5:7" x14ac:dyDescent="0.25">
      <c r="E2009" t="s">
        <v>451</v>
      </c>
      <c r="F2009">
        <v>0</v>
      </c>
      <c r="G2009">
        <v>0</v>
      </c>
    </row>
    <row r="2010" spans="5:7" x14ac:dyDescent="0.25">
      <c r="E2010" t="s">
        <v>451</v>
      </c>
      <c r="F2010">
        <v>0</v>
      </c>
      <c r="G2010">
        <v>0</v>
      </c>
    </row>
    <row r="2011" spans="5:7" x14ac:dyDescent="0.25">
      <c r="E2011" t="s">
        <v>451</v>
      </c>
      <c r="F2011">
        <v>0</v>
      </c>
      <c r="G2011">
        <v>0</v>
      </c>
    </row>
    <row r="2012" spans="5:7" x14ac:dyDescent="0.25">
      <c r="E2012" t="s">
        <v>451</v>
      </c>
      <c r="F2012">
        <v>0</v>
      </c>
      <c r="G2012">
        <v>0</v>
      </c>
    </row>
    <row r="2013" spans="5:7" x14ac:dyDescent="0.25">
      <c r="E2013" t="s">
        <v>451</v>
      </c>
      <c r="F2013">
        <v>0</v>
      </c>
      <c r="G2013">
        <v>0</v>
      </c>
    </row>
    <row r="2014" spans="5:7" x14ac:dyDescent="0.25">
      <c r="E2014" t="s">
        <v>451</v>
      </c>
      <c r="F2014">
        <v>0</v>
      </c>
      <c r="G2014">
        <v>0</v>
      </c>
    </row>
    <row r="2015" spans="5:7" x14ac:dyDescent="0.25">
      <c r="E2015" t="s">
        <v>451</v>
      </c>
      <c r="F2015">
        <v>0</v>
      </c>
      <c r="G2015">
        <v>0</v>
      </c>
    </row>
    <row r="2016" spans="5:7" x14ac:dyDescent="0.25">
      <c r="E2016" t="s">
        <v>451</v>
      </c>
      <c r="F2016">
        <v>0</v>
      </c>
      <c r="G2016">
        <v>0</v>
      </c>
    </row>
    <row r="2017" spans="5:7" x14ac:dyDescent="0.25">
      <c r="E2017" t="s">
        <v>451</v>
      </c>
      <c r="F2017">
        <v>0</v>
      </c>
      <c r="G2017">
        <v>0</v>
      </c>
    </row>
    <row r="2018" spans="5:7" x14ac:dyDescent="0.25">
      <c r="E2018" t="s">
        <v>451</v>
      </c>
      <c r="F2018">
        <v>0</v>
      </c>
      <c r="G2018">
        <v>0</v>
      </c>
    </row>
    <row r="2019" spans="5:7" x14ac:dyDescent="0.25">
      <c r="E2019" t="s">
        <v>451</v>
      </c>
      <c r="F2019">
        <v>0</v>
      </c>
      <c r="G2019">
        <v>0</v>
      </c>
    </row>
    <row r="2020" spans="5:7" x14ac:dyDescent="0.25">
      <c r="E2020" t="s">
        <v>451</v>
      </c>
      <c r="F2020">
        <v>0</v>
      </c>
      <c r="G2020">
        <v>0</v>
      </c>
    </row>
    <row r="2021" spans="5:7" x14ac:dyDescent="0.25">
      <c r="E2021" t="s">
        <v>451</v>
      </c>
      <c r="F2021">
        <v>0</v>
      </c>
      <c r="G2021">
        <v>0</v>
      </c>
    </row>
    <row r="2022" spans="5:7" x14ac:dyDescent="0.25">
      <c r="E2022" t="s">
        <v>451</v>
      </c>
      <c r="F2022">
        <v>0</v>
      </c>
      <c r="G2022">
        <v>0</v>
      </c>
    </row>
    <row r="2023" spans="5:7" x14ac:dyDescent="0.25">
      <c r="E2023" t="s">
        <v>451</v>
      </c>
      <c r="F2023">
        <v>0</v>
      </c>
      <c r="G2023">
        <v>0</v>
      </c>
    </row>
    <row r="2024" spans="5:7" x14ac:dyDescent="0.25">
      <c r="E2024" t="s">
        <v>451</v>
      </c>
      <c r="F2024">
        <v>0</v>
      </c>
      <c r="G2024">
        <v>0</v>
      </c>
    </row>
    <row r="2025" spans="5:7" x14ac:dyDescent="0.25">
      <c r="E2025" t="s">
        <v>451</v>
      </c>
      <c r="F2025">
        <v>0</v>
      </c>
      <c r="G2025">
        <v>0</v>
      </c>
    </row>
    <row r="2026" spans="5:7" x14ac:dyDescent="0.25">
      <c r="E2026" t="s">
        <v>451</v>
      </c>
      <c r="F2026">
        <v>0</v>
      </c>
      <c r="G2026">
        <v>0</v>
      </c>
    </row>
    <row r="2027" spans="5:7" x14ac:dyDescent="0.25">
      <c r="E2027" t="s">
        <v>451</v>
      </c>
      <c r="F2027">
        <v>0</v>
      </c>
      <c r="G2027">
        <v>0</v>
      </c>
    </row>
    <row r="2028" spans="5:7" x14ac:dyDescent="0.25">
      <c r="E2028" t="s">
        <v>451</v>
      </c>
      <c r="F2028">
        <v>0</v>
      </c>
      <c r="G2028">
        <v>0</v>
      </c>
    </row>
    <row r="2029" spans="5:7" x14ac:dyDescent="0.25">
      <c r="E2029" t="s">
        <v>451</v>
      </c>
      <c r="F2029">
        <v>0</v>
      </c>
      <c r="G2029">
        <v>0</v>
      </c>
    </row>
    <row r="2030" spans="5:7" x14ac:dyDescent="0.25">
      <c r="E2030" t="s">
        <v>451</v>
      </c>
      <c r="F2030">
        <v>0</v>
      </c>
      <c r="G2030">
        <v>0</v>
      </c>
    </row>
    <row r="2031" spans="5:7" x14ac:dyDescent="0.25">
      <c r="E2031" t="s">
        <v>451</v>
      </c>
      <c r="F2031">
        <v>0</v>
      </c>
      <c r="G2031">
        <v>0</v>
      </c>
    </row>
    <row r="2032" spans="5:7" x14ac:dyDescent="0.25">
      <c r="E2032" t="s">
        <v>451</v>
      </c>
      <c r="F2032">
        <v>0</v>
      </c>
      <c r="G2032">
        <v>0</v>
      </c>
    </row>
    <row r="2033" spans="5:7" x14ac:dyDescent="0.25">
      <c r="E2033" t="s">
        <v>451</v>
      </c>
      <c r="F2033">
        <v>0</v>
      </c>
      <c r="G2033">
        <v>0</v>
      </c>
    </row>
    <row r="2034" spans="5:7" x14ac:dyDescent="0.25">
      <c r="E2034" t="s">
        <v>451</v>
      </c>
      <c r="F2034">
        <v>0</v>
      </c>
      <c r="G2034">
        <v>0</v>
      </c>
    </row>
    <row r="2035" spans="5:7" x14ac:dyDescent="0.25">
      <c r="E2035" t="s">
        <v>451</v>
      </c>
      <c r="F2035">
        <v>0</v>
      </c>
      <c r="G2035">
        <v>0</v>
      </c>
    </row>
    <row r="2036" spans="5:7" x14ac:dyDescent="0.25">
      <c r="E2036" t="s">
        <v>451</v>
      </c>
      <c r="F2036">
        <v>0</v>
      </c>
      <c r="G2036">
        <v>0</v>
      </c>
    </row>
    <row r="2037" spans="5:7" x14ac:dyDescent="0.25">
      <c r="E2037" t="s">
        <v>451</v>
      </c>
      <c r="F2037">
        <v>0</v>
      </c>
      <c r="G2037">
        <v>0</v>
      </c>
    </row>
    <row r="2038" spans="5:7" x14ac:dyDescent="0.25">
      <c r="E2038" t="s">
        <v>451</v>
      </c>
      <c r="F2038">
        <v>0</v>
      </c>
      <c r="G2038">
        <v>0</v>
      </c>
    </row>
    <row r="2039" spans="5:7" x14ac:dyDescent="0.25">
      <c r="E2039" t="s">
        <v>451</v>
      </c>
      <c r="F2039">
        <v>0</v>
      </c>
      <c r="G2039">
        <v>0</v>
      </c>
    </row>
    <row r="2040" spans="5:7" x14ac:dyDescent="0.25">
      <c r="E2040" t="s">
        <v>451</v>
      </c>
      <c r="F2040">
        <v>0</v>
      </c>
      <c r="G2040">
        <v>0</v>
      </c>
    </row>
    <row r="2041" spans="5:7" x14ac:dyDescent="0.25">
      <c r="E2041" t="s">
        <v>451</v>
      </c>
      <c r="F2041">
        <v>0</v>
      </c>
      <c r="G2041">
        <v>0</v>
      </c>
    </row>
    <row r="2042" spans="5:7" x14ac:dyDescent="0.25">
      <c r="E2042" t="s">
        <v>451</v>
      </c>
      <c r="F2042">
        <v>0</v>
      </c>
      <c r="G2042">
        <v>0</v>
      </c>
    </row>
    <row r="2043" spans="5:7" x14ac:dyDescent="0.25">
      <c r="E2043" t="s">
        <v>451</v>
      </c>
      <c r="F2043">
        <v>0</v>
      </c>
      <c r="G2043">
        <v>0</v>
      </c>
    </row>
    <row r="2044" spans="5:7" x14ac:dyDescent="0.25">
      <c r="E2044" t="s">
        <v>451</v>
      </c>
      <c r="F2044">
        <v>0</v>
      </c>
      <c r="G2044">
        <v>0</v>
      </c>
    </row>
    <row r="2045" spans="5:7" x14ac:dyDescent="0.25">
      <c r="E2045" t="s">
        <v>451</v>
      </c>
      <c r="F2045">
        <v>0</v>
      </c>
      <c r="G2045">
        <v>0</v>
      </c>
    </row>
    <row r="2046" spans="5:7" x14ac:dyDescent="0.25">
      <c r="E2046" t="s">
        <v>451</v>
      </c>
      <c r="F2046">
        <v>0</v>
      </c>
      <c r="G2046">
        <v>0</v>
      </c>
    </row>
    <row r="2047" spans="5:7" x14ac:dyDescent="0.25">
      <c r="E2047" t="s">
        <v>451</v>
      </c>
      <c r="F2047">
        <v>0</v>
      </c>
      <c r="G2047">
        <v>0</v>
      </c>
    </row>
    <row r="2048" spans="5:7" x14ac:dyDescent="0.25">
      <c r="E2048" t="s">
        <v>451</v>
      </c>
      <c r="F2048">
        <v>0</v>
      </c>
      <c r="G2048">
        <v>0</v>
      </c>
    </row>
    <row r="2049" spans="5:7" x14ac:dyDescent="0.25">
      <c r="E2049" t="s">
        <v>451</v>
      </c>
      <c r="F2049">
        <v>0</v>
      </c>
      <c r="G2049">
        <v>0</v>
      </c>
    </row>
    <row r="2050" spans="5:7" x14ac:dyDescent="0.25">
      <c r="E2050" t="s">
        <v>451</v>
      </c>
      <c r="F2050">
        <v>0</v>
      </c>
      <c r="G2050">
        <v>0</v>
      </c>
    </row>
    <row r="2051" spans="5:7" x14ac:dyDescent="0.25">
      <c r="E2051" t="s">
        <v>451</v>
      </c>
      <c r="F2051">
        <v>0</v>
      </c>
      <c r="G2051">
        <v>0</v>
      </c>
    </row>
    <row r="2052" spans="5:7" x14ac:dyDescent="0.25">
      <c r="E2052" t="s">
        <v>451</v>
      </c>
      <c r="F2052">
        <v>0</v>
      </c>
      <c r="G2052">
        <v>0</v>
      </c>
    </row>
    <row r="2053" spans="5:7" x14ac:dyDescent="0.25">
      <c r="E2053" t="s">
        <v>451</v>
      </c>
      <c r="F2053">
        <v>0</v>
      </c>
      <c r="G2053">
        <v>0</v>
      </c>
    </row>
    <row r="2054" spans="5:7" x14ac:dyDescent="0.25">
      <c r="E2054" t="s">
        <v>451</v>
      </c>
      <c r="F2054">
        <v>0</v>
      </c>
      <c r="G2054">
        <v>0</v>
      </c>
    </row>
    <row r="2055" spans="5:7" x14ac:dyDescent="0.25">
      <c r="E2055" t="s">
        <v>451</v>
      </c>
      <c r="F2055">
        <v>0</v>
      </c>
      <c r="G2055">
        <v>0</v>
      </c>
    </row>
    <row r="2056" spans="5:7" x14ac:dyDescent="0.25">
      <c r="E2056" t="s">
        <v>451</v>
      </c>
      <c r="F2056">
        <v>0</v>
      </c>
      <c r="G2056">
        <v>0</v>
      </c>
    </row>
    <row r="2057" spans="5:7" x14ac:dyDescent="0.25">
      <c r="E2057" t="s">
        <v>451</v>
      </c>
      <c r="F2057">
        <v>0</v>
      </c>
      <c r="G2057">
        <v>0</v>
      </c>
    </row>
    <row r="2058" spans="5:7" x14ac:dyDescent="0.25">
      <c r="E2058" t="s">
        <v>451</v>
      </c>
      <c r="F2058">
        <v>0</v>
      </c>
      <c r="G2058">
        <v>0</v>
      </c>
    </row>
    <row r="2059" spans="5:7" x14ac:dyDescent="0.25">
      <c r="E2059" t="s">
        <v>451</v>
      </c>
      <c r="F2059">
        <v>0</v>
      </c>
      <c r="G2059">
        <v>0</v>
      </c>
    </row>
    <row r="2060" spans="5:7" x14ac:dyDescent="0.25">
      <c r="E2060" t="s">
        <v>451</v>
      </c>
      <c r="F2060">
        <v>0</v>
      </c>
      <c r="G2060">
        <v>0</v>
      </c>
    </row>
    <row r="2061" spans="5:7" x14ac:dyDescent="0.25">
      <c r="E2061" t="s">
        <v>451</v>
      </c>
      <c r="F2061">
        <v>0</v>
      </c>
      <c r="G2061">
        <v>0</v>
      </c>
    </row>
    <row r="2062" spans="5:7" x14ac:dyDescent="0.25">
      <c r="E2062" t="s">
        <v>451</v>
      </c>
      <c r="F2062">
        <v>0</v>
      </c>
      <c r="G2062">
        <v>0</v>
      </c>
    </row>
    <row r="2063" spans="5:7" x14ac:dyDescent="0.25">
      <c r="E2063" t="s">
        <v>451</v>
      </c>
      <c r="F2063">
        <v>0</v>
      </c>
      <c r="G2063">
        <v>0</v>
      </c>
    </row>
    <row r="2064" spans="5:7" x14ac:dyDescent="0.25">
      <c r="E2064" t="s">
        <v>451</v>
      </c>
      <c r="F2064">
        <v>0</v>
      </c>
      <c r="G2064">
        <v>0</v>
      </c>
    </row>
    <row r="2065" spans="5:7" x14ac:dyDescent="0.25">
      <c r="E2065" t="s">
        <v>451</v>
      </c>
      <c r="F2065">
        <v>0</v>
      </c>
      <c r="G2065">
        <v>0</v>
      </c>
    </row>
    <row r="2066" spans="5:7" x14ac:dyDescent="0.25">
      <c r="E2066" t="s">
        <v>451</v>
      </c>
      <c r="F2066">
        <v>0</v>
      </c>
      <c r="G2066">
        <v>0</v>
      </c>
    </row>
    <row r="2067" spans="5:7" x14ac:dyDescent="0.25">
      <c r="E2067" t="s">
        <v>451</v>
      </c>
      <c r="F2067">
        <v>0</v>
      </c>
      <c r="G2067">
        <v>0</v>
      </c>
    </row>
    <row r="2068" spans="5:7" x14ac:dyDescent="0.25">
      <c r="E2068" t="s">
        <v>451</v>
      </c>
      <c r="F2068">
        <v>0</v>
      </c>
      <c r="G2068">
        <v>0</v>
      </c>
    </row>
    <row r="2069" spans="5:7" x14ac:dyDescent="0.25">
      <c r="E2069" t="s">
        <v>451</v>
      </c>
      <c r="F2069">
        <v>0</v>
      </c>
      <c r="G2069">
        <v>0</v>
      </c>
    </row>
    <row r="2070" spans="5:7" x14ac:dyDescent="0.25">
      <c r="E2070" t="s">
        <v>451</v>
      </c>
      <c r="F2070">
        <v>0</v>
      </c>
      <c r="G2070">
        <v>0</v>
      </c>
    </row>
    <row r="2071" spans="5:7" x14ac:dyDescent="0.25">
      <c r="E2071" t="s">
        <v>451</v>
      </c>
      <c r="F2071">
        <v>0</v>
      </c>
      <c r="G2071">
        <v>0</v>
      </c>
    </row>
    <row r="2072" spans="5:7" x14ac:dyDescent="0.25">
      <c r="E2072" t="s">
        <v>384</v>
      </c>
      <c r="F2072">
        <v>0</v>
      </c>
      <c r="G2072">
        <v>7000</v>
      </c>
    </row>
    <row r="2073" spans="5:7" x14ac:dyDescent="0.25">
      <c r="E2073" t="s">
        <v>384</v>
      </c>
      <c r="F2073">
        <v>0</v>
      </c>
      <c r="G2073">
        <v>0</v>
      </c>
    </row>
    <row r="2074" spans="5:7" x14ac:dyDescent="0.25">
      <c r="E2074" t="s">
        <v>384</v>
      </c>
      <c r="F2074">
        <v>0</v>
      </c>
      <c r="G2074">
        <v>0</v>
      </c>
    </row>
    <row r="2075" spans="5:7" x14ac:dyDescent="0.25">
      <c r="E2075" t="s">
        <v>384</v>
      </c>
      <c r="F2075">
        <v>0</v>
      </c>
      <c r="G2075">
        <v>0</v>
      </c>
    </row>
    <row r="2076" spans="5:7" x14ac:dyDescent="0.25">
      <c r="E2076" t="s">
        <v>388</v>
      </c>
      <c r="F2076">
        <v>0</v>
      </c>
      <c r="G2076">
        <v>0</v>
      </c>
    </row>
    <row r="2077" spans="5:7" x14ac:dyDescent="0.25">
      <c r="E2077" t="s">
        <v>455</v>
      </c>
      <c r="F2077">
        <v>0</v>
      </c>
      <c r="G2077">
        <v>0</v>
      </c>
    </row>
    <row r="2078" spans="5:7" x14ac:dyDescent="0.25">
      <c r="E2078" t="s">
        <v>455</v>
      </c>
      <c r="F2078">
        <v>0</v>
      </c>
      <c r="G2078">
        <v>0</v>
      </c>
    </row>
    <row r="2079" spans="5:7" x14ac:dyDescent="0.25">
      <c r="E2079" t="s">
        <v>455</v>
      </c>
      <c r="F2079">
        <v>0</v>
      </c>
      <c r="G2079">
        <v>0</v>
      </c>
    </row>
    <row r="2080" spans="5:7" x14ac:dyDescent="0.25">
      <c r="E2080" t="s">
        <v>455</v>
      </c>
      <c r="F2080">
        <v>0</v>
      </c>
      <c r="G2080">
        <v>0</v>
      </c>
    </row>
    <row r="2081" spans="5:7" x14ac:dyDescent="0.25">
      <c r="E2081" t="s">
        <v>455</v>
      </c>
      <c r="F2081">
        <v>0</v>
      </c>
      <c r="G208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224</v>
      </c>
      <c r="R3" t="s">
        <v>216</v>
      </c>
      <c r="S3" t="s">
        <v>217</v>
      </c>
    </row>
    <row r="4" spans="3:20" x14ac:dyDescent="0.25">
      <c r="M4" s="66" t="s">
        <v>203</v>
      </c>
      <c r="N4" s="67" t="s">
        <v>201</v>
      </c>
      <c r="O4" s="67" t="s">
        <v>202</v>
      </c>
      <c r="P4" s="68" t="s">
        <v>205</v>
      </c>
      <c r="R4" s="35" t="s">
        <v>211</v>
      </c>
      <c r="S4" s="17" t="s">
        <v>214</v>
      </c>
      <c r="T4" s="17" t="s">
        <v>213</v>
      </c>
    </row>
    <row r="5" spans="3:20" x14ac:dyDescent="0.25">
      <c r="C5" s="42" t="s">
        <v>223</v>
      </c>
      <c r="D5" s="70">
        <v>20</v>
      </c>
      <c r="M5" s="46" t="s">
        <v>206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207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208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209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210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212</v>
      </c>
      <c r="I12" s="67" t="s">
        <v>201</v>
      </c>
      <c r="J12" s="68" t="s">
        <v>202</v>
      </c>
      <c r="K12" s="68" t="s">
        <v>215</v>
      </c>
      <c r="Q12" s="42" t="s">
        <v>218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75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219</v>
      </c>
    </row>
    <row r="14" spans="3:20" x14ac:dyDescent="0.25">
      <c r="H14" s="46" t="s">
        <v>75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76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76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129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83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220</v>
      </c>
    </row>
    <row r="19" spans="8:12" x14ac:dyDescent="0.25">
      <c r="H19" s="49" t="s">
        <v>83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88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88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89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89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81</v>
      </c>
      <c r="I24" s="53">
        <v>60</v>
      </c>
      <c r="J24" s="54">
        <f t="shared" si="0"/>
        <v>20</v>
      </c>
      <c r="K24" s="54">
        <f>$I$41/$I$24</f>
        <v>1.5</v>
      </c>
      <c r="L24" t="s">
        <v>221</v>
      </c>
    </row>
    <row r="25" spans="8:12" x14ac:dyDescent="0.25">
      <c r="H25" s="52" t="s">
        <v>94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95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95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95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85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85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85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86</v>
      </c>
      <c r="I32" s="56">
        <v>70</v>
      </c>
      <c r="J32" s="57">
        <f>$D$5</f>
        <v>20</v>
      </c>
      <c r="K32" s="57">
        <f>$I$41/$I$32</f>
        <v>1.2857142857142858</v>
      </c>
      <c r="L32" t="s">
        <v>222</v>
      </c>
    </row>
    <row r="33" spans="8:11" x14ac:dyDescent="0.25">
      <c r="H33" s="55" t="s">
        <v>122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121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120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119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118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79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96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84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112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128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204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97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108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109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110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111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87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127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126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2017-07-10T15:22:56Z</dcterms:modified>
</cp:coreProperties>
</file>