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Save Content\Old\"/>
    </mc:Choice>
  </mc:AlternateContent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J7" i="47"/>
  <c r="K7" i="47" s="1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4" i="33" s="1"/>
  <c r="H12" i="33"/>
  <c r="D9" i="33"/>
  <c r="C9" i="33"/>
  <c r="B14" i="33"/>
  <c r="C23" i="33"/>
  <c r="C19" i="33"/>
  <c r="C16" i="33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R14" i="33" s="1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L14" i="33" s="1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K14" i="33"/>
  <c r="C17" i="33"/>
  <c r="D16" i="33"/>
  <c r="D17" i="33" s="1"/>
  <c r="BJ14" i="33"/>
  <c r="CC14" i="33"/>
  <c r="X14" i="33"/>
  <c r="CB14" i="33"/>
  <c r="CF14" i="33" l="1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<sst xmlns="http://schemas.openxmlformats.org/spreadsheetml/2006/main" count="3744" uniqueCount="1605">
  <si>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</si>
  <si>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</si>
  <si>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</si>
  <si>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</si>
  <si>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</si>
  <si>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</si>
  <si>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</si>
  <si>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</si>
  <si>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</si>
  <si>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</si>
  <si>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</si>
  <si>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</si>
  <si>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</si>
  <si>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</si>
  <si>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</si>
  <si>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</si>
  <si>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</si>
  <si>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</si>
  <si>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</si>
  <si>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</si>
  <si>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</si>
  <si>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</si>
  <si>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</si>
  <si>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</si>
  <si>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</si>
  <si>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</si>
  <si>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</si>
  <si>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</si>
  <si>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</si>
  <si>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</si>
  <si>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</si>
  <si>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</si>
  <si>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</si>
  <si>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</si>
  <si>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</si>
  <si>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</si>
  <si>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</si>
  <si>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</si>
  <si>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</si>
  <si>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</si>
  <si>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</si>
  <si>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</si>
  <si>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</si>
  <si>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</si>
  <si>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</si>
  <si>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</si>
  <si>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</si>
  <si>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</si>
  <si>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</si>
  <si>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</si>
  <si>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</si>
  <si>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</si>
  <si>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</si>
  <si>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</si>
  <si>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</si>
  <si>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</si>
  <si>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</si>
  <si>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</si>
  <si>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</si>
  <si>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</si>
  <si>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</si>
  <si>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</si>
  <si>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</si>
  <si>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</si>
  <si>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</si>
  <si>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</si>
  <si>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</si>
  <si>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</si>
  <si>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</si>
  <si>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</si>
  <si>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</si>
  <si>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</si>
  <si>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</si>
  <si>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</si>
  <si>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</si>
  <si>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</si>
  <si>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</si>
  <si>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</si>
  <si>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</si>
  <si>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</si>
  <si>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</si>
  <si>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</si>
  <si>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</si>
  <si>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</si>
  <si>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</si>
  <si>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</si>
  <si>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</si>
  <si>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</si>
  <si>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</si>
  <si>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</si>
  <si>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</si>
  <si>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</si>
  <si>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</si>
  <si>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</si>
  <si>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</si>
  <si>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</si>
  <si>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</si>
  <si>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</si>
  <si>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</si>
  <si>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</si>
  <si>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</si>
  <si>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</si>
  <si>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</si>
  <si>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</si>
  <si>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</si>
  <si>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</si>
  <si>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</si>
  <si>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</si>
  <si>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</si>
  <si>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</si>
  <si>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</si>
  <si>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</si>
  <si>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</si>
  <si>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</si>
  <si>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</si>
  <si>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</si>
  <si>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</si>
  <si>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</si>
  <si>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</si>
  <si>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</si>
  <si>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</si>
  <si>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</si>
  <si>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</si>
  <si>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</si>
  <si>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</si>
  <si>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</si>
  <si>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</si>
  <si>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</si>
  <si>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</si>
  <si>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</si>
  <si>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</si>
  <si>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</si>
  <si>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</si>
  <si>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</si>
  <si>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</si>
  <si>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</si>
  <si>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</si>
  <si>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</si>
  <si>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</si>
  <si>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</si>
  <si>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</si>
  <si>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</si>
  <si>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</si>
  <si>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</si>
  <si>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</si>
  <si>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</si>
  <si>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</si>
  <si>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</si>
  <si>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</si>
  <si>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</si>
  <si>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</si>
  <si>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</si>
  <si>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</si>
  <si>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</si>
  <si>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</si>
  <si>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</si>
  <si>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</si>
  <si>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</si>
  <si>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</si>
  <si>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</si>
  <si>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</si>
  <si>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</si>
  <si>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</si>
  <si>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</si>
  <si>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</si>
  <si>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</si>
  <si>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</si>
  <si>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</si>
  <si>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</si>
  <si>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</si>
  <si>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</si>
  <si>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</si>
  <si>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</si>
  <si>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</si>
  <si>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</si>
  <si>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</si>
  <si>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</si>
  <si>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</si>
  <si>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</si>
  <si>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</si>
  <si>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</si>
  <si>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</si>
  <si>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</si>
  <si>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</si>
  <si>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</si>
  <si>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</si>
  <si>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</si>
  <si>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</si>
  <si>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</si>
  <si>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</si>
  <si>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</si>
  <si>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</si>
  <si>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</si>
  <si>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</si>
  <si>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</si>
  <si>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</si>
  <si>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</si>
  <si>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</si>
  <si>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</si>
  <si>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</si>
  <si>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</si>
  <si>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</si>
  <si>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</si>
  <si>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</si>
  <si>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</si>
  <si>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</si>
  <si>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</si>
  <si>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</si>
  <si>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</si>
  <si>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</si>
  <si>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</si>
  <si>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</si>
  <si>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</si>
  <si>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</si>
  <si>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</si>
  <si>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</si>
  <si>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</si>
  <si>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</si>
  <si>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</si>
  <si>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</si>
  <si>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</si>
  <si>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</si>
  <si>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</si>
  <si>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</si>
  <si>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</si>
  <si>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</si>
  <si>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</si>
  <si>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</si>
  <si>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</si>
  <si>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</si>
  <si>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</si>
  <si>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</si>
  <si>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</si>
  <si>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</si>
  <si>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</si>
  <si>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</si>
  <si>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</si>
  <si>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</si>
  <si>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</si>
  <si>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</si>
  <si>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</si>
  <si>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</si>
  <si>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</si>
  <si>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</si>
  <si>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</si>
  <si>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</si>
  <si>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</si>
  <si>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</si>
  <si>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</si>
  <si>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</si>
  <si>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</si>
  <si>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</si>
  <si>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</si>
  <si>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</si>
  <si>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</si>
  <si>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</si>
  <si>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</si>
  <si>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</si>
  <si>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</si>
  <si>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</si>
  <si>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</si>
  <si>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</si>
  <si>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</si>
  <si>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</si>
  <si>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</si>
  <si>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</si>
  <si>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</si>
  <si>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</si>
  <si>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</si>
  <si>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</si>
  <si>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</si>
  <si>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</si>
  <si>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</si>
  <si>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</si>
  <si>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</si>
  <si>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</si>
  <si>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</si>
  <si>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</si>
  <si>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</si>
  <si>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</si>
  <si>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</si>
  <si>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</si>
  <si>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</si>
  <si>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</si>
  <si>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</si>
  <si>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</si>
  <si>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</si>
  <si>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</si>
  <si>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</si>
  <si>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</si>
  <si>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</si>
  <si>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</si>
  <si>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</si>
  <si>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</si>
  <si>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</si>
  <si>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</si>
  <si>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</si>
  <si>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</si>
  <si>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</si>
  <si>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</si>
  <si>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</si>
  <si>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</si>
  <si>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</si>
  <si>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</si>
  <si>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</si>
  <si>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</si>
  <si>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</si>
  <si>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</si>
  <si>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</si>
  <si>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</si>
  <si>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</si>
  <si>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</si>
  <si>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</si>
  <si>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</si>
  <si>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</si>
  <si>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</si>
  <si>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</si>
  <si>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</si>
  <si>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</si>
  <si>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</si>
  <si>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</si>
  <si>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</si>
  <si>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</si>
  <si>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</si>
  <si>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</si>
  <si>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</si>
  <si>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</si>
  <si>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</si>
  <si>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</si>
  <si>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</si>
  <si>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</si>
  <si>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</si>
  <si>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</si>
  <si>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</si>
  <si>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</si>
  <si>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</si>
  <si>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</si>
  <si>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</si>
  <si>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</si>
  <si>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</si>
  <si>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</si>
  <si>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</si>
  <si>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</si>
  <si>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</si>
  <si>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</si>
  <si>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</si>
  <si>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</si>
  <si>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</si>
  <si>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</si>
  <si>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</si>
  <si>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</si>
  <si>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</si>
  <si>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</si>
  <si>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</si>
  <si>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</si>
  <si>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</si>
  <si>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</si>
  <si>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</si>
  <si>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</si>
  <si>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</si>
  <si>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</si>
  <si>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</si>
  <si>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</si>
  <si>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</si>
  <si>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</si>
  <si>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</si>
  <si>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</si>
  <si>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</si>
  <si>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</si>
  <si>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</si>
  <si>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</si>
  <si>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</si>
  <si>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</si>
  <si>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</si>
  <si>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</si>
  <si>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</si>
  <si>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</si>
  <si>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</si>
  <si>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</si>
  <si>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</si>
  <si>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</si>
  <si>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</si>
  <si>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</si>
  <si>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</si>
  <si>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</si>
  <si>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</si>
  <si>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</si>
  <si>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</si>
  <si>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</si>
  <si>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</si>
  <si>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</si>
  <si>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</si>
  <si>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</si>
  <si>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</si>
  <si>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</si>
  <si>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</si>
  <si>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</si>
  <si>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</si>
  <si>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</si>
  <si>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</si>
  <si>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</si>
  <si>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</si>
  <si>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</si>
  <si>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</si>
  <si>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</si>
  <si>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</si>
  <si>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</si>
  <si>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</si>
  <si>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</si>
  <si>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</si>
  <si>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</si>
  <si>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</si>
  <si>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</si>
  <si>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</si>
  <si>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</si>
  <si>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</si>
  <si>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</si>
  <si>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</si>
  <si>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</si>
  <si>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</si>
  <si>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</si>
  <si>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</si>
  <si>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</si>
  <si>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</si>
  <si>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</si>
  <si>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</si>
  <si>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</si>
  <si>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</si>
  <si>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</si>
  <si>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</si>
  <si>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</si>
  <si>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</si>
  <si>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</si>
  <si>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</si>
  <si>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</si>
  <si>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</si>
  <si>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</si>
  <si>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</si>
  <si>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</si>
  <si>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</si>
  <si>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</si>
  <si>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</si>
  <si>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</si>
  <si>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</si>
  <si>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</si>
  <si>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</si>
  <si>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</si>
  <si>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</si>
  <si>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</si>
  <si>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</si>
  <si>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</si>
  <si>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</si>
  <si>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</si>
  <si>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</si>
  <si>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</si>
  <si>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</si>
  <si>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</si>
  <si>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</si>
  <si>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</si>
  <si>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</si>
  <si>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</si>
  <si>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</si>
  <si>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</si>
  <si>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</si>
  <si>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</si>
  <si>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</si>
  <si>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</si>
  <si>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</si>
  <si>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</si>
  <si>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</si>
  <si>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</si>
  <si>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</si>
  <si>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</si>
  <si>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</si>
  <si>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</si>
  <si>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</si>
  <si>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</si>
  <si>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</si>
  <si>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</si>
  <si>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</si>
  <si>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</si>
  <si>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</si>
  <si>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</si>
  <si>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</si>
  <si>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</si>
  <si>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</si>
  <si>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</si>
  <si>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</si>
  <si>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</si>
  <si>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</si>
  <si>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</si>
  <si>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</si>
  <si>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</si>
  <si>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</si>
  <si>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</si>
  <si>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</si>
  <si>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</si>
  <si>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</si>
  <si>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</si>
  <si>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</si>
  <si>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</si>
  <si>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</si>
  <si>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</si>
  <si>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</si>
  <si>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</si>
  <si>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</si>
  <si>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</si>
  <si>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</si>
  <si>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</si>
  <si>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</si>
  <si>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</si>
  <si>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</si>
  <si>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</si>
  <si>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</si>
  <si>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</si>
  <si>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</si>
  <si>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</si>
  <si>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</si>
  <si>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</si>
  <si>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</si>
  <si>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</si>
  <si>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</si>
  <si>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</si>
  <si>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</si>
  <si>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</si>
  <si>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</si>
  <si>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</si>
  <si>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</si>
  <si>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</si>
  <si>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</si>
  <si>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</si>
  <si>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</si>
  <si>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</si>
  <si>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</si>
  <si>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</si>
  <si>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</si>
  <si>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</si>
  <si>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</si>
  <si>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</si>
  <si>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</si>
  <si>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</si>
  <si>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</si>
  <si>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</si>
  <si>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</si>
  <si>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</si>
  <si>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</si>
  <si>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</si>
  <si>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</si>
  <si>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</si>
  <si>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</si>
  <si>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</si>
  <si>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</si>
  <si>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</si>
  <si>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</si>
  <si>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</si>
  <si>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</si>
  <si>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</si>
  <si>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</si>
  <si>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</si>
  <si>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</si>
  <si>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</si>
  <si>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</si>
  <si>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</si>
  <si>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</si>
  <si>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</si>
  <si>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</si>
  <si>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</si>
  <si>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</si>
  <si>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</si>
  <si>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</si>
  <si>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</si>
  <si>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</si>
  <si>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</si>
  <si>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</si>
  <si>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</si>
  <si>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</si>
  <si>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</si>
  <si>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</si>
  <si>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</si>
  <si>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</si>
  <si>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</si>
  <si>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</si>
  <si>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</si>
  <si>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</si>
  <si>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</si>
  <si>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</si>
  <si>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</si>
  <si>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</si>
  <si>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</si>
  <si>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</si>
  <si>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</si>
  <si>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</si>
  <si>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</si>
  <si>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</si>
  <si>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</si>
  <si>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</si>
  <si>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</si>
  <si>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</si>
  <si>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</si>
  <si>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</si>
  <si>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</si>
  <si>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</si>
  <si>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</si>
  <si>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</si>
  <si>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</si>
  <si>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</si>
  <si>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</si>
  <si>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</si>
  <si>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</si>
  <si>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</si>
  <si>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</si>
  <si>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</si>
  <si>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</si>
  <si>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</si>
  <si>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</si>
  <si>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</si>
  <si>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</si>
  <si>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</si>
  <si>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</si>
  <si>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</si>
  <si>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</si>
  <si>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</si>
  <si>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</si>
  <si>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</si>
  <si>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</si>
  <si>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</si>
  <si>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</si>
  <si>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</si>
  <si>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</si>
  <si>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</si>
  <si>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</si>
  <si>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</si>
  <si>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</si>
  <si>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</si>
  <si>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</si>
  <si>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</si>
  <si>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</si>
  <si>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</si>
  <si>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</si>
  <si>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</si>
  <si>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</si>
  <si>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</si>
  <si>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</si>
  <si>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</si>
  <si>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</si>
  <si>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</si>
  <si>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</si>
  <si>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</si>
  <si>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</si>
  <si>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</si>
  <si>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</si>
  <si>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</si>
  <si>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</si>
  <si>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</si>
  <si>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</si>
  <si>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</si>
  <si>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</si>
  <si>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</si>
  <si>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</si>
  <si>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</si>
  <si>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</si>
  <si>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</si>
  <si>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</si>
  <si>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</si>
  <si>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</si>
  <si>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</si>
  <si>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</si>
  <si>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</si>
  <si>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</si>
  <si>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</si>
  <si>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</si>
  <si>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</si>
  <si>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</si>
  <si>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</si>
  <si>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</si>
  <si>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</si>
  <si>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</si>
  <si>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</si>
  <si>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</si>
  <si>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</si>
  <si>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</si>
  <si>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</si>
  <si>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</si>
  <si>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</si>
  <si>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</si>
  <si>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</si>
  <si>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</si>
  <si>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</si>
  <si>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</si>
  <si>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</si>
  <si>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</si>
  <si>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</si>
  <si>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</si>
  <si>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</si>
  <si>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</si>
  <si>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</si>
  <si>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</si>
  <si>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</si>
  <si>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</si>
  <si>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</si>
  <si>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</si>
  <si>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</si>
  <si>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</si>
  <si>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</si>
  <si>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</si>
  <si>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</si>
  <si>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</si>
  <si>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</si>
  <si>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</si>
  <si>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</si>
  <si>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</si>
  <si>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</si>
  <si>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</si>
  <si>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</si>
  <si>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</si>
  <si>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</si>
  <si>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</si>
  <si>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</si>
  <si>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</si>
  <si>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</si>
  <si>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</si>
  <si>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</si>
  <si>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</si>
  <si>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</si>
  <si>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</si>
  <si>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</si>
  <si>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</si>
  <si>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</si>
  <si>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</si>
  <si>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</si>
  <si>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</si>
  <si>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</si>
  <si>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</si>
  <si>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</si>
  <si>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</si>
  <si>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</si>
  <si>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</si>
  <si>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</si>
  <si>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</si>
  <si>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</si>
  <si>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</si>
  <si>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</si>
  <si>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</si>
  <si>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</si>
  <si>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</si>
  <si>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</si>
  <si>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</si>
  <si>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</si>
  <si>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</si>
  <si>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</si>
  <si>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</si>
  <si>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</si>
  <si>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</si>
  <si>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</si>
  <si>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</si>
  <si>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</si>
  <si>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</si>
  <si>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</si>
  <si>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</si>
  <si>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</si>
  <si>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</si>
  <si>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</si>
  <si>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</si>
  <si>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</si>
  <si>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</si>
  <si>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</si>
  <si>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</si>
  <si>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</si>
  <si>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</si>
  <si>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</si>
  <si>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</si>
  <si>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</si>
  <si>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</si>
  <si>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</si>
  <si>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</si>
  <si>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</si>
  <si>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</si>
  <si>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</si>
  <si>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</si>
  <si>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</si>
  <si>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</si>
  <si>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</si>
  <si>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</si>
  <si>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</si>
  <si>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</si>
  <si>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</si>
  <si>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</si>
  <si>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</si>
  <si>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</si>
  <si>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</si>
  <si>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</si>
  <si>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</si>
  <si>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</si>
  <si>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</si>
  <si>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</si>
  <si>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</si>
  <si>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</si>
  <si>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</si>
  <si>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</si>
  <si>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</si>
  <si>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</si>
  <si>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</si>
  <si>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</si>
  <si>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</si>
  <si>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</si>
  <si>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</si>
  <si>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</si>
  <si>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</si>
  <si>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</si>
  <si>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</si>
  <si>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</si>
  <si>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</si>
  <si>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</si>
  <si>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</si>
  <si>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</si>
  <si>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</si>
  <si>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</si>
  <si>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</si>
  <si>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</si>
  <si>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</si>
  <si>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</si>
  <si>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</si>
  <si>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</si>
  <si>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</si>
  <si>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</si>
  <si>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</si>
  <si>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</si>
  <si>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</si>
  <si>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</si>
  <si>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</si>
  <si>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</si>
  <si>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</si>
  <si>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</si>
  <si>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</si>
  <si>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</si>
  <si>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</si>
  <si>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</si>
  <si>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</si>
  <si>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</si>
  <si>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</si>
  <si>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</si>
  <si>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</si>
  <si>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</si>
  <si>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</si>
  <si>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</si>
  <si>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</si>
  <si>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</si>
  <si>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</si>
  <si>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</si>
  <si>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</si>
  <si>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</si>
  <si>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</si>
  <si>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</si>
  <si>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</si>
  <si>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</si>
  <si>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</si>
  <si>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</si>
  <si>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</si>
  <si>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</si>
  <si>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</si>
  <si>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</si>
  <si>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</si>
  <si>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</si>
  <si>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</si>
  <si>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</si>
  <si>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</si>
  <si>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</si>
  <si>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</si>
  <si>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</si>
  <si>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</si>
  <si>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</si>
  <si>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</si>
  <si>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</si>
  <si>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</si>
  <si>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</si>
  <si>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</si>
  <si>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</si>
  <si>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</si>
  <si>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</si>
  <si>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</si>
  <si>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</si>
  <si>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</si>
  <si>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</si>
  <si>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</si>
  <si>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</si>
  <si>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</si>
  <si>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</si>
  <si>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</si>
  <si>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</si>
  <si>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</si>
  <si>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</si>
  <si>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</si>
  <si>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</si>
  <si>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</si>
  <si>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</si>
  <si>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</si>
  <si>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</si>
  <si>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</si>
  <si>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</si>
  <si>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</si>
  <si>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</si>
  <si>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</si>
  <si>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</si>
  <si>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</si>
  <si>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</si>
  <si>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</si>
  <si>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</si>
  <si>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</si>
  <si>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</si>
  <si>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</si>
  <si>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</si>
  <si>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</si>
  <si>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</si>
  <si>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</si>
  <si>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</si>
  <si>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</si>
  <si>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</si>
  <si>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</si>
  <si>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</si>
  <si>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</si>
  <si>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</si>
  <si>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</si>
  <si>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</si>
  <si>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</si>
  <si>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</si>
  <si>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</si>
  <si>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</si>
  <si>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</si>
  <si>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</si>
  <si>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</si>
  <si>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</si>
  <si>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</si>
  <si>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</si>
  <si>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</si>
  <si>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</si>
  <si>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</si>
  <si>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</si>
  <si>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</si>
  <si>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</si>
  <si>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</si>
  <si>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</si>
  <si>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</si>
  <si>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</si>
  <si>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</si>
  <si>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</si>
  <si>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</si>
  <si>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</si>
  <si>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</si>
  <si>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</si>
  <si>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</si>
  <si>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</si>
  <si>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</si>
  <si>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</si>
  <si>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</si>
  <si>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</si>
  <si>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</si>
  <si>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</si>
  <si>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</si>
  <si>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</si>
  <si>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</si>
  <si>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</si>
  <si>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</si>
  <si>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</si>
  <si>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</si>
  <si>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</si>
  <si>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</si>
  <si>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</si>
  <si>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</si>
  <si>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</si>
  <si>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</si>
  <si>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</si>
  <si>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</si>
  <si>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</si>
  <si>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</si>
  <si>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</si>
  <si>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</si>
  <si>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</si>
  <si>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</si>
  <si>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</si>
  <si>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</si>
  <si>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</si>
  <si>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</si>
  <si>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</si>
  <si>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</si>
  <si>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</si>
  <si>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</si>
  <si>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</si>
  <si>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</si>
  <si>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</si>
  <si>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</si>
  <si>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</si>
  <si>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</si>
  <si>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</si>
  <si>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</si>
  <si>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</si>
  <si>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</si>
  <si>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</si>
  <si>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</si>
  <si>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</si>
  <si>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</si>
  <si>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</si>
  <si>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</si>
  <si>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</si>
  <si>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</si>
  <si>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</si>
  <si>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</si>
  <si>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</si>
  <si>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</si>
  <si>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</si>
  <si>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</si>
  <si>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</si>
  <si>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</si>
  <si>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</si>
  <si>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</si>
  <si>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</si>
  <si>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</si>
  <si>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</si>
  <si>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</si>
  <si>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</si>
  <si>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</si>
  <si>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</si>
  <si>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</si>
  <si>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</si>
  <si>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</si>
  <si>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</si>
  <si>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</si>
  <si>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</si>
  <si>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</si>
  <si>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</si>
  <si>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</si>
  <si>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</si>
  <si>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</si>
  <si>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</si>
  <si>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</si>
  <si>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</si>
  <si>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</si>
  <si>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</si>
  <si>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</si>
  <si>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</si>
  <si>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</si>
  <si>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</si>
  <si>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</si>
  <si>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</si>
  <si>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</si>
  <si>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</si>
  <si>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</si>
  <si>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</si>
  <si>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</si>
  <si>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</si>
  <si>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</si>
  <si>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</si>
  <si>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</si>
  <si>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</si>
  <si>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</si>
  <si>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</si>
  <si>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</si>
  <si>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</si>
  <si>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</si>
  <si>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</si>
  <si>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</si>
  <si>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</si>
  <si>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</si>
  <si>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</si>
  <si>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</si>
  <si>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</si>
  <si>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</si>
  <si>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</si>
  <si>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</si>
  <si>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</si>
  <si>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</si>
  <si>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</si>
  <si>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</si>
  <si>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</si>
  <si>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</si>
  <si>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</si>
  <si>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</si>
  <si>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</si>
  <si>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</si>
  <si>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</si>
  <si>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</si>
  <si>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</si>
  <si>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</si>
  <si>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</si>
  <si>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</si>
  <si>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</si>
  <si>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</si>
  <si>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</si>
  <si>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</si>
  <si>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</si>
  <si>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</si>
  <si>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</si>
  <si>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</si>
  <si>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</si>
  <si>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</si>
  <si>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</si>
  <si>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</si>
  <si>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</si>
  <si>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</si>
  <si>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</si>
  <si>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</si>
  <si>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</si>
  <si>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</si>
  <si>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</si>
  <si>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</si>
  <si>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</si>
  <si>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</si>
  <si>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</si>
  <si>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</si>
  <si>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</si>
  <si>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</si>
  <si>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</si>
  <si>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</si>
  <si>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</si>
  <si>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</si>
  <si>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</si>
  <si>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</si>
  <si>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</si>
  <si>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</si>
  <si>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</si>
  <si>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</si>
  <si>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</si>
  <si>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</si>
  <si>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</si>
  <si>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</si>
  <si>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</si>
  <si>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</si>
  <si>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</si>
  <si>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</si>
  <si>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</si>
  <si>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</si>
  <si>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</si>
  <si>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</si>
  <si>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</si>
  <si>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</si>
  <si>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</si>
  <si>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</si>
  <si>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</si>
  <si>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</si>
  <si>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</si>
  <si>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</si>
  <si>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</si>
  <si>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</si>
  <si>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</si>
  <si>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</si>
  <si>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</si>
  <si>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</si>
  <si>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</si>
  <si>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</si>
  <si>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</si>
  <si>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</si>
  <si>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</si>
  <si>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</si>
  <si>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</si>
  <si>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</si>
  <si>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</si>
  <si>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</si>
  <si>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</si>
  <si>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</si>
  <si>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</si>
  <si>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</si>
  <si>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</si>
  <si>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</si>
  <si>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</si>
  <si>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</si>
  <si>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</si>
  <si>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</si>
  <si>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</si>
  <si>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</si>
  <si>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</si>
  <si>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</si>
  <si>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</si>
  <si>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</si>
  <si>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</si>
  <si>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</si>
  <si>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</si>
  <si>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</si>
  <si>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</si>
  <si>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</si>
  <si>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</si>
  <si>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</si>
  <si>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</si>
  <si>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</si>
  <si>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</si>
  <si>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</si>
  <si>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</si>
  <si>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</si>
  <si>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</si>
  <si>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</si>
  <si>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</si>
  <si>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</si>
  <si>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</si>
  <si>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</si>
  <si>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</si>
  <si>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</si>
  <si>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</si>
  <si>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</si>
  <si>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</si>
  <si>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</si>
  <si>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</si>
  <si>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</si>
  <si>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</si>
  <si>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</si>
  <si>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</si>
  <si>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</si>
  <si>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</si>
  <si>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</si>
  <si>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</si>
  <si>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</si>
  <si>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</si>
  <si>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</si>
  <si>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</si>
  <si>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</si>
  <si>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</si>
  <si>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</si>
  <si>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</si>
  <si>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</si>
  <si>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</si>
  <si>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</si>
  <si>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</si>
  <si>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</si>
  <si>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</si>
  <si>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</si>
  <si>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</si>
  <si>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</si>
  <si>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</si>
  <si>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</si>
  <si>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</si>
  <si>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</si>
  <si>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</si>
  <si>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</si>
  <si>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</si>
  <si>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</si>
  <si>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</si>
  <si>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</si>
  <si>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</si>
  <si>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</si>
  <si>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</si>
  <si>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</si>
  <si>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</si>
  <si>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</si>
  <si>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</si>
  <si>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</si>
  <si>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</si>
  <si>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</si>
  <si>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</si>
  <si>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</si>
  <si>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</si>
  <si>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</si>
  <si>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</si>
  <si>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</si>
  <si>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</si>
  <si>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</si>
  <si>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</si>
  <si>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</si>
  <si>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</si>
  <si>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</si>
  <si>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</si>
  <si>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</si>
  <si>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</si>
  <si>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</si>
  <si>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</si>
  <si>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</si>
  <si>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</si>
  <si>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</si>
  <si>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</si>
  <si>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</si>
  <si>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</si>
  <si>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</si>
  <si>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</si>
  <si>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</si>
  <si>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</si>
  <si>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</si>
  <si>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</si>
  <si>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</si>
  <si>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</si>
  <si>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</si>
  <si>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</si>
  <si>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</si>
  <si>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</si>
  <si>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</si>
  <si>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</si>
  <si>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</si>
  <si>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</si>
  <si>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</si>
  <si>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</si>
  <si>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</si>
  <si>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</si>
  <si>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</si>
  <si>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</si>
  <si>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</si>
  <si>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</si>
  <si>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</si>
  <si>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</si>
  <si>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</si>
  <si>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</si>
  <si>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</si>
  <si>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</si>
  <si>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</si>
  <si>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</si>
  <si>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</si>
  <si>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</si>
  <si>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</si>
  <si>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</si>
  <si>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</si>
  <si>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</si>
  <si>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</si>
  <si>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</si>
  <si>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</si>
  <si>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</si>
  <si>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</si>
  <si>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</si>
  <si>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</si>
  <si>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</si>
  <si>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</si>
  <si>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</si>
  <si>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</si>
  <si>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</si>
  <si>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</si>
  <si>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</si>
  <si>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</si>
  <si>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</si>
  <si>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</si>
  <si>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</si>
  <si>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</si>
  <si>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</si>
  <si>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</si>
  <si>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</si>
  <si>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</si>
  <si>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</si>
  <si>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</si>
  <si>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</si>
  <si>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</si>
  <si>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</si>
  <si>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</si>
  <si>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</si>
  <si>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</si>
  <si>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</si>
  <si>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</si>
  <si>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</si>
  <si>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</si>
  <si>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</si>
  <si>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</si>
  <si>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</si>
  <si>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</si>
  <si>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</si>
  <si>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</si>
  <si>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</si>
  <si>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</si>
  <si>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</si>
  <si>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</si>
  <si>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</si>
  <si>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</si>
  <si>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</si>
  <si>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</si>
  <si>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</si>
  <si>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</si>
  <si>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</si>
  <si>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</si>
  <si>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</si>
  <si>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</si>
  <si>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</si>
  <si>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</si>
  <si>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</si>
  <si>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</si>
  <si>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</si>
  <si>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</si>
  <si>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</si>
  <si>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</si>
  <si>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</si>
  <si>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</si>
  <si>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</si>
  <si>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</si>
  <si>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</si>
  <si>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</si>
  <si>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</si>
  <si>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</si>
  <si>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</si>
  <si>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</si>
  <si>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</si>
  <si>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</si>
  <si>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</si>
  <si>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</si>
  <si>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</si>
  <si>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</si>
  <si>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</si>
  <si>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</si>
  <si>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</si>
  <si>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</si>
  <si>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</si>
  <si>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</si>
  <si>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</si>
  <si>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</si>
  <si>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</si>
  <si>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</si>
  <si>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</si>
  <si>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</si>
  <si>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</si>
  <si>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</si>
  <si>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</si>
  <si>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</si>
  <si>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</si>
  <si>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</si>
  <si>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</si>
  <si>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</si>
  <si>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</si>
  <si>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</si>
  <si>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</si>
  <si>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</si>
  <si>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</si>
  <si>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</si>
  <si>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</si>
  <si>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</si>
  <si>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</si>
  <si>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</si>
  <si>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</si>
  <si>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</si>
  <si>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</si>
  <si>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</si>
  <si>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</si>
  <si>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</si>
  <si>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</si>
  <si>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</si>
  <si>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</si>
  <si>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</si>
  <si>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</si>
  <si>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</si>
  <si>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</si>
  <si>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</si>
  <si>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</si>
  <si>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</si>
  <si>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</si>
  <si>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</si>
  <si>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</si>
  <si>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</si>
  <si>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</si>
  <si>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</si>
  <si>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</si>
  <si>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</si>
  <si>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</si>
  <si>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</si>
  <si>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</si>
  <si>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</si>
  <si>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</si>
  <si>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</si>
  <si>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</si>
  <si>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</si>
  <si>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</si>
  <si>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</si>
  <si>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</si>
  <si>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</si>
  <si>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</si>
  <si>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</si>
  <si>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</si>
  <si>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</si>
  <si>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</si>
  <si>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</si>
  <si>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</si>
  <si>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</si>
  <si>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</si>
  <si>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</si>
  <si>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</si>
  <si>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</si>
  <si>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</si>
  <si>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</si>
  <si>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</si>
  <si>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</si>
  <si>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</si>
  <si>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</si>
  <si>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</si>
  <si>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</si>
  <si>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</si>
  <si>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</si>
  <si>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</si>
  <si>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</si>
  <si>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</si>
  <si>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</si>
  <si>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</si>
  <si>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</si>
  <si>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</si>
  <si>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</si>
  <si>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</si>
  <si>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</si>
  <si>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</si>
  <si>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</si>
  <si>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</si>
  <si>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</si>
  <si>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</si>
  <si>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</si>
  <si>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</si>
  <si>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</si>
  <si>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</si>
  <si>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</si>
  <si>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</si>
  <si>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</si>
  <si>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</si>
  <si>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</si>
  <si>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</si>
  <si>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</si>
  <si>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</si>
  <si>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</si>
  <si>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</si>
  <si>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</si>
  <si>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</si>
  <si>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</si>
  <si>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</si>
  <si>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</si>
  <si>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</si>
  <si>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</si>
  <si>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</si>
  <si>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</si>
  <si>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</si>
  <si>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</si>
  <si>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</si>
  <si>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</si>
  <si>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</si>
  <si>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</si>
  <si>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</si>
  <si>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</si>
  <si>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</si>
  <si>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</si>
  <si>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</si>
  <si>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</si>
  <si>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</si>
  <si>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</si>
  <si>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</si>
  <si>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</si>
  <si>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</si>
  <si>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</si>
  <si>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</si>
  <si>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</si>
  <si>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</si>
  <si>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</si>
  <si>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</si>
  <si>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</si>
  <si>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</si>
  <si>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</si>
  <si>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</si>
  <si>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</si>
  <si>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</si>
  <si>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</si>
  <si>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</si>
  <si>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</si>
  <si>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</si>
  <si>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</si>
  <si>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</si>
  <si>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</si>
  <si>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</si>
  <si>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</si>
  <si>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</si>
  <si>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</si>
  <si>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</si>
  <si>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</si>
  <si>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</si>
  <si>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</si>
  <si>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</si>
  <si>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</si>
  <si>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</si>
  <si>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</si>
  <si>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</si>
  <si>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</si>
  <si>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</si>
  <si>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</si>
  <si>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</si>
  <si>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</si>
  <si>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</si>
  <si>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</si>
  <si>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</si>
  <si>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</si>
  <si>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</si>
  <si>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</si>
  <si>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</si>
  <si>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</si>
  <si>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</si>
  <si>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</si>
  <si>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</si>
  <si>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</si>
  <si>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</si>
  <si>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</si>
  <si>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</si>
  <si>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</si>
  <si>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</si>
  <si>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</si>
  <si>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</si>
  <si>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</si>
  <si>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</si>
  <si>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</si>
  <si>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</si>
  <si>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</si>
  <si>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</si>
  <si>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</si>
  <si>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</si>
  <si>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</si>
  <si>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</si>
  <si>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</si>
  <si>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</si>
  <si>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</si>
  <si>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PF_Biohazard_Front;PF_Biohazard_Back;PF_Biohazard_Smoke;PF_Biohazard_Slime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</si>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</sst>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0070C0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theme="0" tint="-4.9989318521683403E-2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4" fillId="20" borderId="47" xfId="0" applyNumberFormat="1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5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6" fillId="16" borderId="18" xfId="0" applyNumberFormat="1" applyFont="1" applyFill="1" applyBorder="1" applyAlignment="1">
      <alignment horizontal="center" vertical="center"/>
    </xf>
    <xf numFmtId="0" fontId="66" fillId="14" borderId="18" xfId="0" applyFont="1" applyFill="1" applyBorder="1" applyAlignment="1">
      <alignment horizontal="center" vertical="center"/>
    </xf>
    <xf numFmtId="0" fontId="67" fillId="14" borderId="66" xfId="0" applyFont="1" applyFill="1" applyBorder="1" applyAlignment="1">
      <alignment horizontal="center" vertical="center"/>
    </xf>
    <xf numFmtId="0" fontId="68" fillId="20" borderId="47" xfId="0" applyNumberFormat="1" applyFont="1" applyFill="1" applyBorder="1" applyAlignment="1">
      <alignment horizontal="center" vertical="center"/>
    </xf>
    <xf numFmtId="0" fontId="67" fillId="20" borderId="18" xfId="0" applyNumberFormat="1" applyFont="1" applyFill="1" applyBorder="1" applyAlignment="1">
      <alignment horizontal="center" vertical="center"/>
    </xf>
    <xf numFmtId="0" fontId="67" fillId="8" borderId="18" xfId="0" applyNumberFormat="1" applyFont="1" applyFill="1" applyBorder="1" applyAlignment="1">
      <alignment horizontal="center" vertical="center"/>
    </xf>
    <xf numFmtId="0" fontId="69" fillId="8" borderId="66" xfId="0" applyNumberFormat="1" applyFont="1" applyFill="1" applyBorder="1" applyAlignment="1">
      <alignment horizontal="center" vertical="center"/>
    </xf>
    <xf numFmtId="0" fontId="11" fillId="58" borderId="47" xfId="0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2" fontId="70" fillId="68" borderId="18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8" dataDxfId="406" headerRowBorderDxfId="407" tableBorderDxfId="405" totalsRowBorderDxfId="404">
  <autoFilter ref="B15:BD25"/>
  <tableColumns count="55">
    <tableColumn id="1" name="{dragonDefinitions}" dataDxfId="403"/>
    <tableColumn id="2" name="[sku]" dataDxfId="402"/>
    <tableColumn id="9" name="[tier]" dataDxfId="401"/>
    <tableColumn id="3" name="[order]" dataDxfId="400"/>
    <tableColumn id="40" name="[previousDragonSku]" dataDxfId="399"/>
    <tableColumn id="4" name="[unlockPriceCoins]" dataDxfId="398"/>
    <tableColumn id="5" name="[unlockPricePC]" dataDxfId="397"/>
    <tableColumn id="11" name="[cameraDefaultZoom]" dataDxfId="396"/>
    <tableColumn id="16" name="[cameraFarZoom]" dataDxfId="395"/>
    <tableColumn id="39" name="[defaultSize]" dataDxfId="394"/>
    <tableColumn id="38" name="[cameraFrameWidthModifier]" dataDxfId="393"/>
    <tableColumn id="17" name="[healthMin]" dataDxfId="392"/>
    <tableColumn id="18" name="[healthMax]" dataDxfId="391"/>
    <tableColumn id="21" name="[healthDrain]" dataDxfId="390"/>
    <tableColumn id="52" name="[healthDrainSpacePlus]" dataDxfId="389"/>
    <tableColumn id="32" name="[healthDrainAmpPerSecond]" dataDxfId="388"/>
    <tableColumn id="31" name="[sessionStartHealthDrainTime]" dataDxfId="387"/>
    <tableColumn id="30" name="[sessionStartHealthDrainModifier]" dataDxfId="386"/>
    <tableColumn id="19" name="[scaleMin]" dataDxfId="385"/>
    <tableColumn id="20" name="[scaleMax]" dataDxfId="384"/>
    <tableColumn id="42" name="[speedBase]" dataDxfId="383"/>
    <tableColumn id="22" name="[boostMultiplier]" dataDxfId="382"/>
    <tableColumn id="41" name="[energyBase]" dataDxfId="381"/>
    <tableColumn id="23" name="[energyDrain]" dataDxfId="380"/>
    <tableColumn id="24" name="[energyRefillRate]" dataDxfId="379"/>
    <tableColumn id="29" name="[furyBaseDamage]" dataDxfId="378"/>
    <tableColumn id="33" name="[furyBaseLength]" dataDxfId="377"/>
    <tableColumn id="12" name="[furyScoreMultiplier]" dataDxfId="376"/>
    <tableColumn id="26" name="[furyBaseDuration]" dataDxfId="375"/>
    <tableColumn id="25" name="[furyMax]" dataDxfId="374"/>
    <tableColumn id="54" name="[scoreTextThresholdMultiplier]" dataDxfId="373"/>
    <tableColumn id="14" name="[eatSpeedFactor]" dataDxfId="372"/>
    <tableColumn id="15" name="[maxAlcohol]" dataDxfId="371"/>
    <tableColumn id="13" name="[alcoholDrain]" dataDxfId="370"/>
    <tableColumn id="6" name="[gamePrefab]" dataDxfId="369"/>
    <tableColumn id="10" name="[menuPrefab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0" tableBorderDxfId="299" totalsRowBorderDxfId="298">
  <autoFilter ref="B77:F84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7" totalsRowShown="0" headerRowDxfId="54" dataDxfId="52" headerRowBorderDxfId="53" tableBorderDxfId="51" totalsRowBorderDxfId="50">
  <autoFilter ref="D3:M47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1553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1554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1555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1556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1557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1558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1559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1318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1560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1561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N13" workbookViewId="0">
      <selection activeCell="AZ20" sqref="AZ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0"/>
      <c r="AO14" s="610"/>
      <c r="AP14" s="610"/>
      <c r="AQ14" s="610"/>
    </row>
    <row r="15" spans="2:60" ht="163.5">
      <c r="B15" s="266" t="s">
        <v>229</v>
      </c>
      <c r="C15" s="267" t="s">
        <v>5</v>
      </c>
      <c r="D15" s="267" t="s">
        <v>190</v>
      </c>
      <c r="E15" s="398" t="s">
        <v>186</v>
      </c>
      <c r="F15" s="398" t="s">
        <v>485</v>
      </c>
      <c r="G15" s="399" t="s">
        <v>194</v>
      </c>
      <c r="H15" s="400" t="s">
        <v>195</v>
      </c>
      <c r="I15" s="401" t="s">
        <v>212</v>
      </c>
      <c r="J15" s="402" t="s">
        <v>213</v>
      </c>
      <c r="K15" s="403" t="s">
        <v>464</v>
      </c>
      <c r="L15" s="404" t="s">
        <v>465</v>
      </c>
      <c r="M15" s="405" t="s">
        <v>214</v>
      </c>
      <c r="N15" s="403" t="s">
        <v>215</v>
      </c>
      <c r="O15" s="404" t="s">
        <v>220</v>
      </c>
      <c r="P15" s="404" t="s">
        <v>1025</v>
      </c>
      <c r="Q15" s="406" t="s">
        <v>399</v>
      </c>
      <c r="R15" s="406" t="s">
        <v>400</v>
      </c>
      <c r="S15" s="406" t="s">
        <v>401</v>
      </c>
      <c r="T15" s="405" t="s">
        <v>216</v>
      </c>
      <c r="U15" s="404" t="s">
        <v>217</v>
      </c>
      <c r="V15" s="407" t="s">
        <v>519</v>
      </c>
      <c r="W15" s="405" t="s">
        <v>391</v>
      </c>
      <c r="X15" s="403" t="s">
        <v>513</v>
      </c>
      <c r="Y15" s="403" t="s">
        <v>219</v>
      </c>
      <c r="Z15" s="404" t="s">
        <v>218</v>
      </c>
      <c r="AA15" s="407" t="s">
        <v>442</v>
      </c>
      <c r="AB15" s="404" t="s">
        <v>512</v>
      </c>
      <c r="AC15" s="404" t="s">
        <v>617</v>
      </c>
      <c r="AD15" s="404" t="s">
        <v>443</v>
      </c>
      <c r="AE15" s="404" t="s">
        <v>223</v>
      </c>
      <c r="AF15" s="406" t="s">
        <v>1391</v>
      </c>
      <c r="AG15" s="405" t="s">
        <v>311</v>
      </c>
      <c r="AH15" s="405" t="s">
        <v>881</v>
      </c>
      <c r="AI15" s="405" t="s">
        <v>882</v>
      </c>
      <c r="AJ15" s="408" t="s">
        <v>191</v>
      </c>
      <c r="AK15" s="409" t="s">
        <v>192</v>
      </c>
      <c r="AL15" s="409" t="s">
        <v>910</v>
      </c>
      <c r="AM15" s="410" t="s">
        <v>911</v>
      </c>
      <c r="AN15" s="409" t="s">
        <v>912</v>
      </c>
      <c r="AO15" s="409" t="s">
        <v>913</v>
      </c>
      <c r="AP15" s="409" t="s">
        <v>914</v>
      </c>
      <c r="AQ15" s="409" t="s">
        <v>915</v>
      </c>
      <c r="AR15" s="409" t="s">
        <v>916</v>
      </c>
      <c r="AS15" s="409" t="s">
        <v>1223</v>
      </c>
      <c r="AT15" s="305" t="s">
        <v>38</v>
      </c>
      <c r="AU15" s="411" t="s">
        <v>177</v>
      </c>
      <c r="AV15" s="412" t="s">
        <v>392</v>
      </c>
      <c r="AW15" s="398" t="s">
        <v>393</v>
      </c>
      <c r="AX15" s="413" t="s">
        <v>592</v>
      </c>
      <c r="AY15" s="267" t="s">
        <v>466</v>
      </c>
      <c r="AZ15" s="267" t="s">
        <v>467</v>
      </c>
      <c r="BA15" s="267" t="s">
        <v>468</v>
      </c>
      <c r="BB15" s="266" t="s">
        <v>893</v>
      </c>
      <c r="BC15" s="266" t="s">
        <v>894</v>
      </c>
      <c r="BD15" s="266" t="s">
        <v>1468</v>
      </c>
      <c r="BH15"/>
    </row>
    <row r="16" spans="2:60">
      <c r="B16" s="414" t="s">
        <v>4</v>
      </c>
      <c r="C16" s="415" t="s">
        <v>414</v>
      </c>
      <c r="D16" s="415" t="s">
        <v>187</v>
      </c>
      <c r="E16" s="416">
        <v>0</v>
      </c>
      <c r="F16" s="416"/>
      <c r="G16" s="417">
        <v>0</v>
      </c>
      <c r="H16" s="357">
        <v>0</v>
      </c>
      <c r="I16" s="418">
        <v>35</v>
      </c>
      <c r="J16" s="419">
        <v>45</v>
      </c>
      <c r="K16" s="359">
        <v>1</v>
      </c>
      <c r="L16" s="420">
        <v>-5</v>
      </c>
      <c r="M16" s="421">
        <v>65</v>
      </c>
      <c r="N16" s="422">
        <v>105</v>
      </c>
      <c r="O16" s="422">
        <v>1.1000000000000001</v>
      </c>
      <c r="P16" s="422">
        <v>1</v>
      </c>
      <c r="Q16" s="422">
        <v>8.0000000000000002E-3</v>
      </c>
      <c r="R16" s="423">
        <v>30</v>
      </c>
      <c r="S16" s="423">
        <v>0.5</v>
      </c>
      <c r="T16" s="421">
        <v>0.46</v>
      </c>
      <c r="U16" s="422">
        <v>0.56000000000000005</v>
      </c>
      <c r="V16" s="424">
        <v>14</v>
      </c>
      <c r="W16" s="421">
        <v>2</v>
      </c>
      <c r="X16" s="422">
        <v>40</v>
      </c>
      <c r="Y16" s="422">
        <v>20</v>
      </c>
      <c r="Z16" s="422">
        <v>11</v>
      </c>
      <c r="AA16" s="424">
        <v>250</v>
      </c>
      <c r="AB16" s="423">
        <v>7.5</v>
      </c>
      <c r="AC16" s="422">
        <v>2</v>
      </c>
      <c r="AD16" s="423">
        <v>8</v>
      </c>
      <c r="AE16" s="422">
        <v>3000</v>
      </c>
      <c r="AF16" s="425">
        <v>1</v>
      </c>
      <c r="AG16" s="421">
        <v>0.23</v>
      </c>
      <c r="AH16" s="426">
        <v>0</v>
      </c>
      <c r="AI16" s="426">
        <v>6</v>
      </c>
      <c r="AJ16" s="427" t="s">
        <v>644</v>
      </c>
      <c r="AK16" s="427" t="s">
        <v>654</v>
      </c>
      <c r="AL16" s="427">
        <v>2</v>
      </c>
      <c r="AM16" s="427">
        <v>2</v>
      </c>
      <c r="AN16" s="427">
        <v>2</v>
      </c>
      <c r="AO16" s="427" t="b">
        <v>1</v>
      </c>
      <c r="AP16" s="427" t="b">
        <v>1</v>
      </c>
      <c r="AQ16" s="427" t="b">
        <v>1</v>
      </c>
      <c r="AR16" s="427">
        <v>10</v>
      </c>
      <c r="AS16" s="427">
        <v>0.55999999999999994</v>
      </c>
      <c r="AT16" s="428" t="s">
        <v>1142</v>
      </c>
      <c r="AU16" s="429" t="s">
        <v>1152</v>
      </c>
      <c r="AV16" s="430">
        <v>3.0000000000000001E-3</v>
      </c>
      <c r="AW16" s="431">
        <v>5.0000000000000001E-3</v>
      </c>
      <c r="AX16" s="354">
        <v>175</v>
      </c>
      <c r="AY16" s="415">
        <v>2</v>
      </c>
      <c r="AZ16" s="415">
        <v>9.5</v>
      </c>
      <c r="BA16" s="415">
        <v>1</v>
      </c>
      <c r="BB16" s="432">
        <v>0.9</v>
      </c>
      <c r="BC16" s="432">
        <v>1.4</v>
      </c>
      <c r="BD16" s="432"/>
      <c r="BH16"/>
    </row>
    <row r="17" spans="2:60">
      <c r="B17" s="414" t="s">
        <v>4</v>
      </c>
      <c r="C17" s="415" t="s">
        <v>406</v>
      </c>
      <c r="D17" s="415" t="s">
        <v>188</v>
      </c>
      <c r="E17" s="416">
        <v>1</v>
      </c>
      <c r="F17" s="433" t="s">
        <v>414</v>
      </c>
      <c r="G17" s="417">
        <v>2000</v>
      </c>
      <c r="H17" s="357">
        <v>60</v>
      </c>
      <c r="I17" s="418">
        <v>35</v>
      </c>
      <c r="J17" s="419">
        <v>45</v>
      </c>
      <c r="K17" s="359">
        <v>3</v>
      </c>
      <c r="L17" s="420">
        <v>0</v>
      </c>
      <c r="M17" s="421">
        <v>95</v>
      </c>
      <c r="N17" s="422">
        <v>145</v>
      </c>
      <c r="O17" s="422">
        <v>1.1499999999999999</v>
      </c>
      <c r="P17" s="422">
        <v>1</v>
      </c>
      <c r="Q17" s="422">
        <v>8.5000000000000006E-3</v>
      </c>
      <c r="R17" s="423">
        <v>30</v>
      </c>
      <c r="S17" s="423">
        <v>0.5</v>
      </c>
      <c r="T17" s="434">
        <v>0.8</v>
      </c>
      <c r="U17" s="435">
        <v>1</v>
      </c>
      <c r="V17" s="424">
        <v>16</v>
      </c>
      <c r="W17" s="421">
        <v>2</v>
      </c>
      <c r="X17" s="422">
        <v>45</v>
      </c>
      <c r="Y17" s="422">
        <v>20</v>
      </c>
      <c r="Z17" s="422">
        <v>12</v>
      </c>
      <c r="AA17" s="424">
        <v>275</v>
      </c>
      <c r="AB17" s="423">
        <v>8</v>
      </c>
      <c r="AC17" s="422">
        <v>3</v>
      </c>
      <c r="AD17" s="423">
        <v>9</v>
      </c>
      <c r="AE17" s="422">
        <v>7000</v>
      </c>
      <c r="AF17" s="425">
        <v>2</v>
      </c>
      <c r="AG17" s="421">
        <v>0.19</v>
      </c>
      <c r="AH17" s="436">
        <v>0</v>
      </c>
      <c r="AI17" s="436">
        <v>6</v>
      </c>
      <c r="AJ17" s="437" t="s">
        <v>646</v>
      </c>
      <c r="AK17" s="427" t="s">
        <v>656</v>
      </c>
      <c r="AL17" s="427">
        <v>2</v>
      </c>
      <c r="AM17" s="427">
        <v>2</v>
      </c>
      <c r="AN17" s="427">
        <v>2</v>
      </c>
      <c r="AO17" s="427" t="b">
        <v>1</v>
      </c>
      <c r="AP17" s="427" t="b">
        <v>1</v>
      </c>
      <c r="AQ17" s="427" t="b">
        <v>1</v>
      </c>
      <c r="AR17" s="427">
        <v>10</v>
      </c>
      <c r="AS17" s="427">
        <v>0.7</v>
      </c>
      <c r="AT17" s="428" t="s">
        <v>1143</v>
      </c>
      <c r="AU17" s="429" t="s">
        <v>1153</v>
      </c>
      <c r="AV17" s="430">
        <v>2.3E-3</v>
      </c>
      <c r="AW17" s="431">
        <v>5.0000000000000001E-3</v>
      </c>
      <c r="AX17" s="354">
        <v>210</v>
      </c>
      <c r="AY17" s="415">
        <v>2.1</v>
      </c>
      <c r="AZ17" s="415">
        <v>9.5</v>
      </c>
      <c r="BA17" s="415">
        <v>1.7</v>
      </c>
      <c r="BB17" s="415">
        <v>0.9</v>
      </c>
      <c r="BC17" s="415">
        <v>1.5</v>
      </c>
      <c r="BD17" s="415"/>
      <c r="BH17"/>
    </row>
    <row r="18" spans="2:60">
      <c r="B18" s="438" t="s">
        <v>4</v>
      </c>
      <c r="C18" s="439" t="s">
        <v>409</v>
      </c>
      <c r="D18" s="439" t="s">
        <v>188</v>
      </c>
      <c r="E18" s="416">
        <v>2</v>
      </c>
      <c r="F18" s="416" t="s">
        <v>406</v>
      </c>
      <c r="G18" s="440">
        <v>11000</v>
      </c>
      <c r="H18" s="441">
        <v>100</v>
      </c>
      <c r="I18" s="442">
        <v>35</v>
      </c>
      <c r="J18" s="443">
        <v>45</v>
      </c>
      <c r="K18" s="359">
        <v>5</v>
      </c>
      <c r="L18" s="420">
        <v>0</v>
      </c>
      <c r="M18" s="421">
        <v>140</v>
      </c>
      <c r="N18" s="435">
        <v>200</v>
      </c>
      <c r="O18" s="435">
        <v>1.5</v>
      </c>
      <c r="P18" s="435">
        <v>1</v>
      </c>
      <c r="Q18" s="422">
        <v>8.9999999999999993E-3</v>
      </c>
      <c r="R18" s="423">
        <v>30</v>
      </c>
      <c r="S18" s="423">
        <v>0.5</v>
      </c>
      <c r="T18" s="421">
        <v>0.85</v>
      </c>
      <c r="U18" s="422">
        <v>1.1000000000000001</v>
      </c>
      <c r="V18" s="444">
        <v>23.5</v>
      </c>
      <c r="W18" s="434">
        <v>1.9</v>
      </c>
      <c r="X18" s="422">
        <v>60</v>
      </c>
      <c r="Y18" s="422">
        <v>25</v>
      </c>
      <c r="Z18" s="422">
        <v>17</v>
      </c>
      <c r="AA18" s="444">
        <v>300</v>
      </c>
      <c r="AB18" s="423">
        <v>9</v>
      </c>
      <c r="AC18" s="435">
        <v>3</v>
      </c>
      <c r="AD18" s="445">
        <v>9</v>
      </c>
      <c r="AE18" s="422">
        <v>8000</v>
      </c>
      <c r="AF18" s="446">
        <v>2</v>
      </c>
      <c r="AG18" s="434">
        <v>0.15</v>
      </c>
      <c r="AH18" s="447">
        <v>0</v>
      </c>
      <c r="AI18" s="447">
        <v>6</v>
      </c>
      <c r="AJ18" s="437" t="s">
        <v>649</v>
      </c>
      <c r="AK18" s="427" t="s">
        <v>659</v>
      </c>
      <c r="AL18" s="427">
        <v>2</v>
      </c>
      <c r="AM18" s="427">
        <v>2</v>
      </c>
      <c r="AN18" s="427">
        <v>2</v>
      </c>
      <c r="AO18" s="427" t="b">
        <v>1</v>
      </c>
      <c r="AP18" s="427" t="b">
        <v>1</v>
      </c>
      <c r="AQ18" s="427" t="b">
        <v>1</v>
      </c>
      <c r="AR18" s="427">
        <v>10</v>
      </c>
      <c r="AS18" s="427">
        <v>0.7</v>
      </c>
      <c r="AT18" s="448" t="s">
        <v>1144</v>
      </c>
      <c r="AU18" s="449" t="s">
        <v>1154</v>
      </c>
      <c r="AV18" s="430">
        <v>2E-3</v>
      </c>
      <c r="AW18" s="431">
        <v>5.0000000000000001E-3</v>
      </c>
      <c r="AX18" s="354">
        <v>240</v>
      </c>
      <c r="AY18" s="415">
        <v>2.2000000000000002</v>
      </c>
      <c r="AZ18" s="415">
        <v>9.5</v>
      </c>
      <c r="BA18" s="415">
        <v>1.7</v>
      </c>
      <c r="BB18" s="415">
        <v>0.9</v>
      </c>
      <c r="BC18" s="415">
        <v>1.7</v>
      </c>
      <c r="BD18" s="415"/>
      <c r="BH18"/>
    </row>
    <row r="19" spans="2:60">
      <c r="B19" s="438" t="s">
        <v>4</v>
      </c>
      <c r="C19" s="439" t="s">
        <v>405</v>
      </c>
      <c r="D19" s="415" t="s">
        <v>188</v>
      </c>
      <c r="E19" s="416">
        <v>3</v>
      </c>
      <c r="F19" s="416" t="s">
        <v>409</v>
      </c>
      <c r="G19" s="417">
        <v>47000</v>
      </c>
      <c r="H19" s="357">
        <v>150</v>
      </c>
      <c r="I19" s="418">
        <v>35</v>
      </c>
      <c r="J19" s="419">
        <v>45</v>
      </c>
      <c r="K19" s="359">
        <v>6</v>
      </c>
      <c r="L19" s="420">
        <v>0</v>
      </c>
      <c r="M19" s="421">
        <v>190</v>
      </c>
      <c r="N19" s="422">
        <v>240</v>
      </c>
      <c r="O19" s="422">
        <v>1.44</v>
      </c>
      <c r="P19" s="422">
        <v>1</v>
      </c>
      <c r="Q19" s="422">
        <v>0.01</v>
      </c>
      <c r="R19" s="423">
        <v>30</v>
      </c>
      <c r="S19" s="423">
        <v>0.6</v>
      </c>
      <c r="T19" s="434">
        <v>0.9</v>
      </c>
      <c r="U19" s="435">
        <v>1.1000000000000001</v>
      </c>
      <c r="V19" s="424">
        <v>19</v>
      </c>
      <c r="W19" s="421">
        <v>1.9</v>
      </c>
      <c r="X19" s="422">
        <v>75</v>
      </c>
      <c r="Y19" s="422">
        <v>30</v>
      </c>
      <c r="Z19" s="435">
        <v>20</v>
      </c>
      <c r="AA19" s="424">
        <v>325</v>
      </c>
      <c r="AB19" s="423">
        <v>10</v>
      </c>
      <c r="AC19" s="422">
        <v>3</v>
      </c>
      <c r="AD19" s="423">
        <v>9</v>
      </c>
      <c r="AE19" s="422">
        <v>9000</v>
      </c>
      <c r="AF19" s="425">
        <v>2</v>
      </c>
      <c r="AG19" s="421">
        <v>0.13</v>
      </c>
      <c r="AH19" s="436">
        <v>0</v>
      </c>
      <c r="AI19" s="436">
        <v>6</v>
      </c>
      <c r="AJ19" s="437" t="s">
        <v>645</v>
      </c>
      <c r="AK19" s="427" t="s">
        <v>655</v>
      </c>
      <c r="AL19" s="427">
        <v>2</v>
      </c>
      <c r="AM19" s="427">
        <v>2</v>
      </c>
      <c r="AN19" s="427">
        <v>2</v>
      </c>
      <c r="AO19" s="427" t="b">
        <v>1</v>
      </c>
      <c r="AP19" s="427" t="b">
        <v>1</v>
      </c>
      <c r="AQ19" s="427" t="b">
        <v>1</v>
      </c>
      <c r="AR19" s="427">
        <v>10</v>
      </c>
      <c r="AS19" s="427">
        <v>0.7</v>
      </c>
      <c r="AT19" s="448" t="s">
        <v>1145</v>
      </c>
      <c r="AU19" s="449" t="s">
        <v>1155</v>
      </c>
      <c r="AV19" s="430">
        <v>2E-3</v>
      </c>
      <c r="AW19" s="431">
        <v>5.0000000000000001E-3</v>
      </c>
      <c r="AX19" s="354">
        <v>360</v>
      </c>
      <c r="AY19" s="415">
        <v>4.5</v>
      </c>
      <c r="AZ19" s="415">
        <v>6.3</v>
      </c>
      <c r="BA19" s="415">
        <v>0.5</v>
      </c>
      <c r="BB19" s="415">
        <v>0.9</v>
      </c>
      <c r="BC19" s="415">
        <v>0.8</v>
      </c>
      <c r="BD19" s="415"/>
      <c r="BH19"/>
    </row>
    <row r="20" spans="2:60">
      <c r="B20" s="438" t="s">
        <v>4</v>
      </c>
      <c r="C20" s="439" t="s">
        <v>407</v>
      </c>
      <c r="D20" s="415" t="s">
        <v>189</v>
      </c>
      <c r="E20" s="416">
        <v>4</v>
      </c>
      <c r="F20" s="416" t="s">
        <v>405</v>
      </c>
      <c r="G20" s="417">
        <v>120000</v>
      </c>
      <c r="H20" s="357">
        <v>200</v>
      </c>
      <c r="I20" s="418">
        <v>35</v>
      </c>
      <c r="J20" s="419">
        <v>45</v>
      </c>
      <c r="K20" s="359">
        <v>8</v>
      </c>
      <c r="L20" s="420">
        <v>0</v>
      </c>
      <c r="M20" s="421">
        <v>210</v>
      </c>
      <c r="N20" s="422">
        <v>270</v>
      </c>
      <c r="O20" s="422">
        <v>1.7</v>
      </c>
      <c r="P20" s="422">
        <v>1</v>
      </c>
      <c r="Q20" s="422">
        <v>1.2E-2</v>
      </c>
      <c r="R20" s="423">
        <v>30</v>
      </c>
      <c r="S20" s="423">
        <v>0.6</v>
      </c>
      <c r="T20" s="421">
        <v>1</v>
      </c>
      <c r="U20" s="422">
        <v>1.1000000000000001</v>
      </c>
      <c r="V20" s="424">
        <v>20</v>
      </c>
      <c r="W20" s="421">
        <v>1.8</v>
      </c>
      <c r="X20" s="422">
        <v>90</v>
      </c>
      <c r="Y20" s="422">
        <v>32</v>
      </c>
      <c r="Z20" s="422">
        <v>21</v>
      </c>
      <c r="AA20" s="424">
        <v>350</v>
      </c>
      <c r="AB20" s="423">
        <v>11</v>
      </c>
      <c r="AC20" s="422">
        <v>4</v>
      </c>
      <c r="AD20" s="423">
        <v>10</v>
      </c>
      <c r="AE20" s="422">
        <v>10000</v>
      </c>
      <c r="AF20" s="425">
        <v>3</v>
      </c>
      <c r="AG20" s="421">
        <v>0.11</v>
      </c>
      <c r="AH20" s="436">
        <v>0</v>
      </c>
      <c r="AI20" s="436">
        <v>12</v>
      </c>
      <c r="AJ20" s="437" t="s">
        <v>647</v>
      </c>
      <c r="AK20" s="427" t="s">
        <v>657</v>
      </c>
      <c r="AL20" s="427">
        <v>2</v>
      </c>
      <c r="AM20" s="427">
        <v>2</v>
      </c>
      <c r="AN20" s="427">
        <v>2</v>
      </c>
      <c r="AO20" s="427" t="b">
        <v>1</v>
      </c>
      <c r="AP20" s="427" t="b">
        <v>1</v>
      </c>
      <c r="AQ20" s="427" t="b">
        <v>1</v>
      </c>
      <c r="AR20" s="427">
        <v>10</v>
      </c>
      <c r="AS20" s="427">
        <v>0.7</v>
      </c>
      <c r="AT20" s="448" t="s">
        <v>1146</v>
      </c>
      <c r="AU20" s="449" t="s">
        <v>1156</v>
      </c>
      <c r="AV20" s="430">
        <v>1.9E-3</v>
      </c>
      <c r="AW20" s="431">
        <v>5.0000000000000001E-3</v>
      </c>
      <c r="AX20" s="354">
        <v>300</v>
      </c>
      <c r="AY20" s="415">
        <v>2.4</v>
      </c>
      <c r="AZ20" s="415">
        <v>9.5</v>
      </c>
      <c r="BA20" s="415">
        <v>1.7</v>
      </c>
      <c r="BB20" s="415">
        <v>0.5</v>
      </c>
      <c r="BC20" s="415">
        <v>1.6</v>
      </c>
      <c r="BD20" s="415"/>
      <c r="BH20"/>
    </row>
    <row r="21" spans="2:60">
      <c r="B21" s="438" t="s">
        <v>4</v>
      </c>
      <c r="C21" s="439" t="s">
        <v>408</v>
      </c>
      <c r="D21" s="415" t="s">
        <v>189</v>
      </c>
      <c r="E21" s="416">
        <v>5</v>
      </c>
      <c r="F21" s="416" t="s">
        <v>407</v>
      </c>
      <c r="G21" s="417">
        <v>260000</v>
      </c>
      <c r="H21" s="357">
        <v>400</v>
      </c>
      <c r="I21" s="418">
        <v>35</v>
      </c>
      <c r="J21" s="419">
        <v>45</v>
      </c>
      <c r="K21" s="359">
        <v>10</v>
      </c>
      <c r="L21" s="420">
        <v>0</v>
      </c>
      <c r="M21" s="421">
        <v>250</v>
      </c>
      <c r="N21" s="435">
        <v>310</v>
      </c>
      <c r="O21" s="435">
        <v>1.9</v>
      </c>
      <c r="P21" s="435">
        <v>1</v>
      </c>
      <c r="Q21" s="422">
        <v>1.2E-2</v>
      </c>
      <c r="R21" s="423">
        <v>30</v>
      </c>
      <c r="S21" s="423">
        <v>0.6</v>
      </c>
      <c r="T21" s="421">
        <v>1.05</v>
      </c>
      <c r="U21" s="422">
        <v>1.1499999999999999</v>
      </c>
      <c r="V21" s="424">
        <v>21</v>
      </c>
      <c r="W21" s="421">
        <v>1.8</v>
      </c>
      <c r="X21" s="422">
        <v>105</v>
      </c>
      <c r="Y21" s="422">
        <v>32</v>
      </c>
      <c r="Z21" s="422">
        <v>18</v>
      </c>
      <c r="AA21" s="424">
        <v>375</v>
      </c>
      <c r="AB21" s="423">
        <v>12</v>
      </c>
      <c r="AC21" s="422">
        <v>4</v>
      </c>
      <c r="AD21" s="423">
        <v>10</v>
      </c>
      <c r="AE21" s="422">
        <v>10000</v>
      </c>
      <c r="AF21" s="425">
        <v>3</v>
      </c>
      <c r="AG21" s="421">
        <v>0.09</v>
      </c>
      <c r="AH21" s="436">
        <v>0</v>
      </c>
      <c r="AI21" s="436">
        <v>12</v>
      </c>
      <c r="AJ21" s="437" t="s">
        <v>648</v>
      </c>
      <c r="AK21" s="427" t="s">
        <v>658</v>
      </c>
      <c r="AL21" s="427">
        <v>2</v>
      </c>
      <c r="AM21" s="427">
        <v>2</v>
      </c>
      <c r="AN21" s="427">
        <v>2</v>
      </c>
      <c r="AO21" s="427" t="b">
        <v>1</v>
      </c>
      <c r="AP21" s="427" t="b">
        <v>1</v>
      </c>
      <c r="AQ21" s="427" t="b">
        <v>1</v>
      </c>
      <c r="AR21" s="427">
        <v>10</v>
      </c>
      <c r="AS21" s="427">
        <v>0.7</v>
      </c>
      <c r="AT21" s="448" t="s">
        <v>1147</v>
      </c>
      <c r="AU21" s="449" t="s">
        <v>1161</v>
      </c>
      <c r="AV21" s="430">
        <v>1.8E-3</v>
      </c>
      <c r="AW21" s="431">
        <v>5.0000000000000001E-3</v>
      </c>
      <c r="AX21" s="354">
        <v>340</v>
      </c>
      <c r="AY21" s="415">
        <v>2.5</v>
      </c>
      <c r="AZ21" s="415">
        <v>9.5</v>
      </c>
      <c r="BA21" s="415">
        <v>1.7</v>
      </c>
      <c r="BB21" s="415">
        <v>0.5</v>
      </c>
      <c r="BC21" s="415">
        <v>1.9</v>
      </c>
      <c r="BD21" s="415"/>
      <c r="BH21"/>
    </row>
    <row r="22" spans="2:60">
      <c r="B22" s="438" t="s">
        <v>4</v>
      </c>
      <c r="C22" s="439" t="s">
        <v>410</v>
      </c>
      <c r="D22" s="415" t="s">
        <v>189</v>
      </c>
      <c r="E22" s="416">
        <v>6</v>
      </c>
      <c r="F22" s="433" t="s">
        <v>408</v>
      </c>
      <c r="G22" s="417">
        <v>500000</v>
      </c>
      <c r="H22" s="357">
        <v>550</v>
      </c>
      <c r="I22" s="418">
        <v>35</v>
      </c>
      <c r="J22" s="419">
        <v>45</v>
      </c>
      <c r="K22" s="359">
        <v>12.5</v>
      </c>
      <c r="L22" s="420">
        <v>0</v>
      </c>
      <c r="M22" s="421">
        <v>290</v>
      </c>
      <c r="N22" s="422">
        <v>350</v>
      </c>
      <c r="O22" s="422">
        <v>2.1</v>
      </c>
      <c r="P22" s="422">
        <v>1</v>
      </c>
      <c r="Q22" s="422">
        <v>1.2999999999999999E-2</v>
      </c>
      <c r="R22" s="423">
        <v>25</v>
      </c>
      <c r="S22" s="423">
        <v>0.6</v>
      </c>
      <c r="T22" s="421">
        <v>1.35</v>
      </c>
      <c r="U22" s="422">
        <v>1.45</v>
      </c>
      <c r="V22" s="424">
        <v>23.5</v>
      </c>
      <c r="W22" s="421">
        <v>1.7</v>
      </c>
      <c r="X22" s="422">
        <v>120</v>
      </c>
      <c r="Y22" s="422">
        <v>36</v>
      </c>
      <c r="Z22" s="422">
        <v>20</v>
      </c>
      <c r="AA22" s="424">
        <v>400</v>
      </c>
      <c r="AB22" s="423">
        <v>14</v>
      </c>
      <c r="AC22" s="422">
        <v>4</v>
      </c>
      <c r="AD22" s="423">
        <v>10</v>
      </c>
      <c r="AE22" s="422">
        <v>10000</v>
      </c>
      <c r="AF22" s="425">
        <v>3</v>
      </c>
      <c r="AG22" s="421">
        <v>0.08</v>
      </c>
      <c r="AH22" s="436">
        <v>0</v>
      </c>
      <c r="AI22" s="436">
        <v>12</v>
      </c>
      <c r="AJ22" s="437" t="s">
        <v>650</v>
      </c>
      <c r="AK22" s="427" t="s">
        <v>660</v>
      </c>
      <c r="AL22" s="427">
        <v>2</v>
      </c>
      <c r="AM22" s="427">
        <v>2</v>
      </c>
      <c r="AN22" s="427">
        <v>2</v>
      </c>
      <c r="AO22" s="427" t="b">
        <v>1</v>
      </c>
      <c r="AP22" s="427" t="b">
        <v>1</v>
      </c>
      <c r="AQ22" s="427" t="b">
        <v>1</v>
      </c>
      <c r="AR22" s="427">
        <v>10</v>
      </c>
      <c r="AS22" s="427">
        <v>0.7</v>
      </c>
      <c r="AT22" s="448" t="s">
        <v>1148</v>
      </c>
      <c r="AU22" s="449" t="s">
        <v>1157</v>
      </c>
      <c r="AV22" s="430">
        <v>1.6999999999999999E-3</v>
      </c>
      <c r="AW22" s="431">
        <v>5.0000000000000001E-3</v>
      </c>
      <c r="AX22" s="354">
        <v>380</v>
      </c>
      <c r="AY22" s="415">
        <v>2.6</v>
      </c>
      <c r="AZ22" s="415">
        <v>9.5</v>
      </c>
      <c r="BA22" s="415">
        <v>1.7</v>
      </c>
      <c r="BB22" s="415">
        <v>0.5</v>
      </c>
      <c r="BC22" s="415">
        <v>2</v>
      </c>
      <c r="BD22" s="415"/>
      <c r="BH22"/>
    </row>
    <row r="23" spans="2:60">
      <c r="B23" s="438" t="s">
        <v>4</v>
      </c>
      <c r="C23" s="439" t="s">
        <v>411</v>
      </c>
      <c r="D23" s="439" t="s">
        <v>210</v>
      </c>
      <c r="E23" s="416">
        <v>7</v>
      </c>
      <c r="F23" s="433" t="s">
        <v>410</v>
      </c>
      <c r="G23" s="440">
        <v>1400000</v>
      </c>
      <c r="H23" s="441">
        <v>800</v>
      </c>
      <c r="I23" s="442">
        <v>35</v>
      </c>
      <c r="J23" s="443">
        <v>45</v>
      </c>
      <c r="K23" s="359">
        <v>17</v>
      </c>
      <c r="L23" s="420">
        <v>0</v>
      </c>
      <c r="M23" s="421">
        <v>330</v>
      </c>
      <c r="N23" s="422">
        <v>400</v>
      </c>
      <c r="O23" s="422">
        <v>2.2999999999999998</v>
      </c>
      <c r="P23" s="422">
        <v>1</v>
      </c>
      <c r="Q23" s="422">
        <v>1.4E-2</v>
      </c>
      <c r="R23" s="423">
        <v>25</v>
      </c>
      <c r="S23" s="423">
        <v>0.7</v>
      </c>
      <c r="T23" s="421">
        <v>1.54</v>
      </c>
      <c r="U23" s="422">
        <v>1.7</v>
      </c>
      <c r="V23" s="444">
        <v>25</v>
      </c>
      <c r="W23" s="434">
        <v>1.6</v>
      </c>
      <c r="X23" s="422">
        <v>155</v>
      </c>
      <c r="Y23" s="422">
        <v>42</v>
      </c>
      <c r="Z23" s="422">
        <v>28</v>
      </c>
      <c r="AA23" s="444">
        <v>425</v>
      </c>
      <c r="AB23" s="423">
        <v>15</v>
      </c>
      <c r="AC23" s="435">
        <v>5</v>
      </c>
      <c r="AD23" s="445">
        <v>10</v>
      </c>
      <c r="AE23" s="422">
        <v>20000</v>
      </c>
      <c r="AF23" s="446">
        <v>4</v>
      </c>
      <c r="AG23" s="434">
        <v>7.0000000000000007E-2</v>
      </c>
      <c r="AH23" s="447">
        <v>0</v>
      </c>
      <c r="AI23" s="447">
        <v>12</v>
      </c>
      <c r="AJ23" s="437" t="s">
        <v>651</v>
      </c>
      <c r="AK23" s="427" t="s">
        <v>661</v>
      </c>
      <c r="AL23" s="427">
        <v>2</v>
      </c>
      <c r="AM23" s="427">
        <v>2</v>
      </c>
      <c r="AN23" s="427">
        <v>2</v>
      </c>
      <c r="AO23" s="427" t="b">
        <v>1</v>
      </c>
      <c r="AP23" s="427" t="b">
        <v>1</v>
      </c>
      <c r="AQ23" s="427" t="b">
        <v>1</v>
      </c>
      <c r="AR23" s="427">
        <v>10</v>
      </c>
      <c r="AS23" s="427">
        <v>0.7</v>
      </c>
      <c r="AT23" s="448" t="s">
        <v>1149</v>
      </c>
      <c r="AU23" s="449" t="s">
        <v>1158</v>
      </c>
      <c r="AV23" s="430">
        <v>1.6000000000000001E-3</v>
      </c>
      <c r="AW23" s="431">
        <v>5.0000000000000001E-3</v>
      </c>
      <c r="AX23" s="354">
        <v>500</v>
      </c>
      <c r="AY23" s="415">
        <v>3.2</v>
      </c>
      <c r="AZ23" s="415">
        <v>9.5</v>
      </c>
      <c r="BA23" s="415">
        <v>1.7</v>
      </c>
      <c r="BB23" s="415">
        <v>0.3</v>
      </c>
      <c r="BC23" s="415">
        <v>1.2</v>
      </c>
      <c r="BD23" s="415"/>
      <c r="BH23"/>
    </row>
    <row r="24" spans="2:60">
      <c r="B24" s="438" t="s">
        <v>4</v>
      </c>
      <c r="C24" s="439" t="s">
        <v>412</v>
      </c>
      <c r="D24" s="439" t="s">
        <v>210</v>
      </c>
      <c r="E24" s="416">
        <v>8</v>
      </c>
      <c r="F24" s="433" t="s">
        <v>411</v>
      </c>
      <c r="G24" s="440">
        <v>2200000</v>
      </c>
      <c r="H24" s="441">
        <v>800</v>
      </c>
      <c r="I24" s="442">
        <v>35</v>
      </c>
      <c r="J24" s="443">
        <v>45</v>
      </c>
      <c r="K24" s="359">
        <v>20</v>
      </c>
      <c r="L24" s="420">
        <v>0</v>
      </c>
      <c r="M24" s="421">
        <v>375</v>
      </c>
      <c r="N24" s="435">
        <v>445</v>
      </c>
      <c r="O24" s="435">
        <v>2.2999999999999998</v>
      </c>
      <c r="P24" s="435">
        <v>1</v>
      </c>
      <c r="Q24" s="422">
        <v>1.4999999999999999E-2</v>
      </c>
      <c r="R24" s="423">
        <v>25</v>
      </c>
      <c r="S24" s="423">
        <v>0.7</v>
      </c>
      <c r="T24" s="434">
        <v>1.8</v>
      </c>
      <c r="U24" s="435">
        <v>1.9</v>
      </c>
      <c r="V24" s="444">
        <v>28</v>
      </c>
      <c r="W24" s="434">
        <v>1.6</v>
      </c>
      <c r="X24" s="422">
        <v>160</v>
      </c>
      <c r="Y24" s="422">
        <v>43</v>
      </c>
      <c r="Z24" s="435">
        <v>25</v>
      </c>
      <c r="AA24" s="444">
        <v>450</v>
      </c>
      <c r="AB24" s="423">
        <v>15</v>
      </c>
      <c r="AC24" s="435">
        <v>5</v>
      </c>
      <c r="AD24" s="445">
        <v>10</v>
      </c>
      <c r="AE24" s="422">
        <v>20000</v>
      </c>
      <c r="AF24" s="446">
        <v>4</v>
      </c>
      <c r="AG24" s="434">
        <v>0.06</v>
      </c>
      <c r="AH24" s="447">
        <v>0</v>
      </c>
      <c r="AI24" s="447">
        <v>12</v>
      </c>
      <c r="AJ24" s="437" t="s">
        <v>652</v>
      </c>
      <c r="AK24" s="427" t="s">
        <v>662</v>
      </c>
      <c r="AL24" s="427">
        <v>2</v>
      </c>
      <c r="AM24" s="427">
        <v>2</v>
      </c>
      <c r="AN24" s="427">
        <v>2</v>
      </c>
      <c r="AO24" s="427" t="b">
        <v>1</v>
      </c>
      <c r="AP24" s="427" t="b">
        <v>1</v>
      </c>
      <c r="AQ24" s="427" t="b">
        <v>1</v>
      </c>
      <c r="AR24" s="427">
        <v>10</v>
      </c>
      <c r="AS24" s="427">
        <v>0.7</v>
      </c>
      <c r="AT24" s="448" t="s">
        <v>1150</v>
      </c>
      <c r="AU24" s="449" t="s">
        <v>1159</v>
      </c>
      <c r="AV24" s="430">
        <v>1.6000000000000001E-3</v>
      </c>
      <c r="AW24" s="431">
        <v>5.0000000000000001E-3</v>
      </c>
      <c r="AX24" s="354">
        <v>620</v>
      </c>
      <c r="AY24" s="415">
        <v>3.9</v>
      </c>
      <c r="AZ24" s="415">
        <v>9.5</v>
      </c>
      <c r="BA24" s="415">
        <v>1.7</v>
      </c>
      <c r="BB24" s="415">
        <v>0.3</v>
      </c>
      <c r="BC24" s="415">
        <v>1.1000000000000001</v>
      </c>
      <c r="BD24" s="415"/>
      <c r="BH24"/>
    </row>
    <row r="25" spans="2:60" ht="15.75" thickBot="1">
      <c r="B25" s="438" t="s">
        <v>4</v>
      </c>
      <c r="C25" s="439" t="s">
        <v>413</v>
      </c>
      <c r="D25" s="439" t="s">
        <v>211</v>
      </c>
      <c r="E25" s="416">
        <v>9</v>
      </c>
      <c r="F25" s="433" t="s">
        <v>412</v>
      </c>
      <c r="G25" s="440">
        <v>3500000</v>
      </c>
      <c r="H25" s="441">
        <v>1100</v>
      </c>
      <c r="I25" s="442">
        <v>35</v>
      </c>
      <c r="J25" s="450">
        <v>45</v>
      </c>
      <c r="K25" s="359">
        <v>25</v>
      </c>
      <c r="L25" s="451">
        <v>0</v>
      </c>
      <c r="M25" s="452">
        <v>425</v>
      </c>
      <c r="N25" s="435">
        <v>500</v>
      </c>
      <c r="O25" s="435">
        <v>2.4</v>
      </c>
      <c r="P25" s="435">
        <v>1</v>
      </c>
      <c r="Q25" s="422">
        <v>1.6E-2</v>
      </c>
      <c r="R25" s="423">
        <v>20</v>
      </c>
      <c r="S25" s="423">
        <v>0.8</v>
      </c>
      <c r="T25" s="434">
        <v>2</v>
      </c>
      <c r="U25" s="435">
        <v>2.1</v>
      </c>
      <c r="V25" s="444">
        <v>31</v>
      </c>
      <c r="W25" s="434">
        <v>1.6</v>
      </c>
      <c r="X25" s="435">
        <v>165</v>
      </c>
      <c r="Y25" s="435">
        <v>41</v>
      </c>
      <c r="Z25" s="435">
        <v>24</v>
      </c>
      <c r="AA25" s="444">
        <v>475</v>
      </c>
      <c r="AB25" s="453">
        <v>16</v>
      </c>
      <c r="AC25" s="435">
        <v>6</v>
      </c>
      <c r="AD25" s="453">
        <v>10</v>
      </c>
      <c r="AE25" s="435">
        <v>30000</v>
      </c>
      <c r="AF25" s="454">
        <v>5</v>
      </c>
      <c r="AG25" s="434">
        <v>0.05</v>
      </c>
      <c r="AH25" s="436">
        <v>0</v>
      </c>
      <c r="AI25" s="436">
        <v>12</v>
      </c>
      <c r="AJ25" s="437" t="s">
        <v>653</v>
      </c>
      <c r="AK25" s="427" t="s">
        <v>663</v>
      </c>
      <c r="AL25" s="427">
        <v>2</v>
      </c>
      <c r="AM25" s="427">
        <v>2</v>
      </c>
      <c r="AN25" s="427">
        <v>2</v>
      </c>
      <c r="AO25" s="427" t="b">
        <v>1</v>
      </c>
      <c r="AP25" s="427" t="b">
        <v>1</v>
      </c>
      <c r="AQ25" s="427" t="b">
        <v>1</v>
      </c>
      <c r="AR25" s="427">
        <v>10</v>
      </c>
      <c r="AS25" s="427">
        <v>0.75</v>
      </c>
      <c r="AT25" s="455" t="s">
        <v>1151</v>
      </c>
      <c r="AU25" s="456" t="s">
        <v>1160</v>
      </c>
      <c r="AV25" s="430">
        <v>1.5E-3</v>
      </c>
      <c r="AW25" s="431">
        <v>5.0000000000000001E-3</v>
      </c>
      <c r="AX25" s="354">
        <v>750</v>
      </c>
      <c r="AY25" s="457">
        <v>4.7</v>
      </c>
      <c r="AZ25" s="457">
        <v>9.5</v>
      </c>
      <c r="BA25" s="457">
        <v>1.7</v>
      </c>
      <c r="BB25" s="457">
        <v>0.2</v>
      </c>
      <c r="BC25" s="457">
        <v>0.8</v>
      </c>
      <c r="BD25" s="457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611" t="s">
        <v>514</v>
      </c>
      <c r="J26" s="612"/>
      <c r="K26" s="612"/>
      <c r="L26" s="613"/>
      <c r="M26" s="271"/>
      <c r="N26" s="617" t="s">
        <v>515</v>
      </c>
      <c r="O26" s="617"/>
      <c r="P26" s="617"/>
      <c r="Q26" s="617"/>
      <c r="R26" s="617"/>
      <c r="S26" s="618"/>
      <c r="T26" s="616" t="s">
        <v>516</v>
      </c>
      <c r="U26" s="616"/>
      <c r="V26" s="270" t="s">
        <v>521</v>
      </c>
      <c r="W26" s="614" t="s">
        <v>520</v>
      </c>
      <c r="X26" s="614"/>
      <c r="Y26" s="614"/>
      <c r="Z26" s="615"/>
      <c r="AA26" s="619" t="s">
        <v>517</v>
      </c>
      <c r="AB26" s="620"/>
      <c r="AC26" s="620"/>
      <c r="AD26" s="620"/>
      <c r="AE26" s="620"/>
      <c r="AF26" s="621"/>
      <c r="AG26" s="269" t="s">
        <v>518</v>
      </c>
      <c r="AH26" s="201"/>
      <c r="AI26" s="201"/>
      <c r="AX26" s="608" t="s">
        <v>522</v>
      </c>
      <c r="AY26" s="609"/>
      <c r="AZ26" s="609"/>
      <c r="BA26" s="609"/>
      <c r="BB26" s="609"/>
      <c r="BC26" s="609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4"/>
  <sheetViews>
    <sheetView topLeftCell="E2" workbookViewId="0">
      <selection activeCell="R58" sqref="R58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1292</v>
      </c>
      <c r="I4" s="278" t="s">
        <v>1587</v>
      </c>
      <c r="J4" s="278" t="s">
        <v>1588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1601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1475</v>
      </c>
      <c r="L5" s="286" t="s">
        <v>1476</v>
      </c>
      <c r="M5" s="286" t="s">
        <v>1521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6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1484</v>
      </c>
      <c r="L6" s="286" t="s">
        <v>1485</v>
      </c>
      <c r="M6" s="286" t="s">
        <v>1522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6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1393</v>
      </c>
      <c r="L7" s="286" t="s">
        <v>1394</v>
      </c>
      <c r="M7" s="286" t="s">
        <v>1416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6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6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6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1395</v>
      </c>
      <c r="L10" s="286" t="s">
        <v>1396</v>
      </c>
      <c r="M10" s="286" t="s">
        <v>1417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6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1469</v>
      </c>
      <c r="L11" s="286" t="s">
        <v>1470</v>
      </c>
      <c r="M11" s="286" t="s">
        <v>1533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6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1452</v>
      </c>
      <c r="L12" s="286" t="s">
        <v>1451</v>
      </c>
      <c r="M12" s="286" t="s">
        <v>1459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6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1397</v>
      </c>
      <c r="L13" s="286" t="s">
        <v>1398</v>
      </c>
      <c r="M13" s="286" t="s">
        <v>1418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6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1486</v>
      </c>
      <c r="L14" s="292" t="s">
        <v>1493</v>
      </c>
      <c r="M14" s="286" t="s">
        <v>1538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6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6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1399</v>
      </c>
      <c r="L16" s="286" t="s">
        <v>1400</v>
      </c>
      <c r="M16" s="286" t="s">
        <v>1419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6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1487</v>
      </c>
      <c r="L17" s="286" t="s">
        <v>1488</v>
      </c>
      <c r="M17" s="286" t="s">
        <v>1539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6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6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6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1477</v>
      </c>
      <c r="L20" s="286" t="s">
        <v>1478</v>
      </c>
      <c r="M20" s="286" t="s">
        <v>1535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6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6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1489</v>
      </c>
      <c r="L22" s="292" t="s">
        <v>1490</v>
      </c>
      <c r="M22" s="292" t="s">
        <v>1540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6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1443</v>
      </c>
      <c r="L23" s="286" t="s">
        <v>1450</v>
      </c>
      <c r="M23" s="286" t="s">
        <v>1457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6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6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1473</v>
      </c>
      <c r="L25" s="292" t="s">
        <v>1474</v>
      </c>
      <c r="M25" s="292" t="s">
        <v>1534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6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1471</v>
      </c>
      <c r="L26" s="286" t="s">
        <v>1472</v>
      </c>
      <c r="M26" s="286" t="s">
        <v>1532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6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1491</v>
      </c>
      <c r="L27" s="286" t="s">
        <v>1492</v>
      </c>
      <c r="M27" s="286" t="s">
        <v>1541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6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6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1453</v>
      </c>
      <c r="L29" s="286" t="s">
        <v>1454</v>
      </c>
      <c r="M29" s="286" t="s">
        <v>1467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6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1599</v>
      </c>
      <c r="O30" s="282" t="s">
        <v>16</v>
      </c>
      <c r="P30" s="282" t="s">
        <v>16</v>
      </c>
      <c r="Q30" s="282">
        <v>25</v>
      </c>
      <c r="R30" s="606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1401</v>
      </c>
      <c r="L31" s="286" t="s">
        <v>1402</v>
      </c>
      <c r="M31" s="286" t="s">
        <v>1420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6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6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1479</v>
      </c>
      <c r="L33" s="286" t="s">
        <v>1480</v>
      </c>
      <c r="M33" s="286" t="s">
        <v>1537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6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1481</v>
      </c>
      <c r="L34" s="286" t="s">
        <v>1482</v>
      </c>
      <c r="M34" s="286" t="s">
        <v>1531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6"/>
      <c r="T34" s="67"/>
    </row>
    <row r="35" spans="1:20">
      <c r="A35" s="67"/>
      <c r="B35" s="289" t="s">
        <v>4</v>
      </c>
      <c r="C35" s="290" t="s">
        <v>835</v>
      </c>
      <c r="D35" s="291" t="s">
        <v>633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1295</v>
      </c>
      <c r="L35" s="292" t="s">
        <v>1296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6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1289</v>
      </c>
      <c r="L36" s="286" t="s">
        <v>1290</v>
      </c>
      <c r="M36" s="286" t="s">
        <v>1312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6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1455</v>
      </c>
      <c r="L37" s="286" t="s">
        <v>1456</v>
      </c>
      <c r="M37" s="286" t="s">
        <v>1466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6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1293</v>
      </c>
      <c r="L38" s="286" t="s">
        <v>1294</v>
      </c>
      <c r="M38" s="286" t="s">
        <v>1313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6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1564</v>
      </c>
      <c r="L39" s="292" t="s">
        <v>1565</v>
      </c>
      <c r="M39" s="292" t="s">
        <v>1566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6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1291</v>
      </c>
      <c r="L40" s="286" t="s">
        <v>1288</v>
      </c>
      <c r="M40" s="286" t="s">
        <v>1311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6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1494</v>
      </c>
      <c r="L41" s="286" t="s">
        <v>1495</v>
      </c>
      <c r="M41" s="286" t="s">
        <v>1536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6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1567</v>
      </c>
      <c r="L42" s="286" t="s">
        <v>1568</v>
      </c>
      <c r="M42" s="286" t="s">
        <v>1569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6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1286</v>
      </c>
      <c r="L43" s="292" t="s">
        <v>1287</v>
      </c>
      <c r="M43" s="286" t="s">
        <v>1310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6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1498</v>
      </c>
      <c r="L44" s="286" t="s">
        <v>1499</v>
      </c>
      <c r="M44" s="286" t="s">
        <v>1500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6"/>
      <c r="T44" s="67"/>
    </row>
    <row r="45" spans="1:20" s="67" customFormat="1">
      <c r="B45" s="289" t="s">
        <v>4</v>
      </c>
      <c r="C45" s="290" t="s">
        <v>1329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1444</v>
      </c>
      <c r="L45" s="286" t="s">
        <v>1445</v>
      </c>
      <c r="M45" s="286" t="s">
        <v>1460</v>
      </c>
      <c r="N45" s="287" t="s">
        <v>1320</v>
      </c>
      <c r="O45" s="282" t="s">
        <v>1349</v>
      </c>
      <c r="P45" s="328" t="s">
        <v>1350</v>
      </c>
      <c r="Q45" s="282">
        <v>40</v>
      </c>
      <c r="R45" s="606"/>
    </row>
    <row r="46" spans="1:20" s="67" customFormat="1">
      <c r="B46" s="289" t="s">
        <v>4</v>
      </c>
      <c r="C46" s="290" t="s">
        <v>1330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1448</v>
      </c>
      <c r="L46" s="286" t="s">
        <v>1449</v>
      </c>
      <c r="M46" s="286" t="s">
        <v>1465</v>
      </c>
      <c r="N46" s="287" t="s">
        <v>1324</v>
      </c>
      <c r="O46" s="282" t="s">
        <v>1351</v>
      </c>
      <c r="P46" s="282" t="s">
        <v>1352</v>
      </c>
      <c r="Q46" s="282">
        <v>41</v>
      </c>
      <c r="R46" s="606"/>
    </row>
    <row r="47" spans="1:20" s="67" customFormat="1">
      <c r="B47" s="289" t="s">
        <v>4</v>
      </c>
      <c r="C47" s="290" t="s">
        <v>1331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1446</v>
      </c>
      <c r="L47" s="286" t="s">
        <v>1447</v>
      </c>
      <c r="M47" s="286" t="s">
        <v>1458</v>
      </c>
      <c r="N47" s="287" t="s">
        <v>1441</v>
      </c>
      <c r="O47" s="282" t="s">
        <v>1353</v>
      </c>
      <c r="P47" s="282" t="s">
        <v>1354</v>
      </c>
      <c r="Q47" s="282">
        <v>42</v>
      </c>
      <c r="R47" s="606"/>
    </row>
    <row r="48" spans="1:20" s="67" customFormat="1">
      <c r="B48" s="289" t="s">
        <v>4</v>
      </c>
      <c r="C48" s="290" t="s">
        <v>1332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1441</v>
      </c>
      <c r="O48" s="282" t="s">
        <v>1355</v>
      </c>
      <c r="P48" s="282" t="s">
        <v>1356</v>
      </c>
      <c r="Q48" s="282">
        <v>43</v>
      </c>
      <c r="R48" s="606"/>
    </row>
    <row r="49" spans="2:18" s="67" customFormat="1">
      <c r="B49" s="289" t="s">
        <v>4</v>
      </c>
      <c r="C49" s="290" t="s">
        <v>1333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1599</v>
      </c>
      <c r="O49" s="282" t="s">
        <v>16</v>
      </c>
      <c r="P49" s="282" t="s">
        <v>16</v>
      </c>
      <c r="Q49" s="282">
        <v>44</v>
      </c>
      <c r="R49" s="606" t="s">
        <v>780</v>
      </c>
    </row>
    <row r="50" spans="2:18" s="67" customFormat="1">
      <c r="B50" s="289" t="s">
        <v>4</v>
      </c>
      <c r="C50" s="290" t="s">
        <v>1334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1319</v>
      </c>
      <c r="O50" s="282" t="s">
        <v>1357</v>
      </c>
      <c r="P50" s="282" t="s">
        <v>1358</v>
      </c>
      <c r="Q50" s="282">
        <v>45</v>
      </c>
      <c r="R50" s="606"/>
    </row>
    <row r="51" spans="2:18" s="67" customFormat="1">
      <c r="B51" s="289" t="s">
        <v>4</v>
      </c>
      <c r="C51" s="290" t="s">
        <v>1335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1599</v>
      </c>
      <c r="O51" s="282" t="s">
        <v>16</v>
      </c>
      <c r="P51" s="282" t="s">
        <v>16</v>
      </c>
      <c r="Q51" s="282">
        <v>46</v>
      </c>
      <c r="R51" s="606" t="s">
        <v>780</v>
      </c>
    </row>
    <row r="52" spans="2:18" s="67" customFormat="1">
      <c r="B52" s="289" t="s">
        <v>4</v>
      </c>
      <c r="C52" s="290" t="s">
        <v>1336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1440</v>
      </c>
      <c r="O52" s="282" t="s">
        <v>1359</v>
      </c>
      <c r="P52" s="282" t="s">
        <v>1360</v>
      </c>
      <c r="Q52" s="282">
        <v>47</v>
      </c>
      <c r="R52" s="606"/>
    </row>
    <row r="53" spans="2:18" s="67" customFormat="1">
      <c r="B53" s="289" t="s">
        <v>4</v>
      </c>
      <c r="C53" s="290" t="s">
        <v>1337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639</v>
      </c>
      <c r="L53" s="286" t="s">
        <v>640</v>
      </c>
      <c r="M53" s="286" t="s">
        <v>933</v>
      </c>
      <c r="N53" s="287" t="s">
        <v>1321</v>
      </c>
      <c r="O53" s="282" t="s">
        <v>1361</v>
      </c>
      <c r="P53" s="282" t="s">
        <v>1362</v>
      </c>
      <c r="Q53" s="282">
        <v>48</v>
      </c>
      <c r="R53" s="606"/>
    </row>
    <row r="54" spans="2:18" s="67" customFormat="1">
      <c r="B54" s="289" t="s">
        <v>4</v>
      </c>
      <c r="C54" s="290" t="s">
        <v>1338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639</v>
      </c>
      <c r="L54" s="286" t="s">
        <v>640</v>
      </c>
      <c r="M54" s="286" t="s">
        <v>933</v>
      </c>
      <c r="N54" s="287" t="s">
        <v>1323</v>
      </c>
      <c r="O54" s="282" t="s">
        <v>1363</v>
      </c>
      <c r="P54" s="282" t="s">
        <v>1364</v>
      </c>
      <c r="Q54" s="282">
        <v>49</v>
      </c>
      <c r="R54" s="606"/>
    </row>
    <row r="55" spans="2:18" s="67" customFormat="1">
      <c r="B55" s="289" t="s">
        <v>4</v>
      </c>
      <c r="C55" s="290" t="s">
        <v>1339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639</v>
      </c>
      <c r="L55" s="286" t="s">
        <v>640</v>
      </c>
      <c r="M55" s="286" t="s">
        <v>933</v>
      </c>
      <c r="N55" s="287" t="s">
        <v>1599</v>
      </c>
      <c r="O55" s="282" t="s">
        <v>16</v>
      </c>
      <c r="P55" s="282" t="s">
        <v>16</v>
      </c>
      <c r="Q55" s="282">
        <v>50</v>
      </c>
      <c r="R55" s="606" t="s">
        <v>780</v>
      </c>
    </row>
    <row r="56" spans="2:18" s="67" customFormat="1">
      <c r="B56" s="289" t="s">
        <v>4</v>
      </c>
      <c r="C56" s="290" t="s">
        <v>1340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1563</v>
      </c>
      <c r="L56" s="286" t="s">
        <v>640</v>
      </c>
      <c r="M56" s="286" t="s">
        <v>933</v>
      </c>
      <c r="N56" s="287" t="s">
        <v>1599</v>
      </c>
      <c r="O56" s="282" t="s">
        <v>16</v>
      </c>
      <c r="P56" s="282" t="s">
        <v>16</v>
      </c>
      <c r="Q56" s="282">
        <v>51</v>
      </c>
      <c r="R56" s="606" t="s">
        <v>1562</v>
      </c>
    </row>
    <row r="57" spans="2:18" s="67" customFormat="1">
      <c r="B57" s="289" t="s">
        <v>4</v>
      </c>
      <c r="C57" s="290" t="s">
        <v>1341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639</v>
      </c>
      <c r="L57" s="286" t="s">
        <v>640</v>
      </c>
      <c r="M57" s="286" t="s">
        <v>933</v>
      </c>
      <c r="N57" s="287" t="s">
        <v>1322</v>
      </c>
      <c r="O57" s="282" t="s">
        <v>1365</v>
      </c>
      <c r="P57" s="282" t="s">
        <v>1366</v>
      </c>
      <c r="Q57" s="282">
        <v>52</v>
      </c>
      <c r="R57" s="606"/>
    </row>
    <row r="58" spans="2:18" s="67" customFormat="1">
      <c r="B58" s="289" t="s">
        <v>4</v>
      </c>
      <c r="C58" s="290" t="s">
        <v>1342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1432</v>
      </c>
      <c r="O58" s="282" t="s">
        <v>1367</v>
      </c>
      <c r="P58" s="282" t="s">
        <v>1368</v>
      </c>
      <c r="Q58" s="282">
        <v>53</v>
      </c>
      <c r="R58" s="606"/>
    </row>
    <row r="59" spans="2:18" s="67" customFormat="1">
      <c r="B59" s="289" t="s">
        <v>4</v>
      </c>
      <c r="C59" s="290" t="s">
        <v>1343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1369</v>
      </c>
      <c r="P59" s="282" t="s">
        <v>1370</v>
      </c>
      <c r="Q59" s="282">
        <v>54</v>
      </c>
      <c r="R59" s="606"/>
    </row>
    <row r="60" spans="2:18" s="67" customFormat="1">
      <c r="B60" s="289" t="s">
        <v>4</v>
      </c>
      <c r="C60" s="290" t="s">
        <v>1344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1385</v>
      </c>
      <c r="L60" s="286" t="s">
        <v>640</v>
      </c>
      <c r="M60" s="286" t="s">
        <v>933</v>
      </c>
      <c r="N60" s="287" t="s">
        <v>1437</v>
      </c>
      <c r="O60" s="282" t="s">
        <v>1371</v>
      </c>
      <c r="P60" s="282" t="s">
        <v>1372</v>
      </c>
      <c r="Q60" s="282">
        <v>55</v>
      </c>
      <c r="R60" s="606"/>
    </row>
    <row r="61" spans="2:18" s="67" customFormat="1">
      <c r="B61" s="289" t="s">
        <v>4</v>
      </c>
      <c r="C61" s="290" t="s">
        <v>1345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1386</v>
      </c>
      <c r="L61" s="286" t="s">
        <v>640</v>
      </c>
      <c r="M61" s="286" t="s">
        <v>933</v>
      </c>
      <c r="N61" s="287" t="s">
        <v>1438</v>
      </c>
      <c r="O61" s="282" t="s">
        <v>1373</v>
      </c>
      <c r="P61" s="282" t="s">
        <v>1374</v>
      </c>
      <c r="Q61" s="282">
        <v>56</v>
      </c>
      <c r="R61" s="606"/>
    </row>
    <row r="62" spans="2:18" s="67" customFormat="1">
      <c r="B62" s="289" t="s">
        <v>4</v>
      </c>
      <c r="C62" s="290" t="s">
        <v>1346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1387</v>
      </c>
      <c r="L62" s="286" t="s">
        <v>640</v>
      </c>
      <c r="M62" s="286" t="s">
        <v>933</v>
      </c>
      <c r="N62" s="287" t="s">
        <v>1439</v>
      </c>
      <c r="O62" s="282" t="s">
        <v>1375</v>
      </c>
      <c r="P62" s="282" t="s">
        <v>1376</v>
      </c>
      <c r="Q62" s="282">
        <v>57</v>
      </c>
      <c r="R62" s="606"/>
    </row>
    <row r="63" spans="2:18" s="67" customFormat="1">
      <c r="B63" s="289" t="s">
        <v>4</v>
      </c>
      <c r="C63" s="290" t="s">
        <v>1347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1435</v>
      </c>
      <c r="L63" s="286" t="s">
        <v>640</v>
      </c>
      <c r="M63" s="286" t="s">
        <v>933</v>
      </c>
      <c r="N63" s="287" t="s">
        <v>1434</v>
      </c>
      <c r="O63" s="282" t="s">
        <v>1377</v>
      </c>
      <c r="P63" s="282" t="s">
        <v>1378</v>
      </c>
      <c r="Q63" s="282">
        <v>58</v>
      </c>
      <c r="R63" s="606"/>
    </row>
    <row r="64" spans="2:18" s="67" customFormat="1">
      <c r="B64" s="289" t="s">
        <v>4</v>
      </c>
      <c r="C64" s="290" t="s">
        <v>1348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1382</v>
      </c>
      <c r="L64" s="286" t="s">
        <v>640</v>
      </c>
      <c r="M64" s="286" t="s">
        <v>933</v>
      </c>
      <c r="N64" s="287" t="s">
        <v>1381</v>
      </c>
      <c r="O64" s="282" t="s">
        <v>1379</v>
      </c>
      <c r="P64" s="282" t="s">
        <v>1380</v>
      </c>
      <c r="Q64" s="282">
        <v>59</v>
      </c>
      <c r="R64" s="606"/>
    </row>
    <row r="65" spans="2:15" ht="15.75" thickBot="1"/>
    <row r="66" spans="2:15" ht="23.25">
      <c r="B66" s="12" t="s">
        <v>1297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1298</v>
      </c>
      <c r="C68" s="321" t="s">
        <v>5</v>
      </c>
      <c r="D68" s="322" t="s">
        <v>1302</v>
      </c>
      <c r="E68" s="322" t="s">
        <v>1303</v>
      </c>
      <c r="F68" s="322" t="s">
        <v>1304</v>
      </c>
      <c r="G68" s="322" t="s">
        <v>1305</v>
      </c>
      <c r="H68" s="322" t="s">
        <v>1306</v>
      </c>
      <c r="I68" s="323" t="s">
        <v>1307</v>
      </c>
      <c r="J68" s="323" t="s">
        <v>1308</v>
      </c>
      <c r="K68" s="323" t="s">
        <v>1314</v>
      </c>
      <c r="L68" s="323" t="s">
        <v>1315</v>
      </c>
      <c r="M68" s="323" t="s">
        <v>1316</v>
      </c>
      <c r="N68" s="323" t="s">
        <v>1317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1299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1483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1300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1309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1301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1309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1544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58"/>
      <c r="C76" s="558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1545</v>
      </c>
      <c r="C77" s="277" t="s">
        <v>5</v>
      </c>
      <c r="D77" s="278" t="s">
        <v>186</v>
      </c>
      <c r="E77" s="279" t="s">
        <v>23</v>
      </c>
      <c r="F77" s="460" t="s">
        <v>38</v>
      </c>
    </row>
    <row r="78" spans="2:15">
      <c r="B78" s="283" t="s">
        <v>4</v>
      </c>
      <c r="C78" s="320" t="s">
        <v>822</v>
      </c>
      <c r="D78" s="285">
        <v>0</v>
      </c>
      <c r="E78" s="286" t="s">
        <v>885</v>
      </c>
      <c r="F78" s="560" t="s">
        <v>1547</v>
      </c>
    </row>
    <row r="79" spans="2:15">
      <c r="B79" s="289" t="s">
        <v>4</v>
      </c>
      <c r="C79" s="559" t="s">
        <v>1276</v>
      </c>
      <c r="D79" s="291">
        <v>1</v>
      </c>
      <c r="E79" s="292" t="s">
        <v>1273</v>
      </c>
      <c r="F79" s="560" t="s">
        <v>1549</v>
      </c>
    </row>
    <row r="80" spans="2:15">
      <c r="B80" s="289" t="s">
        <v>4</v>
      </c>
      <c r="C80" s="320" t="s">
        <v>814</v>
      </c>
      <c r="D80" s="285">
        <v>2</v>
      </c>
      <c r="E80" s="286" t="s">
        <v>1275</v>
      </c>
      <c r="F80" s="560" t="s">
        <v>1548</v>
      </c>
    </row>
    <row r="81" spans="2:6">
      <c r="B81" s="289" t="s">
        <v>4</v>
      </c>
      <c r="C81" s="320" t="s">
        <v>291</v>
      </c>
      <c r="D81" s="285">
        <v>3</v>
      </c>
      <c r="E81" s="286" t="s">
        <v>1274</v>
      </c>
      <c r="F81" s="560" t="s">
        <v>1546</v>
      </c>
    </row>
    <row r="82" spans="2:6">
      <c r="B82" s="289" t="s">
        <v>4</v>
      </c>
      <c r="C82" s="320" t="s">
        <v>1271</v>
      </c>
      <c r="D82" s="285">
        <v>4</v>
      </c>
      <c r="E82" s="286" t="s">
        <v>887</v>
      </c>
      <c r="F82" s="560" t="s">
        <v>1550</v>
      </c>
    </row>
    <row r="83" spans="2:6">
      <c r="B83" s="289" t="s">
        <v>4</v>
      </c>
      <c r="C83" s="320" t="s">
        <v>1272</v>
      </c>
      <c r="D83" s="285">
        <v>5</v>
      </c>
      <c r="E83" s="286" t="s">
        <v>884</v>
      </c>
      <c r="F83" s="560" t="s">
        <v>1551</v>
      </c>
    </row>
    <row r="84" spans="2:6">
      <c r="B84" s="289" t="s">
        <v>4</v>
      </c>
      <c r="C84" s="320" t="s">
        <v>804</v>
      </c>
      <c r="D84" s="285">
        <v>6</v>
      </c>
      <c r="E84" s="286" t="s">
        <v>1270</v>
      </c>
      <c r="F84" s="560" t="s">
        <v>1552</v>
      </c>
    </row>
  </sheetData>
  <dataValidations count="3">
    <dataValidation showInputMessage="1" showErrorMessage="1" sqref="D69:H73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powerups!$E$4:$E$48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opLeftCell="A31" zoomScaleNormal="100" workbookViewId="0">
      <pane xSplit="2" topLeftCell="C1" activePane="topRight" state="frozen"/>
      <selection activeCell="A22" sqref="A22"/>
      <selection pane="topRight" activeCell="G64" sqref="G64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2"/>
      <c r="F3" s="62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2"/>
      <c r="F21" s="62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1429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1506</v>
      </c>
      <c r="AB25" s="352" t="s">
        <v>1511</v>
      </c>
      <c r="AC25" s="352" t="s">
        <v>1514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1415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1507</v>
      </c>
      <c r="AC26" s="368" t="s">
        <v>1512</v>
      </c>
      <c r="AD26" s="364"/>
      <c r="AE26" s="365"/>
    </row>
    <row r="27" spans="1:31">
      <c r="A27" s="341" t="s">
        <v>4</v>
      </c>
      <c r="B27" s="342" t="s">
        <v>1427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1512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1513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1519</v>
      </c>
      <c r="C41" s="343" t="s">
        <v>763</v>
      </c>
      <c r="D41" s="564">
        <v>180</v>
      </c>
      <c r="E41" s="562">
        <v>9</v>
      </c>
      <c r="F41" s="562">
        <v>0</v>
      </c>
      <c r="G41" s="562">
        <v>20</v>
      </c>
      <c r="H41" s="562">
        <v>0</v>
      </c>
      <c r="I41" s="562">
        <v>105</v>
      </c>
      <c r="J41" s="563">
        <v>0.22499999999999998</v>
      </c>
      <c r="K41" s="562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1593</v>
      </c>
      <c r="AB41" s="370" t="s">
        <v>689</v>
      </c>
      <c r="AC41" s="370" t="s">
        <v>746</v>
      </c>
      <c r="AD41" s="370" t="s">
        <v>721</v>
      </c>
      <c r="AE41" s="556" t="s">
        <v>723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1389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1502</v>
      </c>
      <c r="AB48" s="368" t="s">
        <v>1508</v>
      </c>
      <c r="AC48" s="368" t="s">
        <v>1513</v>
      </c>
      <c r="AD48" s="364"/>
      <c r="AE48" s="369"/>
    </row>
    <row r="49" spans="1:31" s="27" customFormat="1">
      <c r="A49" s="353" t="s">
        <v>4</v>
      </c>
      <c r="B49" s="354" t="s">
        <v>1390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1501</v>
      </c>
      <c r="AB49" s="368" t="s">
        <v>1508</v>
      </c>
      <c r="AC49" s="368" t="s">
        <v>1513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1384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1505</v>
      </c>
      <c r="AB53" s="368" t="s">
        <v>1508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1508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4" t="s">
        <v>676</v>
      </c>
      <c r="AC56" s="364" t="s">
        <v>703</v>
      </c>
      <c r="AD56" s="364" t="s">
        <v>715</v>
      </c>
      <c r="AE56" s="385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4" t="s">
        <v>676</v>
      </c>
      <c r="AC57" s="364" t="s">
        <v>703</v>
      </c>
      <c r="AD57" s="364" t="s">
        <v>715</v>
      </c>
      <c r="AE57" s="385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4" t="s">
        <v>676</v>
      </c>
      <c r="AC58" s="364" t="s">
        <v>703</v>
      </c>
      <c r="AD58" s="364" t="s">
        <v>715</v>
      </c>
      <c r="AE58" s="385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1509</v>
      </c>
      <c r="AC59" s="352" t="s">
        <v>1514</v>
      </c>
      <c r="AD59" s="352" t="s">
        <v>1515</v>
      </c>
      <c r="AE59" s="372" t="s">
        <v>1517</v>
      </c>
    </row>
    <row r="60" spans="1:31" s="27" customFormat="1">
      <c r="A60" s="353" t="s">
        <v>4</v>
      </c>
      <c r="B60" s="342" t="s">
        <v>1518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1574</v>
      </c>
      <c r="AB60" s="370" t="s">
        <v>1509</v>
      </c>
      <c r="AC60" s="370" t="s">
        <v>1514</v>
      </c>
      <c r="AD60" s="370" t="s">
        <v>1515</v>
      </c>
      <c r="AE60" s="556" t="s">
        <v>1517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1426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1520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1594</v>
      </c>
      <c r="AB64" s="364" t="s">
        <v>1244</v>
      </c>
      <c r="AC64" s="364" t="s">
        <v>1254</v>
      </c>
      <c r="AD64" s="364" t="s">
        <v>1263</v>
      </c>
      <c r="AE64" s="385" t="s">
        <v>1269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4" t="s">
        <v>676</v>
      </c>
      <c r="AC68" s="364" t="s">
        <v>703</v>
      </c>
      <c r="AD68" s="364" t="s">
        <v>715</v>
      </c>
      <c r="AE68" s="364" t="s">
        <v>726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9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9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9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7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8"/>
    </row>
    <row r="74" spans="1:31" s="499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7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8"/>
    </row>
    <row r="75" spans="1:31">
      <c r="A75" s="353" t="s">
        <v>4</v>
      </c>
      <c r="B75" s="354" t="s">
        <v>1277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6">
        <v>0.05</v>
      </c>
      <c r="X75" s="361">
        <v>0.05</v>
      </c>
      <c r="Y75" s="361">
        <v>0</v>
      </c>
      <c r="Z75" s="362">
        <v>0</v>
      </c>
      <c r="AA75" s="363" t="s">
        <v>1503</v>
      </c>
      <c r="AB75" s="364" t="s">
        <v>671</v>
      </c>
      <c r="AC75" s="370" t="s">
        <v>744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4" t="s">
        <v>679</v>
      </c>
      <c r="AC77" s="364" t="s">
        <v>712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1428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1504</v>
      </c>
      <c r="AB79" s="368" t="s">
        <v>1510</v>
      </c>
      <c r="AC79" s="368" t="s">
        <v>719</v>
      </c>
      <c r="AD79" s="368" t="s">
        <v>1516</v>
      </c>
      <c r="AE79" s="368" t="s">
        <v>1516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1510</v>
      </c>
      <c r="AC81" s="368" t="s">
        <v>1514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1543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7" t="b">
        <v>1</v>
      </c>
      <c r="R90" s="378" t="b">
        <v>0</v>
      </c>
      <c r="S90" s="378" t="b">
        <v>0</v>
      </c>
      <c r="T90" s="378">
        <v>1</v>
      </c>
      <c r="U90" s="378">
        <v>8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1576</v>
      </c>
      <c r="AB90" s="364" t="s">
        <v>685</v>
      </c>
      <c r="AC90" s="364" t="s">
        <v>705</v>
      </c>
      <c r="AD90" s="368"/>
      <c r="AE90" s="561"/>
    </row>
    <row r="91" spans="1:31" s="27" customFormat="1">
      <c r="A91" s="353" t="s">
        <v>4</v>
      </c>
      <c r="B91" s="374" t="s">
        <v>1542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7" t="b">
        <v>1</v>
      </c>
      <c r="R91" s="378" t="b">
        <v>0</v>
      </c>
      <c r="S91" s="378" t="b">
        <v>0</v>
      </c>
      <c r="T91" s="378">
        <v>1</v>
      </c>
      <c r="U91" s="378">
        <v>5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1575</v>
      </c>
      <c r="AB91" s="364" t="s">
        <v>685</v>
      </c>
      <c r="AC91" s="364" t="s">
        <v>705</v>
      </c>
      <c r="AD91" s="368"/>
      <c r="AE91" s="561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7" t="s">
        <v>4</v>
      </c>
      <c r="B96" s="388" t="s">
        <v>993</v>
      </c>
      <c r="C96" s="389" t="s">
        <v>763</v>
      </c>
      <c r="D96" s="344">
        <v>60</v>
      </c>
      <c r="E96" s="344">
        <v>2</v>
      </c>
      <c r="F96" s="390">
        <v>0</v>
      </c>
      <c r="G96" s="390">
        <v>8</v>
      </c>
      <c r="H96" s="390">
        <v>0</v>
      </c>
      <c r="I96" s="390">
        <v>75</v>
      </c>
      <c r="J96" s="346">
        <v>0.22499999999999998</v>
      </c>
      <c r="K96" s="390">
        <v>0</v>
      </c>
      <c r="L96" s="391" t="b">
        <v>1</v>
      </c>
      <c r="M96" s="348">
        <v>5</v>
      </c>
      <c r="N96" s="348">
        <v>0</v>
      </c>
      <c r="O96" s="391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2">
        <v>0.25</v>
      </c>
      <c r="X96" s="392">
        <v>0.25</v>
      </c>
      <c r="Y96" s="392">
        <v>0.8</v>
      </c>
      <c r="Z96" s="393">
        <v>0</v>
      </c>
      <c r="AA96" s="394" t="s">
        <v>1167</v>
      </c>
      <c r="AB96" s="395" t="s">
        <v>1240</v>
      </c>
      <c r="AC96" s="395" t="s">
        <v>1250</v>
      </c>
      <c r="AD96" s="396"/>
      <c r="AE96" s="397"/>
    </row>
    <row r="97" spans="1:31" s="27" customFormat="1">
      <c r="A97" s="565" t="s">
        <v>4</v>
      </c>
      <c r="B97" s="571" t="s">
        <v>1577</v>
      </c>
      <c r="C97" s="572" t="s">
        <v>777</v>
      </c>
      <c r="D97" s="573">
        <v>150</v>
      </c>
      <c r="E97" s="573">
        <v>20</v>
      </c>
      <c r="F97" s="573">
        <v>0</v>
      </c>
      <c r="G97" s="573">
        <v>50</v>
      </c>
      <c r="H97" s="573">
        <v>0</v>
      </c>
      <c r="I97" s="573">
        <v>110</v>
      </c>
      <c r="J97" s="358">
        <v>0.1</v>
      </c>
      <c r="K97" s="573">
        <v>0</v>
      </c>
      <c r="L97" s="576" t="b">
        <v>1</v>
      </c>
      <c r="M97" s="577">
        <v>3</v>
      </c>
      <c r="N97" s="577">
        <v>5</v>
      </c>
      <c r="O97" s="578">
        <v>4</v>
      </c>
      <c r="P97" s="577">
        <v>3</v>
      </c>
      <c r="Q97" s="347" t="b">
        <v>1</v>
      </c>
      <c r="R97" s="579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80">
        <v>0</v>
      </c>
      <c r="Z97" s="568">
        <v>0</v>
      </c>
      <c r="AA97" s="575" t="s">
        <v>504</v>
      </c>
      <c r="AB97" s="542" t="s">
        <v>678</v>
      </c>
      <c r="AC97" s="396" t="s">
        <v>704</v>
      </c>
      <c r="AD97" s="396"/>
      <c r="AE97" s="570"/>
    </row>
    <row r="98" spans="1:31" s="27" customFormat="1">
      <c r="A98" s="565" t="s">
        <v>4</v>
      </c>
      <c r="B98" s="571" t="s">
        <v>1578</v>
      </c>
      <c r="C98" s="572" t="s">
        <v>777</v>
      </c>
      <c r="D98" s="573">
        <v>250</v>
      </c>
      <c r="E98" s="573">
        <v>30</v>
      </c>
      <c r="F98" s="573">
        <v>0</v>
      </c>
      <c r="G98" s="573">
        <v>80</v>
      </c>
      <c r="H98" s="573">
        <v>0</v>
      </c>
      <c r="I98" s="573">
        <v>150</v>
      </c>
      <c r="J98" s="358">
        <v>0.1</v>
      </c>
      <c r="K98" s="573">
        <v>0</v>
      </c>
      <c r="L98" s="576" t="b">
        <v>1</v>
      </c>
      <c r="M98" s="577">
        <v>4</v>
      </c>
      <c r="N98" s="577">
        <v>5</v>
      </c>
      <c r="O98" s="578">
        <v>5</v>
      </c>
      <c r="P98" s="577">
        <v>4</v>
      </c>
      <c r="Q98" s="347" t="b">
        <v>1</v>
      </c>
      <c r="R98" s="579" t="b">
        <v>0</v>
      </c>
      <c r="S98" s="347" t="b">
        <v>1</v>
      </c>
      <c r="T98" s="347">
        <v>1000</v>
      </c>
      <c r="U98" s="566">
        <v>17</v>
      </c>
      <c r="V98" s="391">
        <v>0</v>
      </c>
      <c r="W98" s="361">
        <v>0.25</v>
      </c>
      <c r="X98" s="567">
        <v>0.25</v>
      </c>
      <c r="Y98" s="567">
        <v>0</v>
      </c>
      <c r="Z98" s="568">
        <v>0</v>
      </c>
      <c r="AA98" s="569" t="s">
        <v>504</v>
      </c>
      <c r="AB98" s="542" t="s">
        <v>678</v>
      </c>
      <c r="AC98" s="396" t="s">
        <v>704</v>
      </c>
      <c r="AD98" s="396"/>
      <c r="AE98" s="570"/>
    </row>
    <row r="99" spans="1:31" s="27" customFormat="1">
      <c r="A99" s="581" t="s">
        <v>4</v>
      </c>
      <c r="B99" s="571" t="s">
        <v>1579</v>
      </c>
      <c r="C99" s="572" t="s">
        <v>777</v>
      </c>
      <c r="D99" s="573">
        <v>30</v>
      </c>
      <c r="E99" s="573">
        <v>2</v>
      </c>
      <c r="F99" s="573">
        <v>0</v>
      </c>
      <c r="G99" s="573">
        <v>5</v>
      </c>
      <c r="H99" s="573">
        <v>0</v>
      </c>
      <c r="I99" s="573">
        <v>30</v>
      </c>
      <c r="J99" s="358">
        <v>7.4999999999999997E-2</v>
      </c>
      <c r="K99" s="573">
        <v>0</v>
      </c>
      <c r="L99" s="576" t="b">
        <v>1</v>
      </c>
      <c r="M99" s="577">
        <v>5</v>
      </c>
      <c r="N99" s="577">
        <v>5</v>
      </c>
      <c r="O99" s="578">
        <v>0</v>
      </c>
      <c r="P99" s="577">
        <f>entityDefinitions[[#This Row],['[edibleFromTier']]]</f>
        <v>0</v>
      </c>
      <c r="Q99" s="347" t="b">
        <v>1</v>
      </c>
      <c r="R99" s="579" t="b">
        <v>0</v>
      </c>
      <c r="S99" s="347" t="b">
        <v>0</v>
      </c>
      <c r="T99" s="347">
        <v>1</v>
      </c>
      <c r="U99" s="566">
        <v>2</v>
      </c>
      <c r="V99" s="391">
        <v>0</v>
      </c>
      <c r="W99" s="361">
        <v>0.1</v>
      </c>
      <c r="X99" s="574">
        <v>0.1</v>
      </c>
      <c r="Y99" s="574">
        <v>0</v>
      </c>
      <c r="Z99" s="568">
        <v>0</v>
      </c>
      <c r="AA99" s="575" t="s">
        <v>1231</v>
      </c>
      <c r="AB99" s="542" t="s">
        <v>1245</v>
      </c>
      <c r="AC99" s="396" t="s">
        <v>1255</v>
      </c>
      <c r="AD99" s="396"/>
      <c r="AE99" s="570"/>
    </row>
    <row r="100" spans="1:31">
      <c r="A100" s="565" t="s">
        <v>4</v>
      </c>
      <c r="B100" s="571" t="s">
        <v>1580</v>
      </c>
      <c r="C100" s="572" t="s">
        <v>777</v>
      </c>
      <c r="D100" s="573">
        <v>80</v>
      </c>
      <c r="E100" s="573">
        <v>2</v>
      </c>
      <c r="F100" s="573">
        <v>0</v>
      </c>
      <c r="G100" s="573">
        <v>15</v>
      </c>
      <c r="H100" s="573">
        <v>0</v>
      </c>
      <c r="I100" s="573">
        <v>50</v>
      </c>
      <c r="J100" s="358">
        <v>0.15</v>
      </c>
      <c r="K100" s="573">
        <v>0</v>
      </c>
      <c r="L100" s="541" t="b">
        <v>1</v>
      </c>
      <c r="M100" s="577">
        <v>5</v>
      </c>
      <c r="N100" s="577">
        <v>5</v>
      </c>
      <c r="O100" s="582">
        <v>0</v>
      </c>
      <c r="P100" s="577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6">
        <v>7</v>
      </c>
      <c r="V100" s="391">
        <v>0</v>
      </c>
      <c r="W100" s="361">
        <v>0.25</v>
      </c>
      <c r="X100" s="567">
        <v>0.25</v>
      </c>
      <c r="Y100" s="567">
        <v>0</v>
      </c>
      <c r="Z100" s="568">
        <v>0</v>
      </c>
      <c r="AA100" s="569" t="s">
        <v>511</v>
      </c>
      <c r="AB100" s="542" t="s">
        <v>694</v>
      </c>
      <c r="AC100" s="396" t="s">
        <v>757</v>
      </c>
      <c r="AD100" s="396" t="s">
        <v>737</v>
      </c>
      <c r="AE100" s="570" t="s">
        <v>738</v>
      </c>
    </row>
    <row r="101" spans="1:31">
      <c r="A101" s="565" t="s">
        <v>4</v>
      </c>
      <c r="B101" s="571" t="s">
        <v>1581</v>
      </c>
      <c r="C101" s="572" t="s">
        <v>777</v>
      </c>
      <c r="D101" s="573">
        <v>120</v>
      </c>
      <c r="E101" s="573">
        <v>9</v>
      </c>
      <c r="F101" s="573">
        <v>0</v>
      </c>
      <c r="G101" s="573">
        <v>20</v>
      </c>
      <c r="H101" s="573">
        <v>0</v>
      </c>
      <c r="I101" s="573">
        <v>70</v>
      </c>
      <c r="J101" s="358">
        <v>0.15</v>
      </c>
      <c r="K101" s="573">
        <v>0</v>
      </c>
      <c r="L101" s="576" t="b">
        <v>1</v>
      </c>
      <c r="M101" s="577">
        <v>5</v>
      </c>
      <c r="N101" s="577">
        <v>5</v>
      </c>
      <c r="O101" s="578">
        <v>4</v>
      </c>
      <c r="P101" s="577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6">
        <v>4</v>
      </c>
      <c r="V101" s="391">
        <v>0</v>
      </c>
      <c r="W101" s="361">
        <v>0</v>
      </c>
      <c r="X101" s="574">
        <v>0</v>
      </c>
      <c r="Y101" s="574">
        <v>1</v>
      </c>
      <c r="Z101" s="568">
        <v>0</v>
      </c>
      <c r="AA101" s="575" t="s">
        <v>558</v>
      </c>
      <c r="AB101" s="542" t="s">
        <v>682</v>
      </c>
      <c r="AC101" s="396" t="s">
        <v>749</v>
      </c>
      <c r="AD101" s="396" t="s">
        <v>736</v>
      </c>
      <c r="AE101" s="570" t="s">
        <v>718</v>
      </c>
    </row>
    <row r="102" spans="1:31">
      <c r="A102" s="565" t="s">
        <v>4</v>
      </c>
      <c r="B102" s="571" t="s">
        <v>1582</v>
      </c>
      <c r="C102" s="572" t="s">
        <v>777</v>
      </c>
      <c r="D102" s="573">
        <v>180</v>
      </c>
      <c r="E102" s="573">
        <v>9</v>
      </c>
      <c r="F102" s="573">
        <v>0</v>
      </c>
      <c r="G102" s="573">
        <v>30</v>
      </c>
      <c r="H102" s="573">
        <v>0</v>
      </c>
      <c r="I102" s="573">
        <v>105</v>
      </c>
      <c r="J102" s="358">
        <v>0.1</v>
      </c>
      <c r="K102" s="573">
        <v>0</v>
      </c>
      <c r="L102" s="576" t="b">
        <v>1</v>
      </c>
      <c r="M102" s="577">
        <v>5</v>
      </c>
      <c r="N102" s="577">
        <v>5</v>
      </c>
      <c r="O102" s="578">
        <v>0</v>
      </c>
      <c r="P102" s="577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3">
        <v>9</v>
      </c>
      <c r="V102" s="584">
        <v>0</v>
      </c>
      <c r="W102" s="361">
        <v>0.25</v>
      </c>
      <c r="X102" s="567">
        <v>0.25</v>
      </c>
      <c r="Y102" s="567">
        <v>0.75</v>
      </c>
      <c r="Z102" s="568">
        <v>0</v>
      </c>
      <c r="AA102" s="575" t="s">
        <v>1178</v>
      </c>
      <c r="AB102" s="542" t="s">
        <v>1243</v>
      </c>
      <c r="AC102" s="396" t="s">
        <v>1253</v>
      </c>
      <c r="AD102" s="396"/>
      <c r="AE102" s="570"/>
    </row>
    <row r="103" spans="1:31" s="27" customFormat="1">
      <c r="A103" s="565" t="s">
        <v>4</v>
      </c>
      <c r="B103" s="571" t="s">
        <v>1583</v>
      </c>
      <c r="C103" s="572" t="s">
        <v>777</v>
      </c>
      <c r="D103" s="573">
        <v>150</v>
      </c>
      <c r="E103" s="573">
        <v>20</v>
      </c>
      <c r="F103" s="573">
        <v>0</v>
      </c>
      <c r="G103" s="573">
        <v>50</v>
      </c>
      <c r="H103" s="573">
        <v>0</v>
      </c>
      <c r="I103" s="573">
        <v>110</v>
      </c>
      <c r="J103" s="358">
        <v>0.1</v>
      </c>
      <c r="K103" s="573">
        <v>0</v>
      </c>
      <c r="L103" s="576" t="b">
        <v>1</v>
      </c>
      <c r="M103" s="577">
        <v>3</v>
      </c>
      <c r="N103" s="577">
        <v>5</v>
      </c>
      <c r="O103" s="578">
        <v>4</v>
      </c>
      <c r="P103" s="577">
        <v>3</v>
      </c>
      <c r="Q103" s="347" t="b">
        <v>1</v>
      </c>
      <c r="R103" s="347" t="b">
        <v>0</v>
      </c>
      <c r="S103" s="579" t="b">
        <v>1</v>
      </c>
      <c r="T103" s="347">
        <v>700</v>
      </c>
      <c r="U103" s="583">
        <v>12</v>
      </c>
      <c r="V103" s="584">
        <v>0</v>
      </c>
      <c r="W103" s="361">
        <v>0.1</v>
      </c>
      <c r="X103" s="574">
        <v>0.25</v>
      </c>
      <c r="Y103" s="574">
        <v>0</v>
      </c>
      <c r="Z103" s="568">
        <v>0</v>
      </c>
      <c r="AA103" s="575" t="s">
        <v>504</v>
      </c>
      <c r="AB103" s="542" t="s">
        <v>678</v>
      </c>
      <c r="AC103" s="396" t="s">
        <v>704</v>
      </c>
      <c r="AD103" s="396"/>
      <c r="AE103" s="570"/>
    </row>
    <row r="104" spans="1:31" s="27" customFormat="1">
      <c r="A104" s="565" t="s">
        <v>4</v>
      </c>
      <c r="B104" s="571" t="s">
        <v>1584</v>
      </c>
      <c r="C104" s="572" t="s">
        <v>777</v>
      </c>
      <c r="D104" s="573">
        <v>100</v>
      </c>
      <c r="E104" s="573">
        <v>10</v>
      </c>
      <c r="F104" s="573">
        <v>0</v>
      </c>
      <c r="G104" s="573">
        <v>25</v>
      </c>
      <c r="H104" s="573">
        <v>0</v>
      </c>
      <c r="I104" s="573">
        <v>70</v>
      </c>
      <c r="J104" s="358">
        <v>0.1</v>
      </c>
      <c r="K104" s="573">
        <v>0</v>
      </c>
      <c r="L104" s="576" t="b">
        <v>1</v>
      </c>
      <c r="M104" s="577">
        <v>5</v>
      </c>
      <c r="N104" s="577">
        <v>5</v>
      </c>
      <c r="O104" s="578">
        <v>3</v>
      </c>
      <c r="P104" s="577">
        <v>3</v>
      </c>
      <c r="Q104" s="347" t="b">
        <v>1</v>
      </c>
      <c r="R104" s="347" t="b">
        <v>0</v>
      </c>
      <c r="S104" s="579" t="b">
        <v>0</v>
      </c>
      <c r="T104" s="347">
        <v>1</v>
      </c>
      <c r="U104" s="566">
        <v>9</v>
      </c>
      <c r="V104" s="391">
        <v>0</v>
      </c>
      <c r="W104" s="361">
        <v>0.25</v>
      </c>
      <c r="X104" s="567">
        <v>0.25</v>
      </c>
      <c r="Y104" s="567">
        <v>0</v>
      </c>
      <c r="Z104" s="568">
        <v>0</v>
      </c>
      <c r="AA104" s="569" t="s">
        <v>504</v>
      </c>
      <c r="AB104" s="542" t="s">
        <v>678</v>
      </c>
      <c r="AC104" s="396" t="s">
        <v>704</v>
      </c>
      <c r="AD104" s="396"/>
      <c r="AE104" s="570"/>
    </row>
    <row r="105" spans="1:31" s="27" customFormat="1">
      <c r="A105" s="565" t="s">
        <v>4</v>
      </c>
      <c r="B105" s="571" t="s">
        <v>1585</v>
      </c>
      <c r="C105" s="572" t="s">
        <v>777</v>
      </c>
      <c r="D105" s="573">
        <v>30</v>
      </c>
      <c r="E105" s="573">
        <v>2</v>
      </c>
      <c r="F105" s="573">
        <v>0</v>
      </c>
      <c r="G105" s="573">
        <v>5</v>
      </c>
      <c r="H105" s="573">
        <v>0</v>
      </c>
      <c r="I105" s="573">
        <v>30</v>
      </c>
      <c r="J105" s="358">
        <v>7.4999999999999997E-2</v>
      </c>
      <c r="K105" s="573">
        <v>0</v>
      </c>
      <c r="L105" s="576" t="b">
        <v>1</v>
      </c>
      <c r="M105" s="577">
        <v>5</v>
      </c>
      <c r="N105" s="577">
        <v>5</v>
      </c>
      <c r="O105" s="578">
        <v>3</v>
      </c>
      <c r="P105" s="577">
        <f>entityDefinitions[[#This Row],['[edibleFromTier']]]</f>
        <v>3</v>
      </c>
      <c r="Q105" s="347" t="b">
        <v>1</v>
      </c>
      <c r="R105" s="347" t="b">
        <v>0</v>
      </c>
      <c r="S105" s="579" t="b">
        <v>0</v>
      </c>
      <c r="T105" s="347">
        <v>1</v>
      </c>
      <c r="U105" s="566">
        <v>12</v>
      </c>
      <c r="V105" s="391">
        <v>0</v>
      </c>
      <c r="W105" s="361">
        <v>0.1</v>
      </c>
      <c r="X105" s="567">
        <v>0.1</v>
      </c>
      <c r="Y105" s="567">
        <v>0</v>
      </c>
      <c r="Z105" s="568">
        <v>0</v>
      </c>
      <c r="AA105" s="569" t="s">
        <v>1231</v>
      </c>
      <c r="AB105" s="542" t="s">
        <v>1245</v>
      </c>
      <c r="AC105" s="396" t="s">
        <v>1255</v>
      </c>
      <c r="AD105" s="396"/>
      <c r="AE105" s="570"/>
    </row>
    <row r="106" spans="1:31">
      <c r="A106" s="581" t="s">
        <v>4</v>
      </c>
      <c r="B106" s="354" t="s">
        <v>1595</v>
      </c>
      <c r="C106" s="592" t="s">
        <v>763</v>
      </c>
      <c r="D106" s="441">
        <v>60</v>
      </c>
      <c r="E106" s="441">
        <v>2</v>
      </c>
      <c r="F106" s="441">
        <v>0</v>
      </c>
      <c r="G106" s="441">
        <v>16</v>
      </c>
      <c r="H106" s="441">
        <v>0</v>
      </c>
      <c r="I106" s="441">
        <v>75</v>
      </c>
      <c r="J106" s="358">
        <v>0.22499999999999998</v>
      </c>
      <c r="K106" s="441">
        <v>0</v>
      </c>
      <c r="L106" s="541" t="b">
        <v>1</v>
      </c>
      <c r="M106" s="577">
        <v>5</v>
      </c>
      <c r="N106" s="348">
        <v>0</v>
      </c>
      <c r="O106" s="582">
        <v>1</v>
      </c>
      <c r="P106" s="577">
        <v>0</v>
      </c>
      <c r="Q106" s="347" t="b">
        <v>1</v>
      </c>
      <c r="R106" s="347" t="b">
        <v>1</v>
      </c>
      <c r="S106" s="579" t="b">
        <v>0</v>
      </c>
      <c r="T106" s="347">
        <v>25</v>
      </c>
      <c r="U106" s="566">
        <v>7</v>
      </c>
      <c r="V106" s="391">
        <v>0</v>
      </c>
      <c r="W106" s="593">
        <v>0.25</v>
      </c>
      <c r="X106" s="594">
        <v>0.25</v>
      </c>
      <c r="Y106" s="594">
        <v>0.8</v>
      </c>
      <c r="Z106" s="595">
        <v>0</v>
      </c>
      <c r="AA106" s="596" t="s">
        <v>1167</v>
      </c>
      <c r="AB106" s="597" t="s">
        <v>1240</v>
      </c>
      <c r="AC106" s="598" t="s">
        <v>1250</v>
      </c>
      <c r="AD106" s="598"/>
      <c r="AE106" s="599"/>
    </row>
    <row r="107" spans="1:31">
      <c r="A107" s="565" t="s">
        <v>4</v>
      </c>
      <c r="B107" s="600" t="s">
        <v>1598</v>
      </c>
      <c r="C107" s="572" t="s">
        <v>469</v>
      </c>
      <c r="D107" s="601">
        <v>20</v>
      </c>
      <c r="E107" s="573">
        <v>2</v>
      </c>
      <c r="F107" s="573">
        <v>0</v>
      </c>
      <c r="G107" s="573">
        <v>0</v>
      </c>
      <c r="H107" s="573">
        <v>0</v>
      </c>
      <c r="I107" s="573">
        <v>25</v>
      </c>
      <c r="J107" s="602">
        <v>7.4999999999999997E-2</v>
      </c>
      <c r="K107" s="573">
        <v>0</v>
      </c>
      <c r="L107" s="603" t="b">
        <v>0</v>
      </c>
      <c r="M107" s="577">
        <v>5</v>
      </c>
      <c r="N107" s="348">
        <v>5</v>
      </c>
      <c r="O107" s="582">
        <v>0</v>
      </c>
      <c r="P107" s="577">
        <f>entityDefinitions[[#This Row],['[edibleFromTier']]]</f>
        <v>0</v>
      </c>
      <c r="Q107" s="347" t="b">
        <v>1</v>
      </c>
      <c r="R107" s="347" t="b">
        <v>0</v>
      </c>
      <c r="S107" s="579" t="b">
        <v>0</v>
      </c>
      <c r="T107" s="347">
        <v>1</v>
      </c>
      <c r="U107" s="566"/>
      <c r="V107" s="604">
        <v>0</v>
      </c>
      <c r="W107" s="605">
        <v>0</v>
      </c>
      <c r="X107" s="567">
        <v>0</v>
      </c>
      <c r="Y107" s="567">
        <v>0</v>
      </c>
      <c r="Z107" s="568">
        <v>0</v>
      </c>
      <c r="AA107" s="569" t="s">
        <v>1236</v>
      </c>
      <c r="AB107" s="542" t="s">
        <v>677</v>
      </c>
      <c r="AC107" s="396" t="s">
        <v>752</v>
      </c>
      <c r="AD107" s="396"/>
      <c r="AE107" s="570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2"/>
      <c r="G110" s="622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A23:AE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1430</v>
      </c>
      <c r="G5" s="15" t="s">
        <v>1431</v>
      </c>
      <c r="H5" s="15" t="s">
        <v>664</v>
      </c>
      <c r="I5" s="15" t="s">
        <v>1589</v>
      </c>
      <c r="J5" s="15" t="s">
        <v>1586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2" t="s">
        <v>297</v>
      </c>
      <c r="K3" s="622"/>
      <c r="M3" s="622"/>
      <c r="N3" s="622"/>
      <c r="O3" s="622"/>
      <c r="P3" s="622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1" t="s">
        <v>1468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1404</v>
      </c>
      <c r="J5" s="307" t="s">
        <v>1117</v>
      </c>
      <c r="K5" s="500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1405</v>
      </c>
      <c r="J6" s="307"/>
      <c r="K6" s="500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500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1404</v>
      </c>
      <c r="J8" s="307" t="s">
        <v>1117</v>
      </c>
      <c r="K8" s="500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1406</v>
      </c>
      <c r="J9" s="307" t="s">
        <v>1116</v>
      </c>
      <c r="K9" s="500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1407</v>
      </c>
      <c r="J10" s="307" t="s">
        <v>1119</v>
      </c>
      <c r="K10" s="500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1408</v>
      </c>
      <c r="J11" s="307" t="s">
        <v>1119</v>
      </c>
      <c r="K11" s="500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1409</v>
      </c>
      <c r="J12" s="307" t="s">
        <v>1182</v>
      </c>
      <c r="K12" s="500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1410</v>
      </c>
      <c r="J13" s="307" t="s">
        <v>1183</v>
      </c>
      <c r="K13" s="500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1411</v>
      </c>
      <c r="J14" s="307" t="s">
        <v>1118</v>
      </c>
      <c r="K14" s="500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1412</v>
      </c>
      <c r="J15" s="307"/>
      <c r="K15" s="500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1413</v>
      </c>
      <c r="J16" s="307"/>
      <c r="K16" s="500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1405</v>
      </c>
      <c r="J17" s="307"/>
      <c r="K17" s="500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500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1414</v>
      </c>
      <c r="J19" s="326"/>
      <c r="K19" s="500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3"/>
      <c r="G22" s="623"/>
      <c r="H22" s="623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1284</v>
      </c>
      <c r="H30" s="311" t="s">
        <v>1285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4" t="s">
        <v>304</v>
      </c>
      <c r="H34" s="624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1392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1468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1421</v>
      </c>
      <c r="H5" t="s">
        <v>1410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1422</v>
      </c>
      <c r="H6" s="67" t="s">
        <v>1424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1423</v>
      </c>
      <c r="H7" t="s">
        <v>1425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2"/>
      <c r="G3" s="62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16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1468</v>
      </c>
      <c r="R4" s="142" t="s">
        <v>619</v>
      </c>
    </row>
    <row r="5" spans="1:18" s="67" customFormat="1">
      <c r="B5" s="502" t="s">
        <v>4</v>
      </c>
      <c r="C5" s="503" t="s">
        <v>447</v>
      </c>
      <c r="D5" s="503" t="s">
        <v>414</v>
      </c>
      <c r="E5" s="504"/>
      <c r="F5" s="505">
        <v>0</v>
      </c>
      <c r="G5" s="506">
        <v>0</v>
      </c>
      <c r="H5" s="506">
        <v>0</v>
      </c>
      <c r="I5" s="506">
        <v>0</v>
      </c>
      <c r="J5" s="507" t="s">
        <v>567</v>
      </c>
      <c r="K5" s="507" t="s">
        <v>447</v>
      </c>
      <c r="L5" s="507"/>
      <c r="M5" s="507"/>
      <c r="N5" s="508"/>
      <c r="O5" s="509" t="str">
        <f t="shared" ref="O5:O44" si="0">UPPER(CONCATENATE("TID_","SKIN",SUBSTITUTE(C5,"dragon",""),"_NAME"))</f>
        <v>TID_SKIN_BABY_0_NAME</v>
      </c>
      <c r="P5" s="510" t="str">
        <f t="shared" ref="P5:P44" si="1">UPPER(CONCATENATE("TID_",C5,"_DESC"))</f>
        <v>TID_DRAGON_BABY_0_DESC</v>
      </c>
      <c r="Q5" s="511" t="s">
        <v>917</v>
      </c>
      <c r="R5" s="315">
        <v>1</v>
      </c>
    </row>
    <row r="6" spans="1:18" s="67" customFormat="1" ht="15.75" thickBot="1">
      <c r="B6" s="512" t="s">
        <v>4</v>
      </c>
      <c r="C6" s="315" t="s">
        <v>568</v>
      </c>
      <c r="D6" s="315" t="s">
        <v>414</v>
      </c>
      <c r="E6" s="513" t="s">
        <v>806</v>
      </c>
      <c r="F6" s="514">
        <v>1</v>
      </c>
      <c r="G6" s="515">
        <v>390</v>
      </c>
      <c r="H6" s="515">
        <v>0</v>
      </c>
      <c r="I6" s="515">
        <v>3</v>
      </c>
      <c r="J6" s="516" t="s">
        <v>569</v>
      </c>
      <c r="K6" s="516" t="s">
        <v>568</v>
      </c>
      <c r="L6" s="516"/>
      <c r="M6" s="516"/>
      <c r="N6" s="516" t="s">
        <v>1043</v>
      </c>
      <c r="O6" s="517" t="str">
        <f t="shared" si="0"/>
        <v>TID_SKIN_BABY_1_NAME</v>
      </c>
      <c r="P6" s="511" t="str">
        <f t="shared" si="1"/>
        <v>TID_DRAGON_BABY_1_DESC</v>
      </c>
      <c r="Q6" s="511" t="s">
        <v>917</v>
      </c>
      <c r="R6" s="315">
        <v>2</v>
      </c>
    </row>
    <row r="7" spans="1:18" s="67" customFormat="1">
      <c r="B7" s="502" t="s">
        <v>4</v>
      </c>
      <c r="C7" s="503" t="s">
        <v>446</v>
      </c>
      <c r="D7" s="503" t="s">
        <v>406</v>
      </c>
      <c r="E7" s="504"/>
      <c r="F7" s="505">
        <v>0</v>
      </c>
      <c r="G7" s="506">
        <v>0</v>
      </c>
      <c r="H7" s="506">
        <v>0</v>
      </c>
      <c r="I7" s="506">
        <v>0</v>
      </c>
      <c r="J7" s="507" t="s">
        <v>567</v>
      </c>
      <c r="K7" s="507" t="s">
        <v>446</v>
      </c>
      <c r="L7" s="507"/>
      <c r="M7" s="507"/>
      <c r="N7" s="508"/>
      <c r="O7" s="509" t="str">
        <f t="shared" si="0"/>
        <v>TID_SKIN_CROCODILE_0_NAME</v>
      </c>
      <c r="P7" s="510" t="str">
        <f t="shared" si="1"/>
        <v>TID_DRAGON_CROCODILE_0_DESC</v>
      </c>
      <c r="Q7" s="511" t="s">
        <v>917</v>
      </c>
      <c r="R7" s="315">
        <v>3</v>
      </c>
    </row>
    <row r="8" spans="1:18" s="67" customFormat="1">
      <c r="B8" s="518" t="s">
        <v>4</v>
      </c>
      <c r="C8" s="519" t="s">
        <v>448</v>
      </c>
      <c r="D8" s="519" t="s">
        <v>406</v>
      </c>
      <c r="E8" s="520" t="s">
        <v>810</v>
      </c>
      <c r="F8" s="521">
        <v>1</v>
      </c>
      <c r="G8" s="522">
        <v>900</v>
      </c>
      <c r="H8" s="522">
        <v>0</v>
      </c>
      <c r="I8" s="522">
        <v>3</v>
      </c>
      <c r="J8" s="523" t="s">
        <v>569</v>
      </c>
      <c r="K8" s="523" t="s">
        <v>448</v>
      </c>
      <c r="L8" s="523"/>
      <c r="M8" s="523"/>
      <c r="N8" s="516" t="s">
        <v>1596</v>
      </c>
      <c r="O8" s="524" t="str">
        <f t="shared" si="0"/>
        <v>TID_SKIN_CROCODILE_1_NAME</v>
      </c>
      <c r="P8" s="525" t="str">
        <f t="shared" si="1"/>
        <v>TID_DRAGON_CROCODILE_1_DESC</v>
      </c>
      <c r="Q8" s="511" t="s">
        <v>917</v>
      </c>
      <c r="R8" s="315">
        <v>4</v>
      </c>
    </row>
    <row r="9" spans="1:18" s="67" customFormat="1" ht="15.75" thickBot="1">
      <c r="B9" s="512" t="s">
        <v>4</v>
      </c>
      <c r="C9" s="315" t="s">
        <v>449</v>
      </c>
      <c r="D9" s="315" t="s">
        <v>406</v>
      </c>
      <c r="E9" s="513" t="s">
        <v>892</v>
      </c>
      <c r="F9" s="514">
        <v>2</v>
      </c>
      <c r="G9" s="515">
        <v>0</v>
      </c>
      <c r="H9" s="515">
        <v>12</v>
      </c>
      <c r="I9" s="515">
        <v>6</v>
      </c>
      <c r="J9" s="516" t="s">
        <v>571</v>
      </c>
      <c r="K9" s="516" t="s">
        <v>449</v>
      </c>
      <c r="L9" s="516"/>
      <c r="M9" s="516"/>
      <c r="N9" s="526" t="s">
        <v>1403</v>
      </c>
      <c r="O9" s="517" t="str">
        <f t="shared" si="0"/>
        <v>TID_SKIN_CROCODILE_2_NAME</v>
      </c>
      <c r="P9" s="511" t="str">
        <f t="shared" si="1"/>
        <v>TID_DRAGON_CROCODILE_2_DESC</v>
      </c>
      <c r="Q9" s="511" t="s">
        <v>917</v>
      </c>
      <c r="R9" s="315">
        <v>5</v>
      </c>
    </row>
    <row r="10" spans="1:18" s="67" customFormat="1">
      <c r="B10" s="502" t="s">
        <v>4</v>
      </c>
      <c r="C10" s="503" t="s">
        <v>453</v>
      </c>
      <c r="D10" s="503" t="s">
        <v>409</v>
      </c>
      <c r="E10" s="504"/>
      <c r="F10" s="505">
        <v>0</v>
      </c>
      <c r="G10" s="506">
        <v>0</v>
      </c>
      <c r="H10" s="506">
        <v>0</v>
      </c>
      <c r="I10" s="506">
        <v>0</v>
      </c>
      <c r="J10" s="507" t="s">
        <v>567</v>
      </c>
      <c r="K10" s="507" t="s">
        <v>453</v>
      </c>
      <c r="L10" s="507"/>
      <c r="M10" s="507"/>
      <c r="N10" s="516"/>
      <c r="O10" s="509" t="str">
        <f t="shared" si="0"/>
        <v>TID_SKIN_REPTILE_0_NAME</v>
      </c>
      <c r="P10" s="510" t="str">
        <f t="shared" si="1"/>
        <v>TID_DRAGON_REPTILE_0_DESC</v>
      </c>
      <c r="Q10" s="511" t="s">
        <v>917</v>
      </c>
      <c r="R10" s="315">
        <v>6</v>
      </c>
    </row>
    <row r="11" spans="1:18" s="67" customFormat="1">
      <c r="B11" s="518" t="s">
        <v>4</v>
      </c>
      <c r="C11" s="519" t="s">
        <v>532</v>
      </c>
      <c r="D11" s="519" t="s">
        <v>409</v>
      </c>
      <c r="E11" s="464" t="s">
        <v>780</v>
      </c>
      <c r="F11" s="521">
        <v>1</v>
      </c>
      <c r="G11" s="522">
        <v>3150</v>
      </c>
      <c r="H11" s="522">
        <v>0</v>
      </c>
      <c r="I11" s="522">
        <v>4</v>
      </c>
      <c r="J11" s="523" t="s">
        <v>569</v>
      </c>
      <c r="K11" s="523" t="s">
        <v>532</v>
      </c>
      <c r="L11" s="523"/>
      <c r="M11" s="523"/>
      <c r="N11" s="516" t="s">
        <v>1279</v>
      </c>
      <c r="O11" s="524" t="str">
        <f t="shared" si="0"/>
        <v>TID_SKIN_REPTILE_1_NAME</v>
      </c>
      <c r="P11" s="525" t="str">
        <f t="shared" si="1"/>
        <v>TID_DRAGON_REPTILE_1_DESC</v>
      </c>
      <c r="Q11" s="511" t="s">
        <v>917</v>
      </c>
      <c r="R11" s="315">
        <v>7</v>
      </c>
    </row>
    <row r="12" spans="1:18" s="67" customFormat="1" ht="15.75" thickBot="1">
      <c r="B12" s="527" t="s">
        <v>4</v>
      </c>
      <c r="C12" s="316" t="s">
        <v>533</v>
      </c>
      <c r="D12" s="316" t="s">
        <v>409</v>
      </c>
      <c r="E12" s="528" t="s">
        <v>781</v>
      </c>
      <c r="F12" s="529">
        <v>2</v>
      </c>
      <c r="G12" s="530"/>
      <c r="H12" s="530">
        <v>20</v>
      </c>
      <c r="I12" s="530">
        <v>8</v>
      </c>
      <c r="J12" s="531" t="s">
        <v>571</v>
      </c>
      <c r="K12" s="531" t="s">
        <v>533</v>
      </c>
      <c r="L12" s="531"/>
      <c r="M12" s="531"/>
      <c r="N12" s="531" t="s">
        <v>1281</v>
      </c>
      <c r="O12" s="532" t="str">
        <f t="shared" si="0"/>
        <v>TID_SKIN_REPTILE_2_NAME</v>
      </c>
      <c r="P12" s="533" t="str">
        <f t="shared" si="1"/>
        <v>TID_DRAGON_REPTILE_2_DESC</v>
      </c>
      <c r="Q12" s="511" t="s">
        <v>917</v>
      </c>
      <c r="R12" s="316">
        <v>8</v>
      </c>
    </row>
    <row r="13" spans="1:18" s="67" customFormat="1">
      <c r="B13" s="518" t="s">
        <v>4</v>
      </c>
      <c r="C13" s="519" t="s">
        <v>450</v>
      </c>
      <c r="D13" s="519" t="s">
        <v>405</v>
      </c>
      <c r="E13" s="520"/>
      <c r="F13" s="521">
        <v>0</v>
      </c>
      <c r="G13" s="522">
        <v>0</v>
      </c>
      <c r="H13" s="522">
        <v>0</v>
      </c>
      <c r="I13" s="522">
        <v>0</v>
      </c>
      <c r="J13" s="523" t="s">
        <v>567</v>
      </c>
      <c r="K13" s="523" t="s">
        <v>450</v>
      </c>
      <c r="L13" s="523"/>
      <c r="M13" s="523"/>
      <c r="N13" s="516"/>
      <c r="O13" s="524" t="str">
        <f t="shared" si="0"/>
        <v>TID_SKIN_FAT_0_NAME</v>
      </c>
      <c r="P13" s="525" t="str">
        <f t="shared" si="1"/>
        <v>TID_DRAGON_FAT_0_DESC</v>
      </c>
      <c r="Q13" s="511" t="s">
        <v>917</v>
      </c>
      <c r="R13" s="315">
        <v>10</v>
      </c>
    </row>
    <row r="14" spans="1:18" s="67" customFormat="1">
      <c r="B14" s="518" t="s">
        <v>4</v>
      </c>
      <c r="C14" s="519" t="s">
        <v>527</v>
      </c>
      <c r="D14" s="519" t="s">
        <v>405</v>
      </c>
      <c r="E14" s="513" t="s">
        <v>818</v>
      </c>
      <c r="F14" s="521">
        <v>1</v>
      </c>
      <c r="G14" s="522">
        <v>4800</v>
      </c>
      <c r="H14" s="522">
        <v>0</v>
      </c>
      <c r="I14" s="522">
        <v>3</v>
      </c>
      <c r="J14" s="523" t="s">
        <v>569</v>
      </c>
      <c r="K14" s="523" t="s">
        <v>527</v>
      </c>
      <c r="L14" s="523"/>
      <c r="M14" s="523"/>
      <c r="N14" s="516" t="s">
        <v>1461</v>
      </c>
      <c r="O14" s="524" t="str">
        <f t="shared" si="0"/>
        <v>TID_SKIN_FAT_1_NAME</v>
      </c>
      <c r="P14" s="525" t="str">
        <f t="shared" si="1"/>
        <v>TID_DRAGON_FAT_1_DESC</v>
      </c>
      <c r="Q14" s="511" t="s">
        <v>917</v>
      </c>
      <c r="R14" s="315">
        <v>11</v>
      </c>
    </row>
    <row r="15" spans="1:18" s="67" customFormat="1">
      <c r="B15" s="512" t="s">
        <v>4</v>
      </c>
      <c r="C15" s="315" t="s">
        <v>570</v>
      </c>
      <c r="D15" s="315" t="s">
        <v>405</v>
      </c>
      <c r="E15" s="513" t="s">
        <v>781</v>
      </c>
      <c r="F15" s="514">
        <v>2</v>
      </c>
      <c r="G15" s="515">
        <v>6400</v>
      </c>
      <c r="H15" s="515"/>
      <c r="I15" s="515">
        <v>6</v>
      </c>
      <c r="J15" s="516" t="s">
        <v>571</v>
      </c>
      <c r="K15" s="516" t="s">
        <v>570</v>
      </c>
      <c r="L15" s="516"/>
      <c r="M15" s="516"/>
      <c r="N15" s="516" t="s">
        <v>1497</v>
      </c>
      <c r="O15" s="517" t="str">
        <f t="shared" si="0"/>
        <v>TID_SKIN_FAT_2_NAME</v>
      </c>
      <c r="P15" s="511" t="str">
        <f t="shared" si="1"/>
        <v>TID_DRAGON_FAT_2_DESC</v>
      </c>
      <c r="Q15" s="511" t="s">
        <v>917</v>
      </c>
      <c r="R15" s="315">
        <v>12</v>
      </c>
    </row>
    <row r="16" spans="1:18" s="67" customFormat="1" ht="15.75" thickBot="1">
      <c r="B16" s="512" t="s">
        <v>4</v>
      </c>
      <c r="C16" s="315" t="s">
        <v>1278</v>
      </c>
      <c r="D16" s="315" t="s">
        <v>405</v>
      </c>
      <c r="E16" s="513" t="s">
        <v>291</v>
      </c>
      <c r="F16" s="514">
        <v>3</v>
      </c>
      <c r="G16" s="515">
        <v>0</v>
      </c>
      <c r="H16" s="515">
        <v>30</v>
      </c>
      <c r="I16" s="515">
        <v>6</v>
      </c>
      <c r="J16" s="516" t="s">
        <v>573</v>
      </c>
      <c r="K16" s="516" t="s">
        <v>1278</v>
      </c>
      <c r="L16" s="516"/>
      <c r="M16" s="516"/>
      <c r="N16" s="516" t="s">
        <v>1496</v>
      </c>
      <c r="O16" s="517" t="str">
        <f t="shared" si="0"/>
        <v>TID_SKIN_FAT_3_NAME</v>
      </c>
      <c r="P16" s="511" t="str">
        <f t="shared" si="1"/>
        <v>TID_DRAGON_FAT_3_DESC</v>
      </c>
      <c r="Q16" s="511" t="s">
        <v>917</v>
      </c>
      <c r="R16" s="315">
        <v>12</v>
      </c>
    </row>
    <row r="17" spans="2:18" s="67" customFormat="1">
      <c r="B17" s="502" t="s">
        <v>4</v>
      </c>
      <c r="C17" s="503" t="s">
        <v>451</v>
      </c>
      <c r="D17" s="503" t="s">
        <v>407</v>
      </c>
      <c r="E17" s="504"/>
      <c r="F17" s="505">
        <v>0</v>
      </c>
      <c r="G17" s="506">
        <v>0</v>
      </c>
      <c r="H17" s="506">
        <v>0</v>
      </c>
      <c r="I17" s="506">
        <v>0</v>
      </c>
      <c r="J17" s="507" t="s">
        <v>567</v>
      </c>
      <c r="K17" s="507" t="s">
        <v>451</v>
      </c>
      <c r="L17" s="507"/>
      <c r="M17" s="507"/>
      <c r="N17" s="508"/>
      <c r="O17" s="509" t="str">
        <f t="shared" si="0"/>
        <v>TID_SKIN_BUG_0_NAME</v>
      </c>
      <c r="P17" s="510" t="str">
        <f t="shared" si="1"/>
        <v>TID_DRAGON_BUG_0_DESC</v>
      </c>
      <c r="Q17" s="511" t="s">
        <v>917</v>
      </c>
      <c r="R17" s="315">
        <v>13</v>
      </c>
    </row>
    <row r="18" spans="2:18" s="67" customFormat="1">
      <c r="B18" s="518" t="s">
        <v>4</v>
      </c>
      <c r="C18" s="519" t="s">
        <v>528</v>
      </c>
      <c r="D18" s="519" t="s">
        <v>407</v>
      </c>
      <c r="E18" s="520" t="s">
        <v>779</v>
      </c>
      <c r="F18" s="521">
        <v>1</v>
      </c>
      <c r="G18" s="522">
        <v>9500</v>
      </c>
      <c r="H18" s="522">
        <v>0</v>
      </c>
      <c r="I18" s="522">
        <v>3</v>
      </c>
      <c r="J18" s="523" t="s">
        <v>569</v>
      </c>
      <c r="K18" s="523" t="s">
        <v>528</v>
      </c>
      <c r="L18" s="523"/>
      <c r="M18" s="523"/>
      <c r="N18" s="516" t="s">
        <v>1570</v>
      </c>
      <c r="O18" s="524" t="str">
        <f t="shared" si="0"/>
        <v>TID_SKIN_BUG_1_NAME</v>
      </c>
      <c r="P18" s="525" t="str">
        <f t="shared" si="1"/>
        <v>TID_DRAGON_BUG_1_DESC</v>
      </c>
      <c r="Q18" s="511" t="s">
        <v>917</v>
      </c>
      <c r="R18" s="315">
        <v>14</v>
      </c>
    </row>
    <row r="19" spans="2:18" s="67" customFormat="1">
      <c r="B19" s="518" t="s">
        <v>4</v>
      </c>
      <c r="C19" s="519" t="s">
        <v>529</v>
      </c>
      <c r="D19" s="519" t="s">
        <v>407</v>
      </c>
      <c r="E19" s="520" t="s">
        <v>315</v>
      </c>
      <c r="F19" s="521">
        <v>2</v>
      </c>
      <c r="G19" s="522">
        <v>13000</v>
      </c>
      <c r="H19" s="522">
        <v>0</v>
      </c>
      <c r="I19" s="522">
        <v>6</v>
      </c>
      <c r="J19" s="523" t="s">
        <v>571</v>
      </c>
      <c r="K19" s="523" t="s">
        <v>529</v>
      </c>
      <c r="L19" s="523"/>
      <c r="M19" s="523"/>
      <c r="N19" s="516" t="s">
        <v>1591</v>
      </c>
      <c r="O19" s="524" t="str">
        <f t="shared" si="0"/>
        <v>TID_SKIN_BUG_2_NAME</v>
      </c>
      <c r="P19" s="525" t="str">
        <f t="shared" si="1"/>
        <v>TID_DRAGON_BUG_2_DESC</v>
      </c>
      <c r="Q19" s="511" t="s">
        <v>917</v>
      </c>
      <c r="R19" s="315">
        <v>15</v>
      </c>
    </row>
    <row r="20" spans="2:18" s="67" customFormat="1" ht="15.75" thickBot="1">
      <c r="B20" s="512" t="s">
        <v>4</v>
      </c>
      <c r="C20" s="315" t="s">
        <v>572</v>
      </c>
      <c r="D20" s="315" t="s">
        <v>407</v>
      </c>
      <c r="E20" s="464" t="s">
        <v>780</v>
      </c>
      <c r="F20" s="514">
        <v>3</v>
      </c>
      <c r="G20" s="515">
        <v>0</v>
      </c>
      <c r="H20" s="515">
        <v>40</v>
      </c>
      <c r="I20" s="515">
        <v>9</v>
      </c>
      <c r="J20" s="516" t="s">
        <v>573</v>
      </c>
      <c r="K20" s="516" t="s">
        <v>572</v>
      </c>
      <c r="L20" s="516"/>
      <c r="M20" s="516"/>
      <c r="N20" s="516"/>
      <c r="O20" s="517" t="str">
        <f t="shared" si="0"/>
        <v>TID_SKIN_BUG_3_NAME</v>
      </c>
      <c r="P20" s="511" t="str">
        <f t="shared" si="1"/>
        <v>TID_DRAGON_BUG_3_DESC</v>
      </c>
      <c r="Q20" s="511" t="s">
        <v>917</v>
      </c>
      <c r="R20" s="315">
        <v>16</v>
      </c>
    </row>
    <row r="21" spans="2:18" s="67" customFormat="1">
      <c r="B21" s="502" t="s">
        <v>4</v>
      </c>
      <c r="C21" s="503" t="s">
        <v>452</v>
      </c>
      <c r="D21" s="503" t="s">
        <v>408</v>
      </c>
      <c r="E21" s="504"/>
      <c r="F21" s="505">
        <v>0</v>
      </c>
      <c r="G21" s="506">
        <v>0</v>
      </c>
      <c r="H21" s="506">
        <v>0</v>
      </c>
      <c r="I21" s="506">
        <v>0</v>
      </c>
      <c r="J21" s="507" t="s">
        <v>567</v>
      </c>
      <c r="K21" s="507" t="s">
        <v>452</v>
      </c>
      <c r="L21" s="507"/>
      <c r="M21" s="507"/>
      <c r="N21" s="508" t="s">
        <v>1049</v>
      </c>
      <c r="O21" s="509" t="str">
        <f t="shared" si="0"/>
        <v>TID_SKIN_CHINESE_0_NAME</v>
      </c>
      <c r="P21" s="510" t="str">
        <f t="shared" si="1"/>
        <v>TID_DRAGON_CHINESE_0_DESC</v>
      </c>
      <c r="Q21" s="511" t="s">
        <v>917</v>
      </c>
      <c r="R21" s="315">
        <v>17</v>
      </c>
    </row>
    <row r="22" spans="2:18" s="67" customFormat="1">
      <c r="B22" s="518" t="s">
        <v>4</v>
      </c>
      <c r="C22" s="519" t="s">
        <v>530</v>
      </c>
      <c r="D22" s="519" t="s">
        <v>408</v>
      </c>
      <c r="E22" s="520" t="s">
        <v>818</v>
      </c>
      <c r="F22" s="521">
        <v>1</v>
      </c>
      <c r="G22" s="522">
        <v>17000</v>
      </c>
      <c r="H22" s="522">
        <v>0</v>
      </c>
      <c r="I22" s="522">
        <v>4</v>
      </c>
      <c r="J22" s="523" t="s">
        <v>569</v>
      </c>
      <c r="K22" s="523" t="s">
        <v>530</v>
      </c>
      <c r="L22" s="523"/>
      <c r="M22" s="523"/>
      <c r="N22" s="516" t="s">
        <v>1050</v>
      </c>
      <c r="O22" s="524" t="str">
        <f t="shared" si="0"/>
        <v>TID_SKIN_CHINESE_1_NAME</v>
      </c>
      <c r="P22" s="525" t="str">
        <f t="shared" si="1"/>
        <v>TID_DRAGON_CHINESE_1_DESC</v>
      </c>
      <c r="Q22" s="511" t="s">
        <v>917</v>
      </c>
      <c r="R22" s="315">
        <v>18</v>
      </c>
    </row>
    <row r="23" spans="2:18" s="67" customFormat="1">
      <c r="B23" s="518" t="s">
        <v>4</v>
      </c>
      <c r="C23" s="519" t="s">
        <v>531</v>
      </c>
      <c r="D23" s="519" t="s">
        <v>408</v>
      </c>
      <c r="E23" s="520" t="s">
        <v>779</v>
      </c>
      <c r="F23" s="521">
        <v>2</v>
      </c>
      <c r="G23" s="522">
        <v>20000</v>
      </c>
      <c r="H23" s="522">
        <v>0</v>
      </c>
      <c r="I23" s="522">
        <v>8</v>
      </c>
      <c r="J23" s="523" t="s">
        <v>571</v>
      </c>
      <c r="K23" s="523" t="s">
        <v>531</v>
      </c>
      <c r="L23" s="523"/>
      <c r="M23" s="523"/>
      <c r="N23" s="516" t="s">
        <v>1280</v>
      </c>
      <c r="O23" s="524" t="str">
        <f t="shared" si="0"/>
        <v>TID_SKIN_CHINESE_2_NAME</v>
      </c>
      <c r="P23" s="525" t="str">
        <f t="shared" si="1"/>
        <v>TID_DRAGON_CHINESE_2_DESC</v>
      </c>
      <c r="Q23" s="511" t="s">
        <v>917</v>
      </c>
      <c r="R23" s="315">
        <v>19</v>
      </c>
    </row>
    <row r="24" spans="2:18" s="67" customFormat="1" ht="15.75" thickBot="1">
      <c r="B24" s="512" t="s">
        <v>4</v>
      </c>
      <c r="C24" s="315" t="s">
        <v>574</v>
      </c>
      <c r="D24" s="315" t="s">
        <v>408</v>
      </c>
      <c r="E24" s="513" t="s">
        <v>781</v>
      </c>
      <c r="F24" s="514">
        <v>3</v>
      </c>
      <c r="G24" s="515">
        <v>0</v>
      </c>
      <c r="H24" s="515">
        <v>80</v>
      </c>
      <c r="I24" s="515">
        <v>12</v>
      </c>
      <c r="J24" s="516" t="s">
        <v>573</v>
      </c>
      <c r="K24" s="516" t="s">
        <v>574</v>
      </c>
      <c r="L24" s="516"/>
      <c r="M24" s="516"/>
      <c r="N24" s="516" t="s">
        <v>1213</v>
      </c>
      <c r="O24" s="517" t="str">
        <f t="shared" si="0"/>
        <v>TID_SKIN_CHINESE_3_NAME</v>
      </c>
      <c r="P24" s="511" t="str">
        <f t="shared" si="1"/>
        <v>TID_DRAGON_CHINESE_3_DESC</v>
      </c>
      <c r="Q24" s="511" t="s">
        <v>917</v>
      </c>
      <c r="R24" s="315">
        <v>20</v>
      </c>
    </row>
    <row r="25" spans="2:18" s="67" customFormat="1">
      <c r="B25" s="502" t="s">
        <v>4</v>
      </c>
      <c r="C25" s="503" t="s">
        <v>454</v>
      </c>
      <c r="D25" s="503" t="s">
        <v>410</v>
      </c>
      <c r="E25" s="504"/>
      <c r="F25" s="505">
        <v>0</v>
      </c>
      <c r="G25" s="506">
        <v>0</v>
      </c>
      <c r="H25" s="506">
        <v>0</v>
      </c>
      <c r="I25" s="506">
        <v>0</v>
      </c>
      <c r="J25" s="507" t="s">
        <v>567</v>
      </c>
      <c r="K25" s="507" t="s">
        <v>454</v>
      </c>
      <c r="L25" s="507"/>
      <c r="M25" s="507"/>
      <c r="N25" s="508"/>
      <c r="O25" s="509" t="str">
        <f t="shared" si="0"/>
        <v>TID_SKIN_CLASSIC_0_NAME</v>
      </c>
      <c r="P25" s="510" t="str">
        <f t="shared" si="1"/>
        <v>TID_DRAGON_CLASSIC_0_DESC</v>
      </c>
      <c r="Q25" s="511" t="s">
        <v>917</v>
      </c>
      <c r="R25" s="315">
        <v>21</v>
      </c>
    </row>
    <row r="26" spans="2:18" s="67" customFormat="1">
      <c r="B26" s="518" t="s">
        <v>4</v>
      </c>
      <c r="C26" s="519" t="s">
        <v>534</v>
      </c>
      <c r="D26" s="519" t="s">
        <v>410</v>
      </c>
      <c r="E26" s="520" t="s">
        <v>809</v>
      </c>
      <c r="F26" s="521">
        <v>1</v>
      </c>
      <c r="G26" s="522">
        <v>20000</v>
      </c>
      <c r="H26" s="522">
        <v>0</v>
      </c>
      <c r="I26" s="522">
        <v>3</v>
      </c>
      <c r="J26" s="523" t="s">
        <v>569</v>
      </c>
      <c r="K26" s="523" t="s">
        <v>534</v>
      </c>
      <c r="L26" s="523"/>
      <c r="M26" s="523"/>
      <c r="N26" s="516" t="s">
        <v>1383</v>
      </c>
      <c r="O26" s="524" t="str">
        <f t="shared" si="0"/>
        <v>TID_SKIN_CLASSIC_1_NAME</v>
      </c>
      <c r="P26" s="525" t="str">
        <f t="shared" si="1"/>
        <v>TID_DRAGON_CLASSIC_1_DESC</v>
      </c>
      <c r="Q26" s="511" t="s">
        <v>917</v>
      </c>
      <c r="R26" s="315">
        <v>22</v>
      </c>
    </row>
    <row r="27" spans="2:18" s="67" customFormat="1">
      <c r="B27" s="518" t="s">
        <v>4</v>
      </c>
      <c r="C27" s="519" t="s">
        <v>535</v>
      </c>
      <c r="D27" s="519" t="s">
        <v>410</v>
      </c>
      <c r="E27" s="520" t="s">
        <v>779</v>
      </c>
      <c r="F27" s="521">
        <v>2</v>
      </c>
      <c r="G27" s="522">
        <v>25000</v>
      </c>
      <c r="H27" s="522">
        <v>0</v>
      </c>
      <c r="I27" s="522">
        <v>6</v>
      </c>
      <c r="J27" s="523" t="s">
        <v>571</v>
      </c>
      <c r="K27" s="523" t="s">
        <v>535</v>
      </c>
      <c r="L27" s="523"/>
      <c r="M27" s="523"/>
      <c r="N27" s="516" t="s">
        <v>1283</v>
      </c>
      <c r="O27" s="524" t="str">
        <f t="shared" si="0"/>
        <v>TID_SKIN_CLASSIC_2_NAME</v>
      </c>
      <c r="P27" s="525" t="str">
        <f t="shared" si="1"/>
        <v>TID_DRAGON_CLASSIC_2_DESC</v>
      </c>
      <c r="Q27" s="511" t="s">
        <v>917</v>
      </c>
      <c r="R27" s="315">
        <v>23</v>
      </c>
    </row>
    <row r="28" spans="2:18" s="67" customFormat="1">
      <c r="B28" s="518" t="s">
        <v>4</v>
      </c>
      <c r="C28" s="519" t="s">
        <v>536</v>
      </c>
      <c r="D28" s="519" t="s">
        <v>410</v>
      </c>
      <c r="E28" s="520" t="s">
        <v>315</v>
      </c>
      <c r="F28" s="521">
        <v>3</v>
      </c>
      <c r="G28" s="522">
        <v>30000</v>
      </c>
      <c r="H28" s="522">
        <v>0</v>
      </c>
      <c r="I28" s="522">
        <v>9</v>
      </c>
      <c r="J28" s="516" t="s">
        <v>573</v>
      </c>
      <c r="K28" s="516" t="s">
        <v>536</v>
      </c>
      <c r="L28" s="516"/>
      <c r="M28" s="516"/>
      <c r="N28" s="516" t="s">
        <v>1282</v>
      </c>
      <c r="O28" s="524" t="str">
        <f t="shared" si="0"/>
        <v>TID_SKIN_CLASSIC_3_NAME</v>
      </c>
      <c r="P28" s="525" t="str">
        <f t="shared" si="1"/>
        <v>TID_DRAGON_CLASSIC_3_DESC</v>
      </c>
      <c r="Q28" s="511" t="s">
        <v>917</v>
      </c>
      <c r="R28" s="315">
        <v>24</v>
      </c>
    </row>
    <row r="29" spans="2:18" s="67" customFormat="1" ht="15.75" thickBot="1">
      <c r="B29" s="512" t="s">
        <v>4</v>
      </c>
      <c r="C29" s="315" t="s">
        <v>575</v>
      </c>
      <c r="D29" s="315" t="s">
        <v>410</v>
      </c>
      <c r="E29" s="513" t="s">
        <v>813</v>
      </c>
      <c r="F29" s="514">
        <v>4</v>
      </c>
      <c r="G29" s="515">
        <v>0</v>
      </c>
      <c r="H29" s="515">
        <v>110</v>
      </c>
      <c r="I29" s="515">
        <v>12</v>
      </c>
      <c r="J29" s="516" t="s">
        <v>576</v>
      </c>
      <c r="K29" s="516" t="s">
        <v>575</v>
      </c>
      <c r="L29" s="516"/>
      <c r="M29" s="516"/>
      <c r="N29" s="516" t="s">
        <v>1597</v>
      </c>
      <c r="O29" s="517" t="str">
        <f t="shared" si="0"/>
        <v>TID_SKIN_CLASSIC_4_NAME</v>
      </c>
      <c r="P29" s="511" t="str">
        <f t="shared" si="1"/>
        <v>TID_DRAGON_CLASSIC_4_DESC</v>
      </c>
      <c r="Q29" s="511" t="s">
        <v>917</v>
      </c>
      <c r="R29" s="315">
        <v>25</v>
      </c>
    </row>
    <row r="30" spans="2:18" s="67" customFormat="1">
      <c r="B30" s="502" t="s">
        <v>4</v>
      </c>
      <c r="C30" s="503" t="s">
        <v>455</v>
      </c>
      <c r="D30" s="503" t="s">
        <v>411</v>
      </c>
      <c r="E30" s="504"/>
      <c r="F30" s="505">
        <v>0</v>
      </c>
      <c r="G30" s="506">
        <v>0</v>
      </c>
      <c r="H30" s="506">
        <v>0</v>
      </c>
      <c r="I30" s="506">
        <v>0</v>
      </c>
      <c r="J30" s="507" t="s">
        <v>567</v>
      </c>
      <c r="K30" s="507" t="s">
        <v>455</v>
      </c>
      <c r="L30" s="507"/>
      <c r="M30" s="507"/>
      <c r="N30" s="508"/>
      <c r="O30" s="509" t="str">
        <f t="shared" si="0"/>
        <v>TID_SKIN_DEVIL_0_NAME</v>
      </c>
      <c r="P30" s="510" t="str">
        <f t="shared" si="1"/>
        <v>TID_DRAGON_DEVIL_0_DESC</v>
      </c>
      <c r="Q30" s="511" t="s">
        <v>917</v>
      </c>
      <c r="R30" s="315">
        <v>26</v>
      </c>
    </row>
    <row r="31" spans="2:18" s="67" customFormat="1">
      <c r="B31" s="518" t="s">
        <v>4</v>
      </c>
      <c r="C31" s="519" t="s">
        <v>537</v>
      </c>
      <c r="D31" s="519" t="s">
        <v>411</v>
      </c>
      <c r="E31" s="520" t="s">
        <v>806</v>
      </c>
      <c r="F31" s="521">
        <v>1</v>
      </c>
      <c r="G31" s="522">
        <v>32000</v>
      </c>
      <c r="H31" s="522">
        <v>0</v>
      </c>
      <c r="I31" s="522">
        <v>4</v>
      </c>
      <c r="J31" s="523" t="s">
        <v>569</v>
      </c>
      <c r="K31" s="523" t="s">
        <v>537</v>
      </c>
      <c r="L31" s="523"/>
      <c r="M31" s="523"/>
      <c r="N31" s="516" t="s">
        <v>1590</v>
      </c>
      <c r="O31" s="524" t="str">
        <f t="shared" si="0"/>
        <v>TID_SKIN_DEVIL_1_NAME</v>
      </c>
      <c r="P31" s="525" t="str">
        <f t="shared" si="1"/>
        <v>TID_DRAGON_DEVIL_1_DESC</v>
      </c>
      <c r="Q31" s="511" t="s">
        <v>917</v>
      </c>
      <c r="R31" s="315">
        <v>27</v>
      </c>
    </row>
    <row r="32" spans="2:18" s="67" customFormat="1">
      <c r="B32" s="518" t="s">
        <v>4</v>
      </c>
      <c r="C32" s="519" t="s">
        <v>538</v>
      </c>
      <c r="D32" s="519" t="s">
        <v>411</v>
      </c>
      <c r="E32" s="520" t="s">
        <v>809</v>
      </c>
      <c r="F32" s="521">
        <v>2</v>
      </c>
      <c r="G32" s="522">
        <v>40000</v>
      </c>
      <c r="H32" s="522">
        <v>0</v>
      </c>
      <c r="I32" s="522">
        <v>8</v>
      </c>
      <c r="J32" s="523" t="s">
        <v>571</v>
      </c>
      <c r="K32" s="523" t="s">
        <v>538</v>
      </c>
      <c r="L32" s="523"/>
      <c r="M32" s="523"/>
      <c r="N32" s="516" t="s">
        <v>1603</v>
      </c>
      <c r="O32" s="524" t="str">
        <f t="shared" si="0"/>
        <v>TID_SKIN_DEVIL_2_NAME</v>
      </c>
      <c r="P32" s="525" t="str">
        <f t="shared" si="1"/>
        <v>TID_DRAGON_DEVIL_2_DESC</v>
      </c>
      <c r="Q32" s="511" t="s">
        <v>917</v>
      </c>
      <c r="R32" s="315">
        <v>28</v>
      </c>
    </row>
    <row r="33" spans="2:18" s="67" customFormat="1">
      <c r="B33" s="518" t="s">
        <v>4</v>
      </c>
      <c r="C33" s="519" t="s">
        <v>539</v>
      </c>
      <c r="D33" s="519" t="s">
        <v>411</v>
      </c>
      <c r="E33" s="513" t="s">
        <v>291</v>
      </c>
      <c r="F33" s="521">
        <v>3</v>
      </c>
      <c r="G33" s="522">
        <v>48000</v>
      </c>
      <c r="H33" s="522">
        <v>0</v>
      </c>
      <c r="I33" s="522">
        <v>12</v>
      </c>
      <c r="J33" s="516" t="s">
        <v>573</v>
      </c>
      <c r="K33" s="516" t="s">
        <v>539</v>
      </c>
      <c r="L33" s="516"/>
      <c r="M33" s="516"/>
      <c r="N33" s="516"/>
      <c r="O33" s="524" t="str">
        <f t="shared" si="0"/>
        <v>TID_SKIN_DEVIL_3_NAME</v>
      </c>
      <c r="P33" s="525" t="str">
        <f t="shared" si="1"/>
        <v>TID_DRAGON_DEVIL_3_DESC</v>
      </c>
      <c r="Q33" s="511" t="s">
        <v>917</v>
      </c>
      <c r="R33" s="315">
        <v>29</v>
      </c>
    </row>
    <row r="34" spans="2:18" s="67" customFormat="1" ht="15.75" thickBot="1">
      <c r="B34" s="512" t="s">
        <v>4</v>
      </c>
      <c r="C34" s="315" t="s">
        <v>577</v>
      </c>
      <c r="D34" s="315" t="s">
        <v>411</v>
      </c>
      <c r="E34" s="513" t="s">
        <v>892</v>
      </c>
      <c r="F34" s="514">
        <v>4</v>
      </c>
      <c r="G34" s="515">
        <v>0</v>
      </c>
      <c r="H34" s="515">
        <v>160</v>
      </c>
      <c r="I34" s="515">
        <v>16</v>
      </c>
      <c r="J34" s="516" t="s">
        <v>576</v>
      </c>
      <c r="K34" s="516" t="s">
        <v>577</v>
      </c>
      <c r="L34" s="516"/>
      <c r="M34" s="516"/>
      <c r="N34" s="516"/>
      <c r="O34" s="517" t="str">
        <f t="shared" si="0"/>
        <v>TID_SKIN_DEVIL_4_NAME</v>
      </c>
      <c r="P34" s="511" t="str">
        <f t="shared" si="1"/>
        <v>TID_DRAGON_DEVIL_4_DESC</v>
      </c>
      <c r="Q34" s="511" t="s">
        <v>917</v>
      </c>
      <c r="R34" s="315">
        <v>30</v>
      </c>
    </row>
    <row r="35" spans="2:18" s="67" customFormat="1">
      <c r="B35" s="502" t="s">
        <v>4</v>
      </c>
      <c r="C35" s="503" t="s">
        <v>456</v>
      </c>
      <c r="D35" s="503" t="s">
        <v>412</v>
      </c>
      <c r="E35" s="504"/>
      <c r="F35" s="505">
        <v>0</v>
      </c>
      <c r="G35" s="506">
        <v>0</v>
      </c>
      <c r="H35" s="506">
        <v>0</v>
      </c>
      <c r="I35" s="506">
        <v>0</v>
      </c>
      <c r="J35" s="507" t="s">
        <v>567</v>
      </c>
      <c r="K35" s="507" t="s">
        <v>456</v>
      </c>
      <c r="L35" s="507"/>
      <c r="M35" s="507"/>
      <c r="N35" s="508"/>
      <c r="O35" s="509" t="str">
        <f t="shared" si="0"/>
        <v>TID_SKIN_BALROG_0_NAME</v>
      </c>
      <c r="P35" s="510" t="str">
        <f t="shared" si="1"/>
        <v>TID_DRAGON_BALROG_0_DESC</v>
      </c>
      <c r="Q35" s="511" t="s">
        <v>917</v>
      </c>
      <c r="R35" s="315">
        <v>31</v>
      </c>
    </row>
    <row r="36" spans="2:18" s="67" customFormat="1">
      <c r="B36" s="518" t="s">
        <v>4</v>
      </c>
      <c r="C36" s="519" t="s">
        <v>540</v>
      </c>
      <c r="D36" s="519" t="s">
        <v>412</v>
      </c>
      <c r="E36" s="520" t="s">
        <v>818</v>
      </c>
      <c r="F36" s="521">
        <v>1</v>
      </c>
      <c r="G36" s="522">
        <v>47000</v>
      </c>
      <c r="H36" s="522">
        <v>0</v>
      </c>
      <c r="I36" s="522">
        <v>4</v>
      </c>
      <c r="J36" s="523" t="s">
        <v>569</v>
      </c>
      <c r="K36" s="523" t="s">
        <v>540</v>
      </c>
      <c r="L36" s="523"/>
      <c r="M36" s="523"/>
      <c r="N36" s="516"/>
      <c r="O36" s="524" t="str">
        <f t="shared" si="0"/>
        <v>TID_SKIN_BALROG_1_NAME</v>
      </c>
      <c r="P36" s="525" t="str">
        <f t="shared" si="1"/>
        <v>TID_DRAGON_BALROG_1_DESC</v>
      </c>
      <c r="Q36" s="511" t="s">
        <v>917</v>
      </c>
      <c r="R36" s="315">
        <v>32</v>
      </c>
    </row>
    <row r="37" spans="2:18" s="67" customFormat="1">
      <c r="B37" s="518" t="s">
        <v>4</v>
      </c>
      <c r="C37" s="519" t="s">
        <v>542</v>
      </c>
      <c r="D37" s="519" t="s">
        <v>412</v>
      </c>
      <c r="E37" s="520" t="s">
        <v>809</v>
      </c>
      <c r="F37" s="521">
        <v>2</v>
      </c>
      <c r="G37" s="522">
        <v>60000</v>
      </c>
      <c r="H37" s="522">
        <v>0</v>
      </c>
      <c r="I37" s="522">
        <v>8</v>
      </c>
      <c r="J37" s="523" t="s">
        <v>571</v>
      </c>
      <c r="K37" s="523" t="s">
        <v>542</v>
      </c>
      <c r="L37" s="523"/>
      <c r="M37" s="523"/>
      <c r="N37" s="516"/>
      <c r="O37" s="524" t="str">
        <f t="shared" si="0"/>
        <v>TID_SKIN_BALROG_2_NAME</v>
      </c>
      <c r="P37" s="525" t="str">
        <f t="shared" si="1"/>
        <v>TID_DRAGON_BALROG_2_DESC</v>
      </c>
      <c r="Q37" s="511" t="s">
        <v>917</v>
      </c>
      <c r="R37" s="315">
        <v>33</v>
      </c>
    </row>
    <row r="38" spans="2:18" s="67" customFormat="1">
      <c r="B38" s="518" t="s">
        <v>4</v>
      </c>
      <c r="C38" s="519" t="s">
        <v>541</v>
      </c>
      <c r="D38" s="519" t="s">
        <v>412</v>
      </c>
      <c r="E38" s="520" t="s">
        <v>814</v>
      </c>
      <c r="F38" s="521">
        <v>3</v>
      </c>
      <c r="G38" s="522">
        <v>70000</v>
      </c>
      <c r="H38" s="522">
        <v>0</v>
      </c>
      <c r="I38" s="522">
        <v>12</v>
      </c>
      <c r="J38" s="516" t="s">
        <v>573</v>
      </c>
      <c r="K38" s="516" t="s">
        <v>541</v>
      </c>
      <c r="L38" s="516"/>
      <c r="M38" s="516"/>
      <c r="N38" s="516"/>
      <c r="O38" s="524" t="str">
        <f t="shared" si="0"/>
        <v>TID_SKIN_BALROG_3_NAME</v>
      </c>
      <c r="P38" s="525" t="str">
        <f t="shared" si="1"/>
        <v>TID_DRAGON_BALROG_3_DESC</v>
      </c>
      <c r="Q38" s="511" t="s">
        <v>917</v>
      </c>
      <c r="R38" s="315">
        <v>34</v>
      </c>
    </row>
    <row r="39" spans="2:18" s="67" customFormat="1" ht="15.75" thickBot="1">
      <c r="B39" s="512" t="s">
        <v>4</v>
      </c>
      <c r="C39" s="315" t="s">
        <v>578</v>
      </c>
      <c r="D39" s="315" t="s">
        <v>412</v>
      </c>
      <c r="E39" s="513" t="s">
        <v>291</v>
      </c>
      <c r="F39" s="514">
        <v>4</v>
      </c>
      <c r="G39" s="515">
        <v>0</v>
      </c>
      <c r="H39" s="515">
        <v>160</v>
      </c>
      <c r="I39" s="515">
        <v>16</v>
      </c>
      <c r="J39" s="516" t="s">
        <v>576</v>
      </c>
      <c r="K39" s="516" t="s">
        <v>578</v>
      </c>
      <c r="L39" s="516"/>
      <c r="M39" s="516"/>
      <c r="N39" s="516"/>
      <c r="O39" s="517" t="str">
        <f t="shared" si="0"/>
        <v>TID_SKIN_BALROG_4_NAME</v>
      </c>
      <c r="P39" s="511" t="str">
        <f t="shared" si="1"/>
        <v>TID_DRAGON_BALROG_4_DESC</v>
      </c>
      <c r="Q39" s="511" t="s">
        <v>917</v>
      </c>
      <c r="R39" s="315">
        <v>35</v>
      </c>
    </row>
    <row r="40" spans="2:18" s="67" customFormat="1">
      <c r="B40" s="502" t="s">
        <v>4</v>
      </c>
      <c r="C40" s="503" t="s">
        <v>457</v>
      </c>
      <c r="D40" s="503" t="s">
        <v>413</v>
      </c>
      <c r="E40" s="504"/>
      <c r="F40" s="505">
        <v>0</v>
      </c>
      <c r="G40" s="506">
        <v>0</v>
      </c>
      <c r="H40" s="506">
        <v>0</v>
      </c>
      <c r="I40" s="506">
        <v>0</v>
      </c>
      <c r="J40" s="507" t="s">
        <v>567</v>
      </c>
      <c r="K40" s="507" t="s">
        <v>457</v>
      </c>
      <c r="L40" s="507"/>
      <c r="M40" s="507"/>
      <c r="N40" s="508"/>
      <c r="O40" s="509" t="str">
        <f t="shared" si="0"/>
        <v>TID_SKIN_TITAN_0_NAME</v>
      </c>
      <c r="P40" s="510" t="str">
        <f t="shared" si="1"/>
        <v>TID_DRAGON_TITAN_0_DESC</v>
      </c>
      <c r="Q40" s="511" t="s">
        <v>917</v>
      </c>
      <c r="R40" s="315">
        <v>36</v>
      </c>
    </row>
    <row r="41" spans="2:18" s="67" customFormat="1">
      <c r="B41" s="518" t="s">
        <v>4</v>
      </c>
      <c r="C41" s="519" t="s">
        <v>543</v>
      </c>
      <c r="D41" s="519" t="s">
        <v>413</v>
      </c>
      <c r="E41" s="520" t="s">
        <v>814</v>
      </c>
      <c r="F41" s="521">
        <v>1</v>
      </c>
      <c r="G41" s="522">
        <v>70000</v>
      </c>
      <c r="H41" s="522">
        <v>0</v>
      </c>
      <c r="I41" s="522">
        <v>4</v>
      </c>
      <c r="J41" s="523" t="s">
        <v>569</v>
      </c>
      <c r="K41" s="523" t="s">
        <v>543</v>
      </c>
      <c r="L41" s="523"/>
      <c r="M41" s="523"/>
      <c r="N41" s="516" t="s">
        <v>1592</v>
      </c>
      <c r="O41" s="524" t="str">
        <f t="shared" si="0"/>
        <v>TID_SKIN_TITAN_1_NAME</v>
      </c>
      <c r="P41" s="525" t="str">
        <f t="shared" si="1"/>
        <v>TID_DRAGON_TITAN_1_DESC</v>
      </c>
      <c r="Q41" s="511" t="s">
        <v>917</v>
      </c>
      <c r="R41" s="315">
        <v>37</v>
      </c>
    </row>
    <row r="42" spans="2:18" s="67" customFormat="1">
      <c r="B42" s="518" t="s">
        <v>4</v>
      </c>
      <c r="C42" s="519" t="s">
        <v>544</v>
      </c>
      <c r="D42" s="519" t="s">
        <v>413</v>
      </c>
      <c r="E42" s="513" t="s">
        <v>892</v>
      </c>
      <c r="F42" s="521">
        <v>2</v>
      </c>
      <c r="G42" s="522">
        <v>85000</v>
      </c>
      <c r="H42" s="522">
        <v>0</v>
      </c>
      <c r="I42" s="522">
        <v>8</v>
      </c>
      <c r="J42" s="523" t="s">
        <v>571</v>
      </c>
      <c r="K42" s="523" t="s">
        <v>544</v>
      </c>
      <c r="L42" s="523"/>
      <c r="M42" s="523"/>
      <c r="N42" s="516" t="s">
        <v>1604</v>
      </c>
      <c r="O42" s="524" t="str">
        <f t="shared" si="0"/>
        <v>TID_SKIN_TITAN_2_NAME</v>
      </c>
      <c r="P42" s="525" t="str">
        <f t="shared" si="1"/>
        <v>TID_DRAGON_TITAN_2_DESC</v>
      </c>
      <c r="Q42" s="511" t="s">
        <v>917</v>
      </c>
      <c r="R42" s="315">
        <v>38</v>
      </c>
    </row>
    <row r="43" spans="2:18" s="67" customFormat="1">
      <c r="B43" s="518" t="s">
        <v>4</v>
      </c>
      <c r="C43" s="519" t="s">
        <v>545</v>
      </c>
      <c r="D43" s="519" t="s">
        <v>413</v>
      </c>
      <c r="E43" s="513" t="s">
        <v>780</v>
      </c>
      <c r="F43" s="521">
        <v>3</v>
      </c>
      <c r="G43" s="522">
        <v>100000</v>
      </c>
      <c r="H43" s="522">
        <v>0</v>
      </c>
      <c r="I43" s="522">
        <v>12</v>
      </c>
      <c r="J43" s="516" t="s">
        <v>573</v>
      </c>
      <c r="K43" s="516" t="s">
        <v>545</v>
      </c>
      <c r="L43" s="516"/>
      <c r="M43" s="516"/>
      <c r="N43" s="516"/>
      <c r="O43" s="524" t="str">
        <f t="shared" si="0"/>
        <v>TID_SKIN_TITAN_3_NAME</v>
      </c>
      <c r="P43" s="525" t="str">
        <f t="shared" si="1"/>
        <v>TID_DRAGON_TITAN_3_DESC</v>
      </c>
      <c r="Q43" s="511" t="s">
        <v>917</v>
      </c>
      <c r="R43" s="315">
        <v>39</v>
      </c>
    </row>
    <row r="44" spans="2:18" s="67" customFormat="1">
      <c r="B44" s="518" t="s">
        <v>4</v>
      </c>
      <c r="C44" s="519" t="s">
        <v>579</v>
      </c>
      <c r="D44" s="519" t="s">
        <v>413</v>
      </c>
      <c r="E44" s="513" t="s">
        <v>813</v>
      </c>
      <c r="F44" s="521">
        <v>4</v>
      </c>
      <c r="G44" s="522">
        <v>0</v>
      </c>
      <c r="H44" s="522">
        <v>220</v>
      </c>
      <c r="I44" s="522">
        <v>16</v>
      </c>
      <c r="J44" s="516" t="s">
        <v>576</v>
      </c>
      <c r="K44" s="516" t="s">
        <v>579</v>
      </c>
      <c r="L44" s="516"/>
      <c r="M44" s="516"/>
      <c r="N44" s="516"/>
      <c r="O44" s="524" t="str">
        <f t="shared" si="0"/>
        <v>TID_SKIN_TITAN_4_NAME</v>
      </c>
      <c r="P44" s="525" t="str">
        <f t="shared" si="1"/>
        <v>TID_DRAGON_TITAN_4_DESC</v>
      </c>
      <c r="Q44" s="511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2"/>
  <sheetViews>
    <sheetView tabSelected="1" topLeftCell="A13" workbookViewId="0">
      <selection activeCell="A47" sqref="A4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8" t="s">
        <v>204</v>
      </c>
      <c r="G3" s="459" t="s">
        <v>383</v>
      </c>
      <c r="H3" s="459" t="s">
        <v>384</v>
      </c>
      <c r="I3" s="279" t="s">
        <v>23</v>
      </c>
      <c r="J3" s="279" t="s">
        <v>883</v>
      </c>
      <c r="K3" s="460" t="s">
        <v>38</v>
      </c>
      <c r="L3" s="281" t="s">
        <v>177</v>
      </c>
      <c r="M3" s="461" t="s">
        <v>486</v>
      </c>
    </row>
    <row r="4" spans="2:13" s="67" customFormat="1">
      <c r="D4" s="462" t="s">
        <v>4</v>
      </c>
      <c r="E4" s="463" t="s">
        <v>782</v>
      </c>
      <c r="F4" s="464" t="s">
        <v>387</v>
      </c>
      <c r="G4" s="465" t="s">
        <v>388</v>
      </c>
      <c r="H4" s="465">
        <v>1</v>
      </c>
      <c r="I4" s="319" t="str">
        <f>CONCATENATE("icon_",powerUpsDefinitions[[#This Row],['[sku']]])</f>
        <v>icon_avoid_mine</v>
      </c>
      <c r="J4" s="319" t="s">
        <v>884</v>
      </c>
      <c r="K4" s="466" t="str">
        <f>CONCATENATE("TID_POWERUP_",UPPER(powerUpsDefinitions[[#This Row],['[sku']]]),"_NAME")</f>
        <v>TID_POWERUP_AVOID_MINE_NAME</v>
      </c>
      <c r="L4" s="467" t="str">
        <f>CONCATENATE("TID_POWERUP_",UPPER(powerUpsDefinitions[[#This Row],['[sku']]]),"_DESC")</f>
        <v>TID_POWERUP_AVOID_MINE_DESC</v>
      </c>
      <c r="M4" s="467" t="str">
        <f>CONCATENATE(powerUpsDefinitions[[#This Row],['[tidDesc']]],"_SHORT")</f>
        <v>TID_POWERUP_AVOID_MINE_DESC_SHORT</v>
      </c>
    </row>
    <row r="5" spans="2:13" s="67" customFormat="1">
      <c r="D5" s="462" t="s">
        <v>4</v>
      </c>
      <c r="E5" s="463" t="s">
        <v>783</v>
      </c>
      <c r="F5" s="464" t="s">
        <v>387</v>
      </c>
      <c r="G5" s="465" t="s">
        <v>389</v>
      </c>
      <c r="H5" s="465">
        <v>1</v>
      </c>
      <c r="I5" s="319" t="str">
        <f>CONCATENATE("icon_",powerUpsDefinitions[[#This Row],['[sku']]])</f>
        <v>icon_avoid_poison</v>
      </c>
      <c r="J5" s="319" t="s">
        <v>884</v>
      </c>
      <c r="K5" s="466" t="str">
        <f>CONCATENATE("TID_POWERUP_",UPPER(powerUpsDefinitions[[#This Row],['[sku']]]),"_NAME")</f>
        <v>TID_POWERUP_AVOID_POISON_NAME</v>
      </c>
      <c r="L5" s="467" t="str">
        <f>CONCATENATE("TID_POWERUP_",UPPER(powerUpsDefinitions[[#This Row],['[sku']]]),"_DESC")</f>
        <v>TID_POWERUP_AVOID_POISON_DESC</v>
      </c>
      <c r="M5" s="467" t="str">
        <f>CONCATENATE(powerUpsDefinitions[[#This Row],['[tidDesc']]],"_SHORT")</f>
        <v>TID_POWERUP_AVOID_POISON_DESC_SHORT</v>
      </c>
    </row>
    <row r="6" spans="2:13" s="67" customFormat="1">
      <c r="D6" s="462" t="s">
        <v>4</v>
      </c>
      <c r="E6" s="463" t="s">
        <v>781</v>
      </c>
      <c r="F6" s="464" t="s">
        <v>386</v>
      </c>
      <c r="G6" s="465">
        <v>10</v>
      </c>
      <c r="H6" s="465"/>
      <c r="I6" s="319" t="str">
        <f>CONCATENATE("icon_",powerUpsDefinitions[[#This Row],['[sku']]])</f>
        <v>icon_boost</v>
      </c>
      <c r="J6" s="319" t="s">
        <v>1275</v>
      </c>
      <c r="K6" s="466" t="str">
        <f>CONCATENATE("TID_POWERUP_",UPPER(powerUpsDefinitions[[#This Row],['[sku']]]),"_NAME")</f>
        <v>TID_POWERUP_BOOST_NAME</v>
      </c>
      <c r="L6" s="467" t="str">
        <f>CONCATENATE("TID_POWERUP_",UPPER(powerUpsDefinitions[[#This Row],['[sku']]]),"_DESC")</f>
        <v>TID_POWERUP_BOOST_DESC</v>
      </c>
      <c r="M6" s="467" t="str">
        <f>CONCATENATE(powerUpsDefinitions[[#This Row],['[tidDesc']]],"_SHORT")</f>
        <v>TID_POWERUP_BOOST_DESC_SHORT</v>
      </c>
    </row>
    <row r="7" spans="2:13" s="67" customFormat="1">
      <c r="D7" s="462" t="s">
        <v>4</v>
      </c>
      <c r="E7" s="463" t="s">
        <v>315</v>
      </c>
      <c r="F7" s="464" t="s">
        <v>816</v>
      </c>
      <c r="G7" s="465">
        <v>5</v>
      </c>
      <c r="H7" s="465"/>
      <c r="I7" s="319" t="str">
        <f>CONCATENATE("icon_",powerUpsDefinitions[[#This Row],['[sku']]])</f>
        <v>icon_coins</v>
      </c>
      <c r="J7" s="319" t="s">
        <v>1274</v>
      </c>
      <c r="K7" s="466" t="str">
        <f>CONCATENATE("TID_POWERUP_",UPPER(powerUpsDefinitions[[#This Row],['[sku']]]),"_NAME")</f>
        <v>TID_POWERUP_COINS_NAME</v>
      </c>
      <c r="L7" s="467" t="str">
        <f>CONCATENATE("TID_POWERUP_",UPPER(powerUpsDefinitions[[#This Row],['[sku']]]),"_DESC")</f>
        <v>TID_POWERUP_COINS_DESC</v>
      </c>
      <c r="M7" s="467" t="str">
        <f>CONCATENATE(powerUpsDefinitions[[#This Row],['[tidDesc']]],"_SHORT")</f>
        <v>TID_POWERUP_COINS_DESC_SHORT</v>
      </c>
    </row>
    <row r="8" spans="2:13" s="67" customFormat="1">
      <c r="D8" s="462" t="s">
        <v>4</v>
      </c>
      <c r="E8" s="463" t="s">
        <v>379</v>
      </c>
      <c r="F8" s="464" t="s">
        <v>379</v>
      </c>
      <c r="G8" s="465"/>
      <c r="H8" s="465"/>
      <c r="I8" s="319" t="str">
        <f>CONCATENATE("icon_",powerUpsDefinitions[[#This Row],['[sku']]])</f>
        <v>icon_dive</v>
      </c>
      <c r="J8" s="319" t="s">
        <v>1270</v>
      </c>
      <c r="K8" s="466" t="str">
        <f>CONCATENATE("TID_POWERUP_",UPPER(powerUpsDefinitions[[#This Row],['[sku']]]),"_NAME")</f>
        <v>TID_POWERUP_DIVE_NAME</v>
      </c>
      <c r="L8" s="467" t="str">
        <f>CONCATENATE("TID_POWERUP_",UPPER(powerUpsDefinitions[[#This Row],['[sku']]]),"_DESC")</f>
        <v>TID_POWERUP_DIVE_DESC</v>
      </c>
      <c r="M8" s="467" t="str">
        <f>CONCATENATE(powerUpsDefinitions[[#This Row],['[tidDesc']]],"_SHORT")</f>
        <v>TID_POWERUP_DIVE_DESC_SHORT</v>
      </c>
    </row>
    <row r="9" spans="2:13" s="67" customFormat="1">
      <c r="D9" s="462" t="s">
        <v>4</v>
      </c>
      <c r="E9" s="463" t="s">
        <v>380</v>
      </c>
      <c r="F9" s="464" t="s">
        <v>380</v>
      </c>
      <c r="G9" s="465">
        <v>1</v>
      </c>
      <c r="H9" s="465"/>
      <c r="I9" s="319" t="str">
        <f>CONCATENATE("icon_",powerUpsDefinitions[[#This Row],['[sku']]])</f>
        <v>icon_dragonram</v>
      </c>
      <c r="J9" s="319" t="s">
        <v>1270</v>
      </c>
      <c r="K9" s="466" t="str">
        <f>CONCATENATE("TID_POWERUP_",UPPER(powerUpsDefinitions[[#This Row],['[sku']]]),"_NAME")</f>
        <v>TID_POWERUP_DRAGONRAM_NAME</v>
      </c>
      <c r="L9" s="467" t="str">
        <f>CONCATENATE("TID_POWERUP_",UPPER(powerUpsDefinitions[[#This Row],['[sku']]]),"_DESC")</f>
        <v>TID_POWERUP_DRAGONRAM_DESC</v>
      </c>
      <c r="M9" s="467" t="str">
        <f>CONCATENATE(powerUpsDefinitions[[#This Row],['[tidDesc']]],"_SHORT")</f>
        <v>TID_POWERUP_DRAGONRAM_DESC_SHORT</v>
      </c>
    </row>
    <row r="10" spans="2:13" s="67" customFormat="1">
      <c r="D10" s="462" t="s">
        <v>4</v>
      </c>
      <c r="E10" s="463" t="s">
        <v>821</v>
      </c>
      <c r="F10" s="464" t="s">
        <v>822</v>
      </c>
      <c r="G10" s="465">
        <v>11</v>
      </c>
      <c r="H10" s="465"/>
      <c r="I10" s="319" t="str">
        <f>CONCATENATE("icon_",powerUpsDefinitions[[#This Row],['[sku']]])</f>
        <v>icon_eat_ghost</v>
      </c>
      <c r="J10" s="319" t="s">
        <v>885</v>
      </c>
      <c r="K10" s="466" t="str">
        <f>CONCATENATE("TID_POWERUP_",UPPER(powerUpsDefinitions[[#This Row],['[sku']]]),"_NAME")</f>
        <v>TID_POWERUP_EAT_GHOST_NAME</v>
      </c>
      <c r="L10" s="467" t="str">
        <f>CONCATENATE("TID_POWERUP_",UPPER(powerUpsDefinitions[[#This Row],['[sku']]]),"_DESC")</f>
        <v>TID_POWERUP_EAT_GHOST_DESC</v>
      </c>
      <c r="M10" s="467" t="str">
        <f>CONCATENATE(powerUpsDefinitions[[#This Row],['[tidDesc']]],"_SHORT")</f>
        <v>TID_POWERUP_EAT_GHOST_DESC_SHORT</v>
      </c>
    </row>
    <row r="11" spans="2:13" s="67" customFormat="1">
      <c r="D11" s="462" t="s">
        <v>4</v>
      </c>
      <c r="E11" s="463" t="s">
        <v>823</v>
      </c>
      <c r="F11" s="464" t="s">
        <v>822</v>
      </c>
      <c r="G11" s="465">
        <v>12</v>
      </c>
      <c r="H11" s="465"/>
      <c r="I11" s="319" t="str">
        <f>CONCATENATE("icon_",powerUpsDefinitions[[#This Row],['[sku']]])</f>
        <v>icon_eat_mine</v>
      </c>
      <c r="J11" s="319" t="s">
        <v>885</v>
      </c>
      <c r="K11" s="466" t="str">
        <f>CONCATENATE("TID_POWERUP_",UPPER(powerUpsDefinitions[[#This Row],['[sku']]]),"_NAME")</f>
        <v>TID_POWERUP_EAT_MINE_NAME</v>
      </c>
      <c r="L11" s="467" t="str">
        <f>CONCATENATE("TID_POWERUP_",UPPER(powerUpsDefinitions[[#This Row],['[sku']]]),"_DESC")</f>
        <v>TID_POWERUP_EAT_MINE_DESC</v>
      </c>
      <c r="M11" s="467" t="str">
        <f>CONCATENATE(powerUpsDefinitions[[#This Row],['[tidDesc']]],"_SHORT")</f>
        <v>TID_POWERUP_EAT_MINE_DESC_SHORT</v>
      </c>
    </row>
    <row r="12" spans="2:13" s="67" customFormat="1">
      <c r="D12" s="462" t="s">
        <v>4</v>
      </c>
      <c r="E12" s="473" t="s">
        <v>1562</v>
      </c>
      <c r="F12" s="474" t="s">
        <v>822</v>
      </c>
      <c r="G12" s="475">
        <v>1</v>
      </c>
      <c r="H12" s="475">
        <v>1</v>
      </c>
      <c r="I12" s="319" t="str">
        <f>CONCATENATE("icon_",powerUpsDefinitions[[#This Row],['[sku']]])</f>
        <v>icon_eat_trash</v>
      </c>
      <c r="J12" s="319" t="s">
        <v>885</v>
      </c>
      <c r="K12" s="466" t="str">
        <f>CONCATENATE("TID_POWERUP_",UPPER(powerUpsDefinitions[[#This Row],['[sku']]]),"_NAME")</f>
        <v>TID_POWERUP_EAT_TRASH_NAME</v>
      </c>
      <c r="L12" s="467" t="str">
        <f>CONCATENATE("TID_POWERUP_",UPPER(powerUpsDefinitions[[#This Row],['[sku']]]),"_DESC")</f>
        <v>TID_POWERUP_EAT_TRASH_DESC</v>
      </c>
      <c r="M12" s="467" t="str">
        <f>CONCATENATE(powerUpsDefinitions[[#This Row],['[tidDesc']]],"_SHORT")</f>
        <v>TID_POWERUP_EAT_TRASH_DESC_SHORT</v>
      </c>
    </row>
    <row r="13" spans="2:13" s="67" customFormat="1">
      <c r="D13" s="468" t="s">
        <v>4</v>
      </c>
      <c r="E13" s="469" t="s">
        <v>824</v>
      </c>
      <c r="F13" s="470" t="s">
        <v>824</v>
      </c>
      <c r="G13" s="471">
        <v>1</v>
      </c>
      <c r="H13" s="471"/>
      <c r="I13" s="319" t="str">
        <f>CONCATENATE("icon_",powerUpsDefinitions[[#This Row],['[sku']]])</f>
        <v>icon_explode_mine</v>
      </c>
      <c r="J13" s="319" t="s">
        <v>884</v>
      </c>
      <c r="K13" s="466" t="str">
        <f>CONCATENATE("TID_POWERUP_",UPPER(powerUpsDefinitions[[#This Row],['[sku']]]),"_NAME")</f>
        <v>TID_POWERUP_EXPLODE_MINE_NAME</v>
      </c>
      <c r="L13" s="467" t="str">
        <f>CONCATENATE("TID_POWERUP_",UPPER(powerUpsDefinitions[[#This Row],['[sku']]]),"_DESC")</f>
        <v>TID_POWERUP_EXPLODE_MINE_DESC</v>
      </c>
      <c r="M13" s="467" t="str">
        <f>CONCATENATE(powerUpsDefinitions[[#This Row],['[tidDesc']]],"_SHORT")</f>
        <v>TID_POWERUP_EXPLODE_MINE_DESC_SHORT</v>
      </c>
    </row>
    <row r="14" spans="2:13">
      <c r="D14" s="462" t="s">
        <v>4</v>
      </c>
      <c r="E14" s="463" t="s">
        <v>886</v>
      </c>
      <c r="F14" s="464" t="s">
        <v>886</v>
      </c>
      <c r="G14" s="465">
        <v>1</v>
      </c>
      <c r="H14" s="465"/>
      <c r="I14" s="472" t="str">
        <f>CONCATENATE("icon_",powerUpsDefinitions[[#This Row],['[sku']]])</f>
        <v>icon_fireball</v>
      </c>
      <c r="J14" s="472" t="s">
        <v>887</v>
      </c>
      <c r="K14" s="466" t="str">
        <f>CONCATENATE("TID_POWERUP_",UPPER(powerUpsDefinitions[[#This Row],['[sku']]]),"_NAME")</f>
        <v>TID_POWERUP_FIREBALL_NAME</v>
      </c>
      <c r="L14" s="467" t="str">
        <f>CONCATENATE("TID_POWERUP_",UPPER(powerUpsDefinitions[[#This Row],['[sku']]]),"_DESC")</f>
        <v>TID_POWERUP_FIREBALL_DESC</v>
      </c>
      <c r="M14" s="467" t="str">
        <f>CONCATENATE(powerUpsDefinitions[[#This Row],['[tidDesc']]],"_SHORT")</f>
        <v>TID_POWERUP_FIREBALL_DESC_SHORT</v>
      </c>
    </row>
    <row r="15" spans="2:13">
      <c r="D15" s="462" t="s">
        <v>4</v>
      </c>
      <c r="E15" s="463" t="s">
        <v>806</v>
      </c>
      <c r="F15" s="464" t="s">
        <v>807</v>
      </c>
      <c r="G15" s="465">
        <v>10</v>
      </c>
      <c r="H15" s="465"/>
      <c r="I15" s="319" t="str">
        <f>CONCATENATE("icon_",powerUpsDefinitions[[#This Row],['[sku']]])</f>
        <v>icon_food</v>
      </c>
      <c r="J15" s="319" t="s">
        <v>1273</v>
      </c>
      <c r="K15" s="466" t="str">
        <f>CONCATENATE("TID_POWERUP_",UPPER(powerUpsDefinitions[[#This Row],['[sku']]]),"_NAME")</f>
        <v>TID_POWERUP_FOOD_NAME</v>
      </c>
      <c r="L15" s="467" t="str">
        <f>CONCATENATE("TID_POWERUP_",UPPER(powerUpsDefinitions[[#This Row],['[sku']]]),"_DESC")</f>
        <v>TID_POWERUP_FOOD_DESC</v>
      </c>
      <c r="M15" s="467" t="str">
        <f>CONCATENATE(powerUpsDefinitions[[#This Row],['[tidDesc']]],"_SHORT")</f>
        <v>TID_POWERUP_FOOD_DESC_SHORT</v>
      </c>
    </row>
    <row r="16" spans="2:13">
      <c r="D16" s="462" t="s">
        <v>4</v>
      </c>
      <c r="E16" s="473" t="s">
        <v>784</v>
      </c>
      <c r="F16" s="474" t="s">
        <v>390</v>
      </c>
      <c r="G16" s="475">
        <v>0</v>
      </c>
      <c r="H16" s="475"/>
      <c r="I16" s="319" t="str">
        <f>CONCATENATE("icon_",powerUpsDefinitions[[#This Row],['[sku']]])</f>
        <v>icon_free_revive</v>
      </c>
      <c r="J16" s="319" t="s">
        <v>1270</v>
      </c>
      <c r="K16" s="466" t="str">
        <f>CONCATENATE("TID_POWERUP_",UPPER(powerUpsDefinitions[[#This Row],['[sku']]]),"_NAME")</f>
        <v>TID_POWERUP_FREE_REVIVE_NAME</v>
      </c>
      <c r="L16" s="467" t="str">
        <f>CONCATENATE("TID_POWERUP_",UPPER(powerUpsDefinitions[[#This Row],['[sku']]]),"_DESC")</f>
        <v>TID_POWERUP_FREE_REVIVE_DESC</v>
      </c>
      <c r="M16" s="467" t="str">
        <f>CONCATENATE(powerUpsDefinitions[[#This Row],['[tidDesc']]],"_SHORT")</f>
        <v>TID_POWERUP_FREE_REVIVE_DESC_SHORT</v>
      </c>
    </row>
    <row r="17" spans="4:13">
      <c r="D17" s="462" t="s">
        <v>4</v>
      </c>
      <c r="E17" s="463" t="s">
        <v>888</v>
      </c>
      <c r="F17" s="464" t="s">
        <v>888</v>
      </c>
      <c r="G17" s="465">
        <v>1</v>
      </c>
      <c r="H17" s="465"/>
      <c r="I17" s="472" t="s">
        <v>889</v>
      </c>
      <c r="J17" s="472" t="s">
        <v>1270</v>
      </c>
      <c r="K17" s="466" t="str">
        <f>CONCATENATE("TID_POWERUP_",UPPER(powerUpsDefinitions[[#This Row],['[sku']]]),"_NAME")</f>
        <v>TID_POWERUP_FREEZE_AURA_NAME</v>
      </c>
      <c r="L17" s="467" t="str">
        <f>CONCATENATE("TID_POWERUP_",UPPER(powerUpsDefinitions[[#This Row],['[sku']]]),"_DESC")</f>
        <v>TID_POWERUP_FREEZE_AURA_DESC</v>
      </c>
      <c r="M17" s="476" t="str">
        <f>CONCATENATE(powerUpsDefinitions[[#This Row],['[tidDesc']]],"_SHORT")</f>
        <v>TID_POWERUP_FREEZE_AURA_DESC_SHORT</v>
      </c>
    </row>
    <row r="18" spans="4:13">
      <c r="D18" s="462" t="s">
        <v>4</v>
      </c>
      <c r="E18" s="463" t="s">
        <v>779</v>
      </c>
      <c r="F18" s="464" t="s">
        <v>779</v>
      </c>
      <c r="G18" s="465">
        <v>10</v>
      </c>
      <c r="H18" s="465"/>
      <c r="I18" s="319" t="str">
        <f>CONCATENATE("icon_",powerUpsDefinitions[[#This Row],['[sku']]])</f>
        <v>icon_fury_duration</v>
      </c>
      <c r="J18" s="319" t="s">
        <v>887</v>
      </c>
      <c r="K18" s="466" t="str">
        <f>CONCATENATE("TID_POWERUP_",UPPER(powerUpsDefinitions[[#This Row],['[sku']]]),"_NAME")</f>
        <v>TID_POWERUP_FURY_DURATION_NAME</v>
      </c>
      <c r="L18" s="467" t="str">
        <f>CONCATENATE("TID_POWERUP_",UPPER(powerUpsDefinitions[[#This Row],['[sku']]]),"_DESC")</f>
        <v>TID_POWERUP_FURY_DURATION_DESC</v>
      </c>
      <c r="M18" s="467" t="str">
        <f>CONCATENATE(powerUpsDefinitions[[#This Row],['[tidDesc']]],"_SHORT")</f>
        <v>TID_POWERUP_FURY_DURATION_DESC_SHORT</v>
      </c>
    </row>
    <row r="19" spans="4:13">
      <c r="D19" s="462" t="s">
        <v>4</v>
      </c>
      <c r="E19" s="463" t="s">
        <v>818</v>
      </c>
      <c r="F19" s="464" t="s">
        <v>819</v>
      </c>
      <c r="G19" s="465">
        <v>10</v>
      </c>
      <c r="H19" s="465"/>
      <c r="I19" s="319" t="str">
        <f>CONCATENATE("icon_",powerUpsDefinitions[[#This Row],['[sku']]])</f>
        <v>icon_fury_size</v>
      </c>
      <c r="J19" s="319" t="s">
        <v>887</v>
      </c>
      <c r="K19" s="466" t="str">
        <f>CONCATENATE("TID_POWERUP_",UPPER(powerUpsDefinitions[[#This Row],['[sku']]]),"_NAME")</f>
        <v>TID_POWERUP_FURY_SIZE_NAME</v>
      </c>
      <c r="L19" s="467" t="str">
        <f>CONCATENATE("TID_POWERUP_",UPPER(powerUpsDefinitions[[#This Row],['[sku']]]),"_DESC")</f>
        <v>TID_POWERUP_FURY_SIZE_DESC</v>
      </c>
      <c r="M19" s="467" t="str">
        <f>CONCATENATE(powerUpsDefinitions[[#This Row],['[tidDesc']]],"_SHORT")</f>
        <v>TID_POWERUP_FURY_SIZE_DESC_SHORT</v>
      </c>
    </row>
    <row r="20" spans="4:13">
      <c r="D20" s="462" t="s">
        <v>4</v>
      </c>
      <c r="E20" s="463" t="s">
        <v>780</v>
      </c>
      <c r="F20" s="464" t="s">
        <v>385</v>
      </c>
      <c r="G20" s="465">
        <v>10</v>
      </c>
      <c r="H20" s="465"/>
      <c r="I20" s="319" t="str">
        <f>CONCATENATE("icon_",powerUpsDefinitions[[#This Row],['[sku']]])</f>
        <v>icon_hp</v>
      </c>
      <c r="J20" s="319" t="s">
        <v>1273</v>
      </c>
      <c r="K20" s="466" t="str">
        <f>CONCATENATE("TID_POWERUP_",UPPER(powerUpsDefinitions[[#This Row],['[sku']]]),"_NAME")</f>
        <v>TID_POWERUP_HP_NAME</v>
      </c>
      <c r="L20" s="467" t="str">
        <f>CONCATENATE("TID_POWERUP_",UPPER(powerUpsDefinitions[[#This Row],['[sku']]]),"_DESC")</f>
        <v>TID_POWERUP_HP_DESC</v>
      </c>
      <c r="M20" s="467" t="str">
        <f>CONCATENATE(powerUpsDefinitions[[#This Row],['[tidDesc']]],"_SHORT")</f>
        <v>TID_POWERUP_HP_DESC_SHORT</v>
      </c>
    </row>
    <row r="21" spans="4:13">
      <c r="D21" s="462" t="s">
        <v>4</v>
      </c>
      <c r="E21" s="463" t="s">
        <v>811</v>
      </c>
      <c r="F21" s="464" t="s">
        <v>808</v>
      </c>
      <c r="G21" s="465" t="s">
        <v>812</v>
      </c>
      <c r="H21" s="465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6" t="str">
        <f>CONCATENATE("TID_POWERUP_",UPPER(powerUpsDefinitions[[#This Row],['[sku']]]),"_NAME")</f>
        <v>TID_POWERUP_LOWER_DAMAGE_ARROWS_NAME</v>
      </c>
      <c r="L21" s="467" t="str">
        <f>CONCATENATE("TID_POWERUP_",UPPER(powerUpsDefinitions[[#This Row],['[sku']]]),"_DESC")</f>
        <v>TID_POWERUP_LOWER_DAMAGE_ARROWS_DESC</v>
      </c>
      <c r="M21" s="467" t="str">
        <f>CONCATENATE(powerUpsDefinitions[[#This Row],['[tidDesc']]],"_SHORT")</f>
        <v>TID_POWERUP_LOWER_DAMAGE_ARROWS_DESC_SHORT</v>
      </c>
    </row>
    <row r="22" spans="4:13">
      <c r="D22" s="462" t="s">
        <v>4</v>
      </c>
      <c r="E22" s="463" t="s">
        <v>809</v>
      </c>
      <c r="F22" s="464" t="s">
        <v>808</v>
      </c>
      <c r="G22" s="465" t="s">
        <v>388</v>
      </c>
      <c r="H22" s="465">
        <v>10</v>
      </c>
      <c r="I22" s="319" t="str">
        <f>CONCATENATE("icon_",powerUpsDefinitions[[#This Row],['[sku']]])</f>
        <v>icon_lower_damage_mine</v>
      </c>
      <c r="J22" s="319" t="s">
        <v>884</v>
      </c>
      <c r="K22" s="466" t="str">
        <f>CONCATENATE("TID_POWERUP_",UPPER(powerUpsDefinitions[[#This Row],['[sku']]]),"_NAME")</f>
        <v>TID_POWERUP_LOWER_DAMAGE_MINE_NAME</v>
      </c>
      <c r="L22" s="467" t="str">
        <f>CONCATENATE("TID_POWERUP_",UPPER(powerUpsDefinitions[[#This Row],['[sku']]]),"_DESC")</f>
        <v>TID_POWERUP_LOWER_DAMAGE_MINE_DESC</v>
      </c>
      <c r="M22" s="467" t="str">
        <f>CONCATENATE(powerUpsDefinitions[[#This Row],['[tidDesc']]],"_SHORT")</f>
        <v>TID_POWERUP_LOWER_DAMAGE_MINE_DESC_SHORT</v>
      </c>
    </row>
    <row r="23" spans="4:13">
      <c r="D23" s="462" t="s">
        <v>4</v>
      </c>
      <c r="E23" s="463" t="s">
        <v>810</v>
      </c>
      <c r="F23" s="464" t="s">
        <v>808</v>
      </c>
      <c r="G23" s="465" t="s">
        <v>389</v>
      </c>
      <c r="H23" s="465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6" t="str">
        <f>CONCATENATE("TID_POWERUP_",UPPER(powerUpsDefinitions[[#This Row],['[sku']]]),"_NAME")</f>
        <v>TID_POWERUP_LOWER_DAMAGE_POISON_NAME</v>
      </c>
      <c r="L23" s="467" t="str">
        <f>CONCATENATE("TID_POWERUP_",UPPER(powerUpsDefinitions[[#This Row],['[sku']]]),"_DESC")</f>
        <v>TID_POWERUP_LOWER_DAMAGE_POISON_DESC</v>
      </c>
      <c r="M23" s="467" t="str">
        <f>CONCATENATE(powerUpsDefinitions[[#This Row],['[tidDesc']]],"_SHORT")</f>
        <v>TID_POWERUP_LOWER_DAMAGE_POISON_DESC_SHORT</v>
      </c>
    </row>
    <row r="24" spans="4:13">
      <c r="D24" s="477" t="s">
        <v>4</v>
      </c>
      <c r="E24" s="463" t="s">
        <v>891</v>
      </c>
      <c r="F24" s="464" t="s">
        <v>891</v>
      </c>
      <c r="G24" s="478">
        <v>1</v>
      </c>
      <c r="H24" s="478"/>
      <c r="I24" s="472" t="str">
        <f>CONCATENATE("icon_",powerUpsDefinitions[[#This Row],['[sku']]])</f>
        <v>icon_magnet</v>
      </c>
      <c r="J24" s="472" t="s">
        <v>1270</v>
      </c>
      <c r="K24" s="479" t="str">
        <f>CONCATENATE("TID_POWERUP_",UPPER(powerUpsDefinitions[[#This Row],['[sku']]]),"_NAME")</f>
        <v>TID_POWERUP_MAGNET_NAME</v>
      </c>
      <c r="L24" s="480" t="str">
        <f>CONCATENATE("TID_POWERUP_",UPPER(powerUpsDefinitions[[#This Row],['[sku']]]),"_DESC")</f>
        <v>TID_POWERUP_MAGNET_DESC</v>
      </c>
      <c r="M24" s="481" t="str">
        <f>CONCATENATE(powerUpsDefinitions[[#This Row],['[tidDesc']]],"_SHORT")</f>
        <v>TID_POWERUP_MAGNET_DESC_SHORT</v>
      </c>
    </row>
    <row r="25" spans="4:13">
      <c r="D25" s="462" t="s">
        <v>4</v>
      </c>
      <c r="E25" s="463" t="s">
        <v>892</v>
      </c>
      <c r="F25" s="464" t="s">
        <v>892</v>
      </c>
      <c r="G25" s="465">
        <v>5</v>
      </c>
      <c r="H25" s="465"/>
      <c r="I25" s="472" t="s">
        <v>934</v>
      </c>
      <c r="J25" s="319" t="s">
        <v>1274</v>
      </c>
      <c r="K25" s="466" t="str">
        <f>CONCATENATE("TID_POWERUP_",UPPER(powerUpsDefinitions[[#This Row],['[sku']]]),"_NAME")</f>
        <v>TID_POWERUP_MORE_XP_NAME</v>
      </c>
      <c r="L25" s="467" t="str">
        <f>CONCATENATE("TID_POWERUP_",UPPER(powerUpsDefinitions[[#This Row],['[sku']]]),"_DESC")</f>
        <v>TID_POWERUP_MORE_XP_DESC</v>
      </c>
      <c r="M25" s="476" t="str">
        <f>CONCATENATE(powerUpsDefinitions[[#This Row],['[tidDesc']]],"_SHORT")</f>
        <v>TID_POWERUP_MORE_XP_DESC_SHORT</v>
      </c>
    </row>
    <row r="26" spans="4:13">
      <c r="D26" s="462" t="s">
        <v>4</v>
      </c>
      <c r="E26" s="463" t="s">
        <v>825</v>
      </c>
      <c r="F26" s="464" t="s">
        <v>825</v>
      </c>
      <c r="G26" s="465">
        <v>1</v>
      </c>
      <c r="H26" s="465"/>
      <c r="I26" s="319" t="str">
        <f>CONCATENATE("icon_",powerUpsDefinitions[[#This Row],['[sku']]])</f>
        <v>icon_phoenix</v>
      </c>
      <c r="J26" s="319" t="s">
        <v>1270</v>
      </c>
      <c r="K26" s="466" t="str">
        <f>CONCATENATE("TID_POWERUP_",UPPER(powerUpsDefinitions[[#This Row],['[sku']]]),"_NAME")</f>
        <v>TID_POWERUP_PHOENIX_NAME</v>
      </c>
      <c r="L26" s="467" t="str">
        <f>CONCATENATE("TID_POWERUP_",UPPER(powerUpsDefinitions[[#This Row],['[sku']]]),"_DESC")</f>
        <v>TID_POWERUP_PHOENIX_DESC</v>
      </c>
      <c r="M26" s="467" t="str">
        <f>CONCATENATE(powerUpsDefinitions[[#This Row],['[tidDesc']]],"_SHORT")</f>
        <v>TID_POWERUP_PHOENIX_DESC_SHORT</v>
      </c>
    </row>
    <row r="27" spans="4:13">
      <c r="D27" s="462" t="s">
        <v>4</v>
      </c>
      <c r="E27" s="463" t="s">
        <v>813</v>
      </c>
      <c r="F27" s="464" t="s">
        <v>813</v>
      </c>
      <c r="G27" s="465">
        <v>15</v>
      </c>
      <c r="H27" s="465"/>
      <c r="I27" s="319" t="str">
        <f>CONCATENATE("icon_",powerUpsDefinitions[[#This Row],['[sku']]])</f>
        <v>icon_reduce_life_drain</v>
      </c>
      <c r="J27" s="319" t="s">
        <v>884</v>
      </c>
      <c r="K27" s="466" t="str">
        <f>CONCATENATE("TID_POWERUP_",UPPER(powerUpsDefinitions[[#This Row],['[sku']]]),"_NAME")</f>
        <v>TID_POWERUP_REDUCE_LIFE_DRAIN_NAME</v>
      </c>
      <c r="L27" s="467" t="str">
        <f>CONCATENATE("TID_POWERUP_",UPPER(powerUpsDefinitions[[#This Row],['[sku']]]),"_DESC")</f>
        <v>TID_POWERUP_REDUCE_LIFE_DRAIN_DESC</v>
      </c>
      <c r="M27" s="467" t="str">
        <f>CONCATENATE(powerUpsDefinitions[[#This Row],['[tidDesc']]],"_SHORT")</f>
        <v>TID_POWERUP_REDUCE_LIFE_DRAIN_DESC_SHORT</v>
      </c>
    </row>
    <row r="28" spans="4:13">
      <c r="D28" s="462" t="s">
        <v>4</v>
      </c>
      <c r="E28" s="463" t="s">
        <v>291</v>
      </c>
      <c r="F28" s="464" t="s">
        <v>817</v>
      </c>
      <c r="G28" s="465">
        <v>20</v>
      </c>
      <c r="H28" s="465"/>
      <c r="I28" s="319" t="str">
        <f>CONCATENATE("icon_",powerUpsDefinitions[[#This Row],['[sku']]])</f>
        <v>icon_score</v>
      </c>
      <c r="J28" s="319" t="s">
        <v>1274</v>
      </c>
      <c r="K28" s="466" t="str">
        <f>CONCATENATE("TID_POWERUP_",UPPER(powerUpsDefinitions[[#This Row],['[sku']]]),"_NAME")</f>
        <v>TID_POWERUP_SCORE_NAME</v>
      </c>
      <c r="L28" s="467" t="str">
        <f>CONCATENATE("TID_POWERUP_",UPPER(powerUpsDefinitions[[#This Row],['[sku']]]),"_DESC")</f>
        <v>TID_POWERUP_SCORE_DESC</v>
      </c>
      <c r="M28" s="467" t="str">
        <f>CONCATENATE(powerUpsDefinitions[[#This Row],['[tidDesc']]],"_SHORT")</f>
        <v>TID_POWERUP_SCORE_DESC_SHORT</v>
      </c>
    </row>
    <row r="29" spans="4:13">
      <c r="D29" s="462" t="s">
        <v>4</v>
      </c>
      <c r="E29" s="463" t="s">
        <v>814</v>
      </c>
      <c r="F29" s="464" t="s">
        <v>815</v>
      </c>
      <c r="G29" s="465">
        <v>10</v>
      </c>
      <c r="H29" s="465"/>
      <c r="I29" s="319" t="str">
        <f>CONCATENATE("icon_",powerUpsDefinitions[[#This Row],['[sku']]])</f>
        <v>icon_speed</v>
      </c>
      <c r="J29" s="319" t="s">
        <v>1275</v>
      </c>
      <c r="K29" s="466" t="str">
        <f>CONCATENATE("TID_POWERUP_",UPPER(powerUpsDefinitions[[#This Row],['[sku']]]),"_NAME")</f>
        <v>TID_POWERUP_SPEED_NAME</v>
      </c>
      <c r="L29" s="467" t="str">
        <f>CONCATENATE("TID_POWERUP_",UPPER(powerUpsDefinitions[[#This Row],['[sku']]]),"_DESC")</f>
        <v>TID_POWERUP_SPEED_DESC</v>
      </c>
      <c r="M29" s="467" t="str">
        <f>CONCATENATE(powerUpsDefinitions[[#This Row],['[tidDesc']]],"_SHORT")</f>
        <v>TID_POWERUP_SPEED_DESC_SHORT</v>
      </c>
    </row>
    <row r="30" spans="4:13">
      <c r="D30" s="477" t="s">
        <v>4</v>
      </c>
      <c r="E30" s="482" t="s">
        <v>890</v>
      </c>
      <c r="F30" s="483" t="s">
        <v>890</v>
      </c>
      <c r="G30" s="478">
        <v>100</v>
      </c>
      <c r="H30" s="478"/>
      <c r="I30" s="472" t="s">
        <v>918</v>
      </c>
      <c r="J30" s="472" t="s">
        <v>885</v>
      </c>
      <c r="K30" s="479" t="str">
        <f>CONCATENATE("TID_POWERUP_",UPPER(powerUpsDefinitions[[#This Row],['[sku']]]),"_NAME")</f>
        <v>TID_POWERUP_VACUUM_NAME</v>
      </c>
      <c r="L30" s="480" t="str">
        <f>CONCATENATE("TID_POWERUP_",UPPER(powerUpsDefinitions[[#This Row],['[sku']]]),"_DESC")</f>
        <v>TID_POWERUP_VACUUM_DESC</v>
      </c>
      <c r="M30" s="481" t="str">
        <f>CONCATENATE(powerUpsDefinitions[[#This Row],['[tidDesc']]],"_SHORT")</f>
        <v>TID_POWERUP_VACUUM_DESC_SHORT</v>
      </c>
    </row>
    <row r="31" spans="4:13">
      <c r="D31" s="477" t="s">
        <v>4</v>
      </c>
      <c r="E31" s="463" t="s">
        <v>955</v>
      </c>
      <c r="F31" s="464" t="s">
        <v>955</v>
      </c>
      <c r="G31" s="478">
        <v>0</v>
      </c>
      <c r="H31" s="478"/>
      <c r="I31" s="472" t="s">
        <v>956</v>
      </c>
      <c r="J31" s="472" t="s">
        <v>1270</v>
      </c>
      <c r="K31" s="479" t="str">
        <f>CONCATENATE("TID_POWERUP_",UPPER(powerUpsDefinitions[[#This Row],['[sku']]]),"_NAME")</f>
        <v>TID_POWERUP_DOG_NAME</v>
      </c>
      <c r="L31" s="480" t="str">
        <f>CONCATENATE("TID_POWERUP_",UPPER(powerUpsDefinitions[[#This Row],['[sku']]]),"_DESC")</f>
        <v>TID_POWERUP_DOG_DESC</v>
      </c>
      <c r="M31" s="481" t="str">
        <f>CONCATENATE(powerUpsDefinitions[[#This Row],['[tidDesc']]],"_SHORT")</f>
        <v>TID_POWERUP_DOG_DESC_SHORT</v>
      </c>
    </row>
    <row r="32" spans="4:13" s="67" customFormat="1">
      <c r="D32" s="462" t="s">
        <v>4</v>
      </c>
      <c r="E32" s="463" t="s">
        <v>1222</v>
      </c>
      <c r="F32" s="464" t="s">
        <v>1222</v>
      </c>
      <c r="G32" s="465">
        <v>0</v>
      </c>
      <c r="H32" s="465"/>
      <c r="I32" s="472" t="s">
        <v>1463</v>
      </c>
      <c r="J32" s="319" t="s">
        <v>1270</v>
      </c>
      <c r="K32" s="466" t="str">
        <f>CONCATENATE("TID_POWERUP_",UPPER(powerUpsDefinitions[[#This Row],['[sku']]]),"_NAME")</f>
        <v>TID_POWERUP_BOMB_NAME</v>
      </c>
      <c r="L32" s="467" t="str">
        <f>CONCATENATE("TID_POWERUP_",UPPER(powerUpsDefinitions[[#This Row],['[sku']]]),"_DESC")</f>
        <v>TID_POWERUP_BOMB_DESC</v>
      </c>
      <c r="M32" s="476" t="str">
        <f>CONCATENATE(powerUpsDefinitions[[#This Row],['[tidDesc']]],"_SHORT")</f>
        <v>TID_POWERUP_BOMB_DESC_SHORT</v>
      </c>
    </row>
    <row r="33" spans="4:13" s="67" customFormat="1">
      <c r="D33" s="462" t="s">
        <v>4</v>
      </c>
      <c r="E33" s="463" t="s">
        <v>1319</v>
      </c>
      <c r="F33" s="464" t="s">
        <v>1319</v>
      </c>
      <c r="G33" s="465" t="s">
        <v>1021</v>
      </c>
      <c r="H33" s="465"/>
      <c r="I33" s="472" t="s">
        <v>956</v>
      </c>
      <c r="J33" s="319" t="s">
        <v>884</v>
      </c>
      <c r="K33" s="466" t="str">
        <f>CONCATENATE("TID_POWERUP_",UPPER(powerUpsDefinitions[[#This Row],['[sku']]]),"_NAME")</f>
        <v>TID_POWERUP_IMMUNE_TRASH_NAME</v>
      </c>
      <c r="L33" s="467" t="str">
        <f>CONCATENATE("TID_POWERUP_",UPPER(powerUpsDefinitions[[#This Row],['[sku']]]),"_DESC")</f>
        <v>TID_POWERUP_IMMUNE_TRASH_DESC</v>
      </c>
      <c r="M33" s="476" t="str">
        <f>CONCATENATE(powerUpsDefinitions[[#This Row],['[tidDesc']]],"_SHORT")</f>
        <v>TID_POWERUP_IMMUNE_TRASH_DESC_SHORT</v>
      </c>
    </row>
    <row r="34" spans="4:13" s="67" customFormat="1" ht="30">
      <c r="D34" s="484" t="s">
        <v>4</v>
      </c>
      <c r="E34" s="485" t="s">
        <v>1440</v>
      </c>
      <c r="F34" s="486" t="s">
        <v>1328</v>
      </c>
      <c r="G34" s="327" t="s">
        <v>1325</v>
      </c>
      <c r="H34" s="327">
        <v>10</v>
      </c>
      <c r="I34" s="487" t="s">
        <v>1442</v>
      </c>
      <c r="J34" s="488" t="s">
        <v>885</v>
      </c>
      <c r="K34" s="489" t="str">
        <f>CONCATENATE("TID_POWERUP_",UPPER(powerUpsDefinitions[[#This Row],['[sku']]]),"_NAME")</f>
        <v>TID_POWERUP_PREY_HP_BOOST_HUMANS_NAME</v>
      </c>
      <c r="L34" s="490" t="str">
        <f>CONCATENATE("TID_POWERUP_",UPPER(powerUpsDefinitions[[#This Row],['[sku']]]),"_DESC")</f>
        <v>TID_POWERUP_PREY_HP_BOOST_HUMANS_DESC</v>
      </c>
      <c r="M34" s="491" t="str">
        <f>CONCATENATE(powerUpsDefinitions[[#This Row],['[tidDesc']]],"_SHORT")</f>
        <v>TID_POWERUP_PREY_HP_BOOST_HUMANS_DESC_SHORT</v>
      </c>
    </row>
    <row r="35" spans="4:13" s="67" customFormat="1">
      <c r="D35" s="462" t="s">
        <v>4</v>
      </c>
      <c r="E35" s="463" t="s">
        <v>1321</v>
      </c>
      <c r="F35" s="486" t="s">
        <v>1328</v>
      </c>
      <c r="G35" s="327" t="s">
        <v>1110</v>
      </c>
      <c r="H35" s="327">
        <v>10</v>
      </c>
      <c r="I35" s="472" t="s">
        <v>1442</v>
      </c>
      <c r="J35" s="319" t="s">
        <v>885</v>
      </c>
      <c r="K35" s="466" t="str">
        <f>CONCATENATE("TID_POWERUP_",UPPER(powerUpsDefinitions[[#This Row],['[sku']]]),"_NAME")</f>
        <v>TID_POWERUP_PREY_HP_BOOST_DRAGON_NAME</v>
      </c>
      <c r="L35" s="467" t="str">
        <f>CONCATENATE("TID_POWERUP_",UPPER(powerUpsDefinitions[[#This Row],['[sku']]]),"_DESC")</f>
        <v>TID_POWERUP_PREY_HP_BOOST_DRAGON_DESC</v>
      </c>
      <c r="M35" s="476" t="str">
        <f>CONCATENATE(powerUpsDefinitions[[#This Row],['[tidDesc']]],"_SHORT")</f>
        <v>TID_POWERUP_PREY_HP_BOOST_DRAGON_DESC_SHORT</v>
      </c>
    </row>
    <row r="36" spans="4:13" s="67" customFormat="1">
      <c r="D36" s="462" t="s">
        <v>4</v>
      </c>
      <c r="E36" s="463" t="s">
        <v>1322</v>
      </c>
      <c r="F36" s="486" t="s">
        <v>1328</v>
      </c>
      <c r="G36" s="327" t="s">
        <v>1326</v>
      </c>
      <c r="H36" s="327">
        <v>10</v>
      </c>
      <c r="I36" s="472" t="s">
        <v>1442</v>
      </c>
      <c r="J36" s="319" t="s">
        <v>885</v>
      </c>
      <c r="K36" s="466" t="str">
        <f>CONCATENATE("TID_POWERUP_",UPPER(powerUpsDefinitions[[#This Row],['[sku']]]),"_NAME")</f>
        <v>TID_POWERUP_PREY_HP_BOOST_SPIDER_NAME</v>
      </c>
      <c r="L36" s="467" t="str">
        <f>CONCATENATE("TID_POWERUP_",UPPER(powerUpsDefinitions[[#This Row],['[sku']]]),"_DESC")</f>
        <v>TID_POWERUP_PREY_HP_BOOST_SPIDER_DESC</v>
      </c>
      <c r="M36" s="476" t="str">
        <f>CONCATENATE(powerUpsDefinitions[[#This Row],['[tidDesc']]],"_SHORT")</f>
        <v>TID_POWERUP_PREY_HP_BOOST_SPIDER_DESC_SHORT</v>
      </c>
    </row>
    <row r="37" spans="4:13" s="67" customFormat="1">
      <c r="D37" s="462" t="s">
        <v>4</v>
      </c>
      <c r="E37" s="463" t="s">
        <v>1323</v>
      </c>
      <c r="F37" s="486" t="s">
        <v>1328</v>
      </c>
      <c r="G37" s="465" t="s">
        <v>1327</v>
      </c>
      <c r="H37" s="327">
        <v>10</v>
      </c>
      <c r="I37" s="472" t="s">
        <v>1442</v>
      </c>
      <c r="J37" s="319" t="s">
        <v>885</v>
      </c>
      <c r="K37" s="466" t="str">
        <f>CONCATENATE("TID_POWERUP_",UPPER(powerUpsDefinitions[[#This Row],['[sku']]]),"_NAME")</f>
        <v>TID_POWERUP_PREY_HP_BOOST_GOBLIN_NAME</v>
      </c>
      <c r="L37" s="467" t="str">
        <f>CONCATENATE("TID_POWERUP_",UPPER(powerUpsDefinitions[[#This Row],['[sku']]]),"_DESC")</f>
        <v>TID_POWERUP_PREY_HP_BOOST_GOBLIN_DESC</v>
      </c>
      <c r="M37" s="476" t="str">
        <f>CONCATENATE(powerUpsDefinitions[[#This Row],['[tidDesc']]],"_SHORT")</f>
        <v>TID_POWERUP_PREY_HP_BOOST_GOBLIN_DESC_SHORT</v>
      </c>
    </row>
    <row r="38" spans="4:13" s="67" customFormat="1">
      <c r="D38" s="462" t="s">
        <v>4</v>
      </c>
      <c r="E38" s="463" t="s">
        <v>1320</v>
      </c>
      <c r="F38" s="464" t="s">
        <v>1388</v>
      </c>
      <c r="G38" s="465"/>
      <c r="H38" s="465"/>
      <c r="I38" s="472" t="s">
        <v>1462</v>
      </c>
      <c r="J38" s="319" t="s">
        <v>884</v>
      </c>
      <c r="K38" s="466" t="str">
        <f>CONCATENATE("TID_POWERUP_",UPPER(powerUpsDefinitions[[#This Row],['[sku']]]),"_NAME")</f>
        <v>TID_POWERUP_ALCOHOL_RESISTANCE _NAME</v>
      </c>
      <c r="L38" s="467" t="str">
        <f>CONCATENATE("TID_POWERUP_",UPPER(powerUpsDefinitions[[#This Row],['[sku']]]),"_DESC")</f>
        <v>TID_POWERUP_ALCOHOL_RESISTANCE _DESC</v>
      </c>
      <c r="M38" s="476" t="str">
        <f>CONCATENATE(powerUpsDefinitions[[#This Row],['[tidDesc']]],"_SHORT")</f>
        <v>TID_POWERUP_ALCOHOL_RESISTANCE _DESC_SHORT</v>
      </c>
    </row>
    <row r="39" spans="4:13" s="67" customFormat="1">
      <c r="D39" s="462" t="s">
        <v>4</v>
      </c>
      <c r="E39" s="463" t="s">
        <v>1324</v>
      </c>
      <c r="F39" s="464" t="s">
        <v>1324</v>
      </c>
      <c r="G39" s="465"/>
      <c r="H39" s="465"/>
      <c r="I39" s="472" t="s">
        <v>1464</v>
      </c>
      <c r="J39" s="319" t="s">
        <v>884</v>
      </c>
      <c r="K39" s="466" t="str">
        <f>CONCATENATE("TID_POWERUP_",UPPER(powerUpsDefinitions[[#This Row],['[sku']]]),"_NAME")</f>
        <v>TID_POWERUP_CAGE_BREAKER_NAME</v>
      </c>
      <c r="L39" s="467" t="str">
        <f>CONCATENATE("TID_POWERUP_",UPPER(powerUpsDefinitions[[#This Row],['[sku']]]),"_DESC")</f>
        <v>TID_POWERUP_CAGE_BREAKER_DESC</v>
      </c>
      <c r="M39" s="476" t="str">
        <f>CONCATENATE(powerUpsDefinitions[[#This Row],['[tidDesc']]],"_SHORT")</f>
        <v>TID_POWERUP_CAGE_BREAKER_DESC_SHORT</v>
      </c>
    </row>
    <row r="40" spans="4:13" s="67" customFormat="1">
      <c r="D40" s="462" t="s">
        <v>4</v>
      </c>
      <c r="E40" s="463" t="s">
        <v>1381</v>
      </c>
      <c r="F40" s="464" t="s">
        <v>1381</v>
      </c>
      <c r="G40" s="465"/>
      <c r="H40" s="465"/>
      <c r="I40" s="472" t="s">
        <v>956</v>
      </c>
      <c r="J40" s="472" t="s">
        <v>1270</v>
      </c>
      <c r="K40" s="466" t="str">
        <f>CONCATENATE("TID_POWERUP_",UPPER(powerUpsDefinitions[[#This Row],['[sku']]]),"_NAME")</f>
        <v>TID_POWERUP_STUN_NAME</v>
      </c>
      <c r="L40" s="467" t="str">
        <f>CONCATENATE("TID_POWERUP_",UPPER(powerUpsDefinitions[[#This Row],['[sku']]]),"_DESC")</f>
        <v>TID_POWERUP_STUN_DESC</v>
      </c>
      <c r="M40" s="476" t="str">
        <f>CONCATENATE(powerUpsDefinitions[[#This Row],['[tidDesc']]],"_SHORT")</f>
        <v>TID_POWERUP_STUN_DESC_SHORT</v>
      </c>
    </row>
    <row r="41" spans="4:13" s="67" customFormat="1">
      <c r="D41" s="462" t="s">
        <v>4</v>
      </c>
      <c r="E41" s="463" t="s">
        <v>1432</v>
      </c>
      <c r="F41" s="464" t="s">
        <v>1432</v>
      </c>
      <c r="G41" s="465">
        <v>100</v>
      </c>
      <c r="H41" s="465"/>
      <c r="I41" s="472" t="s">
        <v>1433</v>
      </c>
      <c r="J41" s="472" t="s">
        <v>1275</v>
      </c>
      <c r="K41" s="466" t="str">
        <f>CONCATENATE("TID_POWERUP_",UPPER(powerUpsDefinitions[[#This Row],['[sku']]]),"_NAME")</f>
        <v>TID_POWERUP_FASTER_BOOST_NAME</v>
      </c>
      <c r="L41" s="467" t="str">
        <f>CONCATENATE("TID_POWERUP_",UPPER(powerUpsDefinitions[[#This Row],['[sku']]]),"_DESC")</f>
        <v>TID_POWERUP_FASTER_BOOST_DESC</v>
      </c>
      <c r="M41" s="476" t="str">
        <f>CONCATENATE(powerUpsDefinitions[[#This Row],['[tidDesc']]],"_SHORT")</f>
        <v>TID_POWERUP_FASTER_BOOST_DESC_SHORT</v>
      </c>
    </row>
    <row r="42" spans="4:13" s="67" customFormat="1">
      <c r="D42" s="462" t="s">
        <v>4</v>
      </c>
      <c r="E42" s="463" t="s">
        <v>1434</v>
      </c>
      <c r="F42" s="464" t="s">
        <v>1434</v>
      </c>
      <c r="G42" s="465"/>
      <c r="H42" s="465"/>
      <c r="I42" s="472" t="s">
        <v>1433</v>
      </c>
      <c r="J42" s="472" t="s">
        <v>1275</v>
      </c>
      <c r="K42" s="466" t="str">
        <f>CONCATENATE("TID_POWERUP_",UPPER(powerUpsDefinitions[[#This Row],['[sku']]]),"_NAME")</f>
        <v>TID_POWERUP_UNLIMITED_BOOST_NAME</v>
      </c>
      <c r="L42" s="467" t="str">
        <f>CONCATENATE("TID_POWERUP_",UPPER(powerUpsDefinitions[[#This Row],['[sku']]]),"_DESC")</f>
        <v>TID_POWERUP_UNLIMITED_BOOST_DESC</v>
      </c>
      <c r="M42" s="476" t="str">
        <f>CONCATENATE(powerUpsDefinitions[[#This Row],['[tidDesc']]],"_SHORT")</f>
        <v>TID_POWERUP_UNLIMITED_BOOST_DESC_SHORT</v>
      </c>
    </row>
    <row r="43" spans="4:13" s="67" customFormat="1">
      <c r="D43" s="462" t="s">
        <v>4</v>
      </c>
      <c r="E43" s="463" t="s">
        <v>1438</v>
      </c>
      <c r="F43" s="464" t="s">
        <v>1436</v>
      </c>
      <c r="G43" s="465"/>
      <c r="H43" s="465"/>
      <c r="I43" s="472" t="s">
        <v>956</v>
      </c>
      <c r="J43" s="472" t="s">
        <v>1270</v>
      </c>
      <c r="K43" s="466" t="str">
        <f>CONCATENATE("TID_POWERUP_",UPPER(powerUpsDefinitions[[#This Row],['[sku']]]),"_NAME")</f>
        <v>TID_POWERUP_FINDBONUSCHESTS_NAME</v>
      </c>
      <c r="L43" s="467" t="str">
        <f>CONCATENATE("TID_POWERUP_",UPPER(powerUpsDefinitions[[#This Row],['[sku']]]),"_DESC")</f>
        <v>TID_POWERUP_FINDBONUSCHESTS_DESC</v>
      </c>
      <c r="M43" s="476" t="str">
        <f>CONCATENATE(powerUpsDefinitions[[#This Row],['[tidDesc']]],"_SHORT")</f>
        <v>TID_POWERUP_FINDBONUSCHESTS_DESC_SHORT</v>
      </c>
    </row>
    <row r="44" spans="4:13" s="67" customFormat="1">
      <c r="D44" s="462" t="s">
        <v>4</v>
      </c>
      <c r="E44" s="463" t="s">
        <v>1437</v>
      </c>
      <c r="F44" s="464" t="s">
        <v>1436</v>
      </c>
      <c r="G44" s="465"/>
      <c r="H44" s="465"/>
      <c r="I44" s="472" t="s">
        <v>956</v>
      </c>
      <c r="J44" s="472" t="s">
        <v>1270</v>
      </c>
      <c r="K44" s="466" t="str">
        <f>CONCATENATE("TID_POWERUP_",UPPER(powerUpsDefinitions[[#This Row],['[sku']]]),"_NAME")</f>
        <v>TID_POWERUP_FINDBONUSLETTERS_NAME</v>
      </c>
      <c r="L44" s="467" t="str">
        <f>CONCATENATE("TID_POWERUP_",UPPER(powerUpsDefinitions[[#This Row],['[sku']]]),"_DESC")</f>
        <v>TID_POWERUP_FINDBONUSLETTERS_DESC</v>
      </c>
      <c r="M44" s="476" t="str">
        <f>CONCATENATE(powerUpsDefinitions[[#This Row],['[tidDesc']]],"_SHORT")</f>
        <v>TID_POWERUP_FINDBONUSLETTERS_DESC_SHORT</v>
      </c>
    </row>
    <row r="45" spans="4:13" s="67" customFormat="1">
      <c r="D45" s="462" t="s">
        <v>4</v>
      </c>
      <c r="E45" s="463" t="s">
        <v>1439</v>
      </c>
      <c r="F45" s="464" t="s">
        <v>1436</v>
      </c>
      <c r="G45" s="465"/>
      <c r="H45" s="465"/>
      <c r="I45" s="472" t="s">
        <v>956</v>
      </c>
      <c r="J45" s="472" t="s">
        <v>1270</v>
      </c>
      <c r="K45" s="466" t="str">
        <f>CONCATENATE("TID_POWERUP_",UPPER(powerUpsDefinitions[[#This Row],['[sku']]]),"_NAME")</f>
        <v>TID_POWERUP_FINDBONUSEGGS_NAME</v>
      </c>
      <c r="L45" s="467" t="str">
        <f>CONCATENATE("TID_POWERUP_",UPPER(powerUpsDefinitions[[#This Row],['[sku']]]),"_DESC")</f>
        <v>TID_POWERUP_FINDBONUSEGGS_DESC</v>
      </c>
      <c r="M45" s="476" t="str">
        <f>CONCATENATE(powerUpsDefinitions[[#This Row],['[tidDesc']]],"_SHORT")</f>
        <v>TID_POWERUP_FINDBONUSEGGS_DESC_SHORT</v>
      </c>
    </row>
    <row r="46" spans="4:13" s="67" customFormat="1">
      <c r="D46" s="492" t="s">
        <v>4</v>
      </c>
      <c r="E46" s="473" t="s">
        <v>1441</v>
      </c>
      <c r="F46" s="474" t="s">
        <v>1523</v>
      </c>
      <c r="G46" s="475" t="s">
        <v>1110</v>
      </c>
      <c r="H46" s="475">
        <v>10</v>
      </c>
      <c r="I46" s="493" t="str">
        <f>CONCATENATE("icon_",powerUpsDefinitions[[#This Row],['[sku']]])</f>
        <v>icon_lower_damage_dragon</v>
      </c>
      <c r="J46" s="493" t="s">
        <v>884</v>
      </c>
      <c r="K46" s="494" t="str">
        <f>CONCATENATE("TID_POWERUP_",UPPER(powerUpsDefinitions[[#This Row],['[sku']]]),"_NAME")</f>
        <v>TID_POWERUP_LOWER_DAMAGE_DRAGON_NAME</v>
      </c>
      <c r="L46" s="495" t="str">
        <f>CONCATENATE("TID_POWERUP_",UPPER(powerUpsDefinitions[[#This Row],['[sku']]]),"_DESC")</f>
        <v>TID_POWERUP_LOWER_DAMAGE_DRAGON_DESC</v>
      </c>
      <c r="M46" s="496" t="str">
        <f>CONCATENATE(powerUpsDefinitions[[#This Row],['[tidDesc']]],"_SHORT")</f>
        <v>TID_POWERUP_LOWER_DAMAGE_DRAGON_DESC_SHORT</v>
      </c>
    </row>
    <row r="47" spans="4:13" s="67" customFormat="1">
      <c r="D47" s="492" t="s">
        <v>4</v>
      </c>
      <c r="E47" s="473" t="s">
        <v>1599</v>
      </c>
      <c r="F47" s="474" t="s">
        <v>1599</v>
      </c>
      <c r="G47" s="475"/>
      <c r="H47" s="475"/>
      <c r="I47" s="607" t="s">
        <v>1602</v>
      </c>
      <c r="J47" s="607" t="s">
        <v>1602</v>
      </c>
      <c r="K47" s="494" t="s">
        <v>1600</v>
      </c>
      <c r="L47" s="495" t="s">
        <v>1600</v>
      </c>
      <c r="M47" s="496" t="s">
        <v>1600</v>
      </c>
    </row>
    <row r="48" spans="4:13" ht="15.75" thickBot="1">
      <c r="G48"/>
    </row>
    <row r="49" spans="1:16384" s="67" customFormat="1" ht="23.25">
      <c r="A49" s="12"/>
      <c r="B49" s="12"/>
      <c r="C49" s="12"/>
      <c r="D49" s="12" t="s">
        <v>901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  <c r="XDX49" s="12"/>
      <c r="XDY49" s="12"/>
      <c r="XDZ49" s="12"/>
      <c r="XEA49" s="12"/>
      <c r="XEB49" s="12"/>
      <c r="XEC49" s="12"/>
      <c r="XED49" s="12"/>
      <c r="XEE49" s="12"/>
      <c r="XEF49" s="12"/>
      <c r="XEG49" s="12"/>
      <c r="XEH49" s="12"/>
      <c r="XEI49" s="12"/>
      <c r="XEJ49" s="12"/>
      <c r="XEK49" s="12"/>
      <c r="XEL49" s="12"/>
      <c r="XEM49" s="12"/>
      <c r="XEN49" s="12"/>
      <c r="XEO49" s="12"/>
      <c r="XEP49" s="12"/>
      <c r="XEQ49" s="12"/>
      <c r="XER49" s="12"/>
      <c r="XES49" s="12"/>
      <c r="XET49" s="12"/>
      <c r="XEU49" s="12"/>
      <c r="XEV49" s="12"/>
      <c r="XEW49" s="12"/>
      <c r="XEX49" s="12"/>
      <c r="XEY49" s="12"/>
      <c r="XEZ49" s="12"/>
      <c r="XFA49" s="12"/>
      <c r="XFB49" s="12"/>
      <c r="XFC49" s="12"/>
      <c r="XFD49" s="12"/>
    </row>
    <row r="50" spans="1:16384">
      <c r="G50"/>
    </row>
    <row r="51" spans="1:16384" ht="136.5">
      <c r="D51" s="173" t="s">
        <v>895</v>
      </c>
      <c r="E51" s="173" t="s">
        <v>5</v>
      </c>
      <c r="F51" s="252" t="s">
        <v>904</v>
      </c>
      <c r="G51" s="253" t="s">
        <v>903</v>
      </c>
      <c r="H51" s="253" t="s">
        <v>902</v>
      </c>
    </row>
    <row r="52" spans="1:16384">
      <c r="D52" s="254" t="s">
        <v>4</v>
      </c>
      <c r="E52" s="188" t="s">
        <v>896</v>
      </c>
      <c r="F52" s="191">
        <v>1</v>
      </c>
      <c r="G52" s="192">
        <v>0.5</v>
      </c>
      <c r="H52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A4" workbookViewId="0">
      <selection activeCell="C26" sqref="C26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1572</v>
      </c>
      <c r="G5" s="145" t="s">
        <v>1571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1468</v>
      </c>
    </row>
    <row r="6" spans="2:23">
      <c r="B6" s="414" t="s">
        <v>4</v>
      </c>
      <c r="C6" s="534" t="s">
        <v>958</v>
      </c>
      <c r="D6" s="534" t="s">
        <v>939</v>
      </c>
      <c r="E6" s="535">
        <v>0</v>
      </c>
      <c r="F6" s="417">
        <v>0.99</v>
      </c>
      <c r="G6" s="357" t="s">
        <v>1573</v>
      </c>
      <c r="H6" s="536">
        <v>10</v>
      </c>
      <c r="I6" s="422">
        <v>0</v>
      </c>
      <c r="J6" s="422">
        <f>ROUND(shopPacksDefinitions[[#This Row],[Base Amount
(only for the maths)]]+shopPacksDefinitions[[#This Row],[Base Amount
(only for the maths)]]*shopPacksDefinitions[[#This Row],['[bonusAmount']]],0)</f>
        <v>10</v>
      </c>
      <c r="K6" s="536">
        <f>shopPacksDefinitions[[#This Row],['[amount']]]/shopPacksDefinitions[[#This Row],['[price']]]</f>
        <v>10.1010101010101</v>
      </c>
      <c r="L6" s="359" t="b">
        <v>0</v>
      </c>
      <c r="M6" s="427" t="s">
        <v>1051</v>
      </c>
      <c r="N6" s="537"/>
      <c r="O6" s="537"/>
      <c r="P6" s="538" t="s">
        <v>917</v>
      </c>
    </row>
    <row r="7" spans="2:23">
      <c r="B7" s="414" t="s">
        <v>4</v>
      </c>
      <c r="C7" s="534" t="s">
        <v>959</v>
      </c>
      <c r="D7" s="539" t="s">
        <v>939</v>
      </c>
      <c r="E7" s="535">
        <v>1</v>
      </c>
      <c r="F7" s="417">
        <v>4.99</v>
      </c>
      <c r="G7" s="357" t="s">
        <v>1573</v>
      </c>
      <c r="H7" s="536">
        <v>48</v>
      </c>
      <c r="I7" s="422">
        <v>0.05</v>
      </c>
      <c r="J7" s="422">
        <f>ROUND(shopPacksDefinitions[[#This Row],[Base Amount
(only for the maths)]]+shopPacksDefinitions[[#This Row],[Base Amount
(only for the maths)]]*shopPacksDefinitions[[#This Row],['[bonusAmount']]],0)</f>
        <v>50</v>
      </c>
      <c r="K7" s="536">
        <f>shopPacksDefinitions[[#This Row],['[amount']]]/shopPacksDefinitions[[#This Row],['[price']]]</f>
        <v>10.020040080160321</v>
      </c>
      <c r="L7" s="359" t="b">
        <v>0</v>
      </c>
      <c r="M7" s="427" t="s">
        <v>1052</v>
      </c>
      <c r="N7" s="537"/>
      <c r="O7" s="537"/>
      <c r="P7" s="538" t="s">
        <v>917</v>
      </c>
    </row>
    <row r="8" spans="2:23">
      <c r="B8" s="414" t="s">
        <v>4</v>
      </c>
      <c r="C8" s="534" t="s">
        <v>960</v>
      </c>
      <c r="D8" s="539" t="s">
        <v>939</v>
      </c>
      <c r="E8" s="535">
        <v>2</v>
      </c>
      <c r="F8" s="417">
        <v>9.99</v>
      </c>
      <c r="G8" s="357" t="s">
        <v>1573</v>
      </c>
      <c r="H8" s="536">
        <v>100</v>
      </c>
      <c r="I8" s="422">
        <v>0.1</v>
      </c>
      <c r="J8" s="422">
        <f>ROUND(shopPacksDefinitions[[#This Row],[Base Amount
(only for the maths)]]+shopPacksDefinitions[[#This Row],[Base Amount
(only for the maths)]]*shopPacksDefinitions[[#This Row],['[bonusAmount']]],0)</f>
        <v>110</v>
      </c>
      <c r="K8" s="536">
        <f>shopPacksDefinitions[[#This Row],['[amount']]]/shopPacksDefinitions[[#This Row],['[price']]]</f>
        <v>11.011011011011011</v>
      </c>
      <c r="L8" s="359" t="b">
        <v>0</v>
      </c>
      <c r="M8" s="427" t="s">
        <v>1053</v>
      </c>
      <c r="N8" s="364"/>
      <c r="O8" s="364"/>
      <c r="P8" s="538" t="s">
        <v>917</v>
      </c>
    </row>
    <row r="9" spans="2:23">
      <c r="B9" s="438" t="s">
        <v>4</v>
      </c>
      <c r="C9" s="540" t="s">
        <v>961</v>
      </c>
      <c r="D9" s="539" t="s">
        <v>939</v>
      </c>
      <c r="E9" s="535">
        <v>3</v>
      </c>
      <c r="F9" s="417">
        <v>19.989999999999998</v>
      </c>
      <c r="G9" s="357" t="s">
        <v>1573</v>
      </c>
      <c r="H9" s="536">
        <v>200</v>
      </c>
      <c r="I9" s="435">
        <v>0.25</v>
      </c>
      <c r="J9" s="435">
        <f>ROUND(shopPacksDefinitions[[#This Row],[Base Amount
(only for the maths)]]+shopPacksDefinitions[[#This Row],[Base Amount
(only for the maths)]]*shopPacksDefinitions[[#This Row],['[bonusAmount']]],0)</f>
        <v>250</v>
      </c>
      <c r="K9" s="536">
        <f>shopPacksDefinitions[[#This Row],['[amount']]]/shopPacksDefinitions[[#This Row],['[price']]]</f>
        <v>12.506253126563283</v>
      </c>
      <c r="L9" s="541" t="b">
        <v>0</v>
      </c>
      <c r="M9" s="427" t="s">
        <v>1054</v>
      </c>
      <c r="N9" s="542"/>
      <c r="O9" s="542"/>
      <c r="P9" s="538" t="s">
        <v>917</v>
      </c>
    </row>
    <row r="10" spans="2:23">
      <c r="B10" s="438" t="s">
        <v>4</v>
      </c>
      <c r="C10" s="540" t="s">
        <v>962</v>
      </c>
      <c r="D10" s="539" t="s">
        <v>939</v>
      </c>
      <c r="E10" s="535">
        <v>4</v>
      </c>
      <c r="F10" s="440">
        <v>39.99</v>
      </c>
      <c r="G10" s="357" t="s">
        <v>1573</v>
      </c>
      <c r="H10" s="536">
        <v>400</v>
      </c>
      <c r="I10" s="435">
        <v>0.4</v>
      </c>
      <c r="J10" s="435">
        <f>ROUND(shopPacksDefinitions[[#This Row],[Base Amount
(only for the maths)]]+shopPacksDefinitions[[#This Row],[Base Amount
(only for the maths)]]*shopPacksDefinitions[[#This Row],['[bonusAmount']]],0)</f>
        <v>560</v>
      </c>
      <c r="K10" s="536">
        <f>shopPacksDefinitions[[#This Row],['[amount']]]/shopPacksDefinitions[[#This Row],['[price']]]</f>
        <v>14.003500875218805</v>
      </c>
      <c r="L10" s="541" t="b">
        <v>0</v>
      </c>
      <c r="M10" s="427" t="s">
        <v>1055</v>
      </c>
      <c r="N10" s="542"/>
      <c r="O10" s="542"/>
      <c r="P10" s="538" t="s">
        <v>917</v>
      </c>
    </row>
    <row r="11" spans="2:23" ht="15.75" thickBot="1">
      <c r="B11" s="438" t="s">
        <v>4</v>
      </c>
      <c r="C11" s="540" t="s">
        <v>963</v>
      </c>
      <c r="D11" s="539" t="s">
        <v>939</v>
      </c>
      <c r="E11" s="544">
        <v>5</v>
      </c>
      <c r="F11" s="440">
        <v>79.989999999999995</v>
      </c>
      <c r="G11" s="357" t="s">
        <v>1573</v>
      </c>
      <c r="H11" s="536">
        <v>800</v>
      </c>
      <c r="I11" s="435">
        <v>0.5</v>
      </c>
      <c r="J11" s="435">
        <f>ROUND(shopPacksDefinitions[[#This Row],[Base Amount
(only for the maths)]]+shopPacksDefinitions[[#This Row],[Base Amount
(only for the maths)]]*shopPacksDefinitions[[#This Row],['[bonusAmount']]],0)</f>
        <v>1200</v>
      </c>
      <c r="K11" s="536">
        <f>shopPacksDefinitions[[#This Row],['[amount']]]/shopPacksDefinitions[[#This Row],['[price']]]</f>
        <v>15.001875234404302</v>
      </c>
      <c r="L11" s="541" t="b">
        <v>1</v>
      </c>
      <c r="M11" s="427" t="s">
        <v>1056</v>
      </c>
      <c r="N11" s="542"/>
      <c r="O11" s="542"/>
      <c r="P11" s="543" t="s">
        <v>917</v>
      </c>
    </row>
    <row r="12" spans="2:23">
      <c r="B12" s="545" t="s">
        <v>4</v>
      </c>
      <c r="C12" s="546" t="s">
        <v>947</v>
      </c>
      <c r="D12" s="547" t="s">
        <v>945</v>
      </c>
      <c r="E12" s="548">
        <v>0</v>
      </c>
      <c r="F12" s="549">
        <v>5</v>
      </c>
      <c r="G12" s="550" t="s">
        <v>939</v>
      </c>
      <c r="H12" s="551">
        <f>ROUND(shopPacksDefinitions[[#This Row],['[price']]],0)*$H$4</f>
        <v>1000</v>
      </c>
      <c r="I12" s="552">
        <v>0</v>
      </c>
      <c r="J12" s="552">
        <f>ROUND(shopPacksDefinitions[[#This Row],[Base Amount
(only for the maths)]]+shopPacksDefinitions[[#This Row],[Base Amount
(only for the maths)]]*shopPacksDefinitions[[#This Row],['[bonusAmount']]],0)</f>
        <v>1000</v>
      </c>
      <c r="K12" s="551">
        <f>shopPacksDefinitions[[#This Row],['[amount']]]/shopPacksDefinitions[[#This Row],['[price']]]</f>
        <v>200</v>
      </c>
      <c r="L12" s="553" t="b">
        <v>0</v>
      </c>
      <c r="M12" s="554" t="s">
        <v>1057</v>
      </c>
      <c r="N12" s="555"/>
      <c r="O12" s="555"/>
      <c r="P12" s="557" t="s">
        <v>917</v>
      </c>
    </row>
    <row r="13" spans="2:23">
      <c r="B13" s="414" t="s">
        <v>4</v>
      </c>
      <c r="C13" s="534" t="s">
        <v>941</v>
      </c>
      <c r="D13" s="539" t="s">
        <v>945</v>
      </c>
      <c r="E13" s="535">
        <v>1</v>
      </c>
      <c r="F13" s="417">
        <v>20</v>
      </c>
      <c r="G13" s="357" t="s">
        <v>939</v>
      </c>
      <c r="H13" s="536">
        <f>ROUND(shopPacksDefinitions[[#This Row],['[price']]],0)*$H$4</f>
        <v>4000</v>
      </c>
      <c r="I13" s="422">
        <v>0.1</v>
      </c>
      <c r="J13" s="422">
        <f>ROUND(shopPacksDefinitions[[#This Row],[Base Amount
(only for the maths)]]+shopPacksDefinitions[[#This Row],[Base Amount
(only for the maths)]]*shopPacksDefinitions[[#This Row],['[bonusAmount']]],0)</f>
        <v>4400</v>
      </c>
      <c r="K13" s="536">
        <f>shopPacksDefinitions[[#This Row],['[amount']]]/shopPacksDefinitions[[#This Row],['[price']]]</f>
        <v>220</v>
      </c>
      <c r="L13" s="359" t="b">
        <v>0</v>
      </c>
      <c r="M13" s="427" t="s">
        <v>1058</v>
      </c>
      <c r="N13" s="364"/>
      <c r="O13" s="364"/>
      <c r="P13" s="538" t="s">
        <v>917</v>
      </c>
    </row>
    <row r="14" spans="2:23">
      <c r="B14" s="414" t="s">
        <v>4</v>
      </c>
      <c r="C14" s="534" t="s">
        <v>942</v>
      </c>
      <c r="D14" s="539" t="s">
        <v>945</v>
      </c>
      <c r="E14" s="535">
        <v>2</v>
      </c>
      <c r="F14" s="417">
        <v>50</v>
      </c>
      <c r="G14" s="357" t="s">
        <v>939</v>
      </c>
      <c r="H14" s="536">
        <f>ROUND(shopPacksDefinitions[[#This Row],['[price']]],0)*$H$4</f>
        <v>10000</v>
      </c>
      <c r="I14" s="422">
        <v>0.2</v>
      </c>
      <c r="J14" s="422">
        <f>ROUND(shopPacksDefinitions[[#This Row],[Base Amount
(only for the maths)]]+shopPacksDefinitions[[#This Row],[Base Amount
(only for the maths)]]*shopPacksDefinitions[[#This Row],['[bonusAmount']]],0)</f>
        <v>12000</v>
      </c>
      <c r="K14" s="536">
        <f>shopPacksDefinitions[[#This Row],['[amount']]]/shopPacksDefinitions[[#This Row],['[price']]]</f>
        <v>240</v>
      </c>
      <c r="L14" s="359" t="b">
        <v>0</v>
      </c>
      <c r="M14" s="427" t="s">
        <v>1059</v>
      </c>
      <c r="N14" s="364"/>
      <c r="O14" s="364"/>
      <c r="P14" s="538" t="s">
        <v>917</v>
      </c>
    </row>
    <row r="15" spans="2:23">
      <c r="B15" s="414" t="s">
        <v>4</v>
      </c>
      <c r="C15" s="534" t="s">
        <v>943</v>
      </c>
      <c r="D15" s="539" t="s">
        <v>945</v>
      </c>
      <c r="E15" s="535">
        <v>3</v>
      </c>
      <c r="F15" s="417">
        <v>250</v>
      </c>
      <c r="G15" s="357" t="s">
        <v>939</v>
      </c>
      <c r="H15" s="536">
        <f>ROUND(shopPacksDefinitions[[#This Row],['[price']]],0)*$H$4</f>
        <v>50000</v>
      </c>
      <c r="I15" s="422">
        <v>0.4</v>
      </c>
      <c r="J15" s="422">
        <f>ROUND(shopPacksDefinitions[[#This Row],[Base Amount
(only for the maths)]]+shopPacksDefinitions[[#This Row],[Base Amount
(only for the maths)]]*shopPacksDefinitions[[#This Row],['[bonusAmount']]],0)</f>
        <v>70000</v>
      </c>
      <c r="K15" s="536">
        <f>shopPacksDefinitions[[#This Row],['[amount']]]/shopPacksDefinitions[[#This Row],['[price']]]</f>
        <v>280</v>
      </c>
      <c r="L15" s="359" t="b">
        <v>0</v>
      </c>
      <c r="M15" s="427" t="s">
        <v>1060</v>
      </c>
      <c r="N15" s="364"/>
      <c r="O15" s="364"/>
      <c r="P15" s="538" t="s">
        <v>917</v>
      </c>
    </row>
    <row r="16" spans="2:23">
      <c r="B16" s="414" t="s">
        <v>4</v>
      </c>
      <c r="C16" s="534" t="s">
        <v>944</v>
      </c>
      <c r="D16" s="539" t="s">
        <v>945</v>
      </c>
      <c r="E16" s="535">
        <v>4</v>
      </c>
      <c r="F16" s="417">
        <v>400</v>
      </c>
      <c r="G16" s="357" t="s">
        <v>939</v>
      </c>
      <c r="H16" s="536">
        <f>ROUND(shopPacksDefinitions[[#This Row],['[price']]],0)*$H$4</f>
        <v>80000</v>
      </c>
      <c r="I16" s="422">
        <v>0.5</v>
      </c>
      <c r="J16" s="422">
        <f>ROUND(shopPacksDefinitions[[#This Row],[Base Amount
(only for the maths)]]+shopPacksDefinitions[[#This Row],[Base Amount
(only for the maths)]]*shopPacksDefinitions[[#This Row],['[bonusAmount']]],0)</f>
        <v>120000</v>
      </c>
      <c r="K16" s="536">
        <f>shopPacksDefinitions[[#This Row],['[amount']]]/shopPacksDefinitions[[#This Row],['[price']]]</f>
        <v>300</v>
      </c>
      <c r="L16" s="359" t="b">
        <v>0</v>
      </c>
      <c r="M16" s="427" t="s">
        <v>1061</v>
      </c>
      <c r="N16" s="364"/>
      <c r="O16" s="364"/>
      <c r="P16" s="538" t="s">
        <v>917</v>
      </c>
    </row>
    <row r="17" spans="2:16" ht="15.75" thickBot="1">
      <c r="B17" s="414" t="s">
        <v>4</v>
      </c>
      <c r="C17" s="534" t="s">
        <v>946</v>
      </c>
      <c r="D17" s="539" t="s">
        <v>945</v>
      </c>
      <c r="E17" s="544">
        <v>5</v>
      </c>
      <c r="F17" s="417">
        <v>1000</v>
      </c>
      <c r="G17" s="357" t="s">
        <v>939</v>
      </c>
      <c r="H17" s="536">
        <f>ROUND(shopPacksDefinitions[[#This Row],['[price']]],0)*$H$4</f>
        <v>200000</v>
      </c>
      <c r="I17" s="435">
        <v>0.7</v>
      </c>
      <c r="J17" s="435">
        <f>ROUND(shopPacksDefinitions[[#This Row],[Base Amount
(only for the maths)]]+shopPacksDefinitions[[#This Row],[Base Amount
(only for the maths)]]*shopPacksDefinitions[[#This Row],['[bonusAmount']]],0)</f>
        <v>340000</v>
      </c>
      <c r="K17" s="536">
        <f>shopPacksDefinitions[[#This Row],['[amount']]]/shopPacksDefinitions[[#This Row],['[price']]]</f>
        <v>340</v>
      </c>
      <c r="L17" s="359" t="b">
        <v>1</v>
      </c>
      <c r="M17" s="427" t="s">
        <v>1062</v>
      </c>
      <c r="N17" s="364"/>
      <c r="O17" s="364"/>
      <c r="P17" s="538" t="s">
        <v>917</v>
      </c>
    </row>
    <row r="18" spans="2:16">
      <c r="B18" s="545" t="s">
        <v>4</v>
      </c>
      <c r="C18" s="546" t="s">
        <v>1525</v>
      </c>
      <c r="D18" s="547" t="s">
        <v>1524</v>
      </c>
      <c r="E18" s="548">
        <v>0</v>
      </c>
      <c r="F18" s="549">
        <v>5</v>
      </c>
      <c r="G18" s="550" t="s">
        <v>939</v>
      </c>
      <c r="H18" s="551">
        <f>shopPacksDefinitions[[#This Row],['[amount']]]-(shopPacksDefinitions[[#This Row],['[amount']]]*shopPacksDefinitions[[#This Row],['[bonusAmount']]])</f>
        <v>1</v>
      </c>
      <c r="I18" s="552">
        <v>0</v>
      </c>
      <c r="J18" s="552">
        <v>1</v>
      </c>
      <c r="K18" s="551">
        <f>shopPacksDefinitions[[#This Row],['[amount']]]/shopPacksDefinitions[[#This Row],['[price']]]</f>
        <v>0.2</v>
      </c>
      <c r="L18" s="553" t="b">
        <v>0</v>
      </c>
      <c r="M18" s="554" t="s">
        <v>1528</v>
      </c>
      <c r="N18" s="555"/>
      <c r="O18" s="555"/>
      <c r="P18" s="557" t="s">
        <v>917</v>
      </c>
    </row>
    <row r="19" spans="2:16">
      <c r="B19" s="414"/>
      <c r="C19" s="586" t="s">
        <v>1526</v>
      </c>
      <c r="D19" s="586" t="s">
        <v>1524</v>
      </c>
      <c r="E19" s="587">
        <v>1</v>
      </c>
      <c r="F19" s="588">
        <v>20</v>
      </c>
      <c r="G19" s="589" t="s">
        <v>939</v>
      </c>
      <c r="H19" s="585">
        <f>shopPacksDefinitions[[#This Row],['[amount']]]-(shopPacksDefinitions[[#This Row],['[amount']]]*shopPacksDefinitions[[#This Row],['[bonusAmount']]])</f>
        <v>4.5</v>
      </c>
      <c r="I19" s="585">
        <v>0.1</v>
      </c>
      <c r="J19" s="585">
        <v>5</v>
      </c>
      <c r="K19" s="585">
        <f>shopPacksDefinitions[[#This Row],['[amount']]]/shopPacksDefinitions[[#This Row],['[price']]]</f>
        <v>0.25</v>
      </c>
      <c r="L19" s="588" t="b">
        <v>0</v>
      </c>
      <c r="M19" s="588" t="s">
        <v>1529</v>
      </c>
      <c r="N19" s="589"/>
      <c r="O19" s="589"/>
      <c r="P19" s="590" t="s">
        <v>917</v>
      </c>
    </row>
    <row r="20" spans="2:16">
      <c r="B20" s="414"/>
      <c r="C20" s="591" t="s">
        <v>1527</v>
      </c>
      <c r="D20" s="586" t="s">
        <v>1524</v>
      </c>
      <c r="E20" s="587">
        <v>2</v>
      </c>
      <c r="F20" s="588">
        <v>50</v>
      </c>
      <c r="G20" s="589" t="s">
        <v>939</v>
      </c>
      <c r="H20" s="585">
        <f>shopPacksDefinitions[[#This Row],['[amount']]]-(shopPacksDefinitions[[#This Row],['[amount']]]*shopPacksDefinitions[[#This Row],['[bonusAmount']]])</f>
        <v>8</v>
      </c>
      <c r="I20" s="585">
        <v>0.2</v>
      </c>
      <c r="J20" s="585">
        <v>10</v>
      </c>
      <c r="K20" s="585">
        <f>shopPacksDefinitions[[#This Row],['[amount']]]/shopPacksDefinitions[[#This Row],['[price']]]</f>
        <v>0.2</v>
      </c>
      <c r="L20" s="588" t="b">
        <v>1</v>
      </c>
      <c r="M20" s="588" t="s">
        <v>1530</v>
      </c>
      <c r="N20" s="589"/>
      <c r="O20" s="589"/>
      <c r="P20" s="590" t="s">
        <v>917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2"/>
      <c r="G3" s="62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2017-09-12T13:35:43Z</dcterms:modified>
</cp:coreProperties>
</file>