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2.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<sst xmlns="http://schemas.openxmlformats.org/spreadsheetml/2006/main" count="2928" uniqueCount="1022">
  <si>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</si>
  <si>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</si>
  <si>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</si>
  <si>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</si>
  <si>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</si>
  <si>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</si>
  <si>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</si>
  <si>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</si>
  <si>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</si>
  <si>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</si>
  <si>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</si>
  <si>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</si>
  <si>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</si>
  <si>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</si>
  <si>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</si>
  <si>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</si>
  <si>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</si>
  <si>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</si>
  <si>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</si>
  <si>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</si>
  <si>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</si>
  <si>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</si>
  <si>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</si>
  <si>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</si>
  <si>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</si>
  <si>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</si>
  <si>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</si>
  <si>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</si>
  <si>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</si>
  <si>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</si>
  <si>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</si>
  <si>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</si>
  <si>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</si>
  <si>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</si>
  <si>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</si>
  <si>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</si>
  <si>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</si>
  <si>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</si>
  <si>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</si>
  <si>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</si>
  <si>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</si>
  <si>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</si>
  <si>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</si>
  <si>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</si>
  <si>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</si>
  <si>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</si>
  <si>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</si>
  <si>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</si>
  <si>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</si>
  <si>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</si>
  <si>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</si>
  <si>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</si>
  <si>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</si>
  <si>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</si>
  <si>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</si>
  <si>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</si>
  <si>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</si>
  <si>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</si>
  <si>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</si>
  <si>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</si>
  <si>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</si>
  <si>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</si>
  <si>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</si>
  <si>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</si>
  <si>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</si>
  <si>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</si>
  <si>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</si>
  <si>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</si>
  <si>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</si>
  <si>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</si>
  <si>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</si>
  <si>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</si>
  <si>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</si>
  <si>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</si>
  <si>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</si>
  <si>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</si>
  <si>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</si>
  <si>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</si>
  <si>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</si>
  <si>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</si>
  <si>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</si>
  <si>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</si>
  <si>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</si>
  <si>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</si>
  <si>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</si>
  <si>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</si>
  <si>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</si>
  <si>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</si>
  <si>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</si>
  <si>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</si>
  <si>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</si>
  <si>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</si>
  <si>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</si>
  <si>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</si>
  <si>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</si>
  <si>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</si>
  <si>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</si>
  <si>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</si>
  <si>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</si>
  <si>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</si>
  <si>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</si>
  <si>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</si>
  <si>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</si>
  <si>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</si>
  <si>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</si>
  <si>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</si>
  <si>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</si>
  <si>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</si>
  <si>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</si>
  <si>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</si>
  <si>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</si>
  <si>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</si>
  <si>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</si>
  <si>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</si>
  <si>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</si>
  <si>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</si>
  <si>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</si>
  <si>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</si>
  <si>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</si>
  <si>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</si>
  <si>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</si>
  <si>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</si>
  <si>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</si>
  <si>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</si>
  <si>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</si>
  <si>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</si>
  <si>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</si>
  <si>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</si>
  <si>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</si>
  <si>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</si>
  <si>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</si>
  <si>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</si>
  <si>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</si>
  <si>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</si>
  <si>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</si>
  <si>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</si>
  <si>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</si>
  <si>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</si>
  <si>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</si>
  <si>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</si>
  <si>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</si>
  <si>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</si>
  <si>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</si>
  <si>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</si>
  <si>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</si>
  <si>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</si>
  <si>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</si>
  <si>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</si>
  <si>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</si>
  <si>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</si>
  <si>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</si>
  <si>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</si>
  <si>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</si>
  <si>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</si>
  <si>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</si>
  <si>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</si>
  <si>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</si>
  <si>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</si>
  <si>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</si>
  <si>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</si>
  <si>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</si>
  <si>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</si>
  <si>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</si>
  <si>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</si>
  <si>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</si>
  <si>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</si>
  <si>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</si>
  <si>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</si>
  <si>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</si>
  <si>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</si>
  <si>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</si>
  <si>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</si>
  <si>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</si>
  <si>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</si>
  <si>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</si>
  <si>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</si>
  <si>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</si>
  <si>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</si>
  <si>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</si>
  <si>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</si>
  <si>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</si>
  <si>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</si>
  <si>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</si>
  <si>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</si>
  <si>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</si>
  <si>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</si>
  <si>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</si>
  <si>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</si>
  <si>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</si>
  <si>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</si>
  <si>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</si>
  <si>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</si>
  <si>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</si>
  <si>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</si>
  <si>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</si>
  <si>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</si>
  <si>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</si>
  <si>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</si>
  <si>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</si>
  <si>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</si>
  <si>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</si>
  <si>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</si>
  <si>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</si>
  <si>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</si>
  <si>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</si>
  <si>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</si>
  <si>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</si>
  <si>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</si>
  <si>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</si>
  <si>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</si>
  <si>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</si>
  <si>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</si>
  <si>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</si>
  <si>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</si>
  <si>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</si>
  <si>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</si>
  <si>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</si>
  <si>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</si>
  <si>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</si>
  <si>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</si>
  <si>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</si>
  <si>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</si>
  <si>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</si>
  <si>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</si>
  <si>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</si>
  <si>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</si>
  <si>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</si>
  <si>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</si>
  <si>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</si>
  <si>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</si>
  <si>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</si>
  <si>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</si>
  <si>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</si>
  <si>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</si>
  <si>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</si>
  <si>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</si>
  <si>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</si>
  <si>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</si>
  <si>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</si>
  <si>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</si>
  <si>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</si>
  <si>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</si>
  <si>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</si>
  <si>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</si>
  <si>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</si>
  <si>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</si>
  <si>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</si>
  <si>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</si>
  <si>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</si>
  <si>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</si>
  <si>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</si>
  <si>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</si>
  <si>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</si>
  <si>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</si>
  <si>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</si>
  <si>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</si>
  <si>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</si>
  <si>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</si>
  <si>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</si>
  <si>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</si>
  <si>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</si>
  <si>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</si>
  <si>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</si>
  <si>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</si>
  <si>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</si>
  <si>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</si>
  <si>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</si>
  <si>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</si>
  <si>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</si>
  <si>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</si>
  <si>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</si>
  <si>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</si>
  <si>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</si>
  <si>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</si>
  <si>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</si>
  <si>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</si>
  <si>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</si>
  <si>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</si>
  <si>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</si>
  <si>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</si>
  <si>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</si>
  <si>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</si>
  <si>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</si>
  <si>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</si>
  <si>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</si>
  <si>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</si>
  <si>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</si>
  <si>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</si>
  <si>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</si>
  <si>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</si>
  <si>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</si>
  <si>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</si>
  <si>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</si>
  <si>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</si>
  <si>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</si>
  <si>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</si>
  <si>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</si>
  <si>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</si>
  <si>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</si>
  <si>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</si>
  <si>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</si>
  <si>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</si>
  <si>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</si>
  <si>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</si>
  <si>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</si>
  <si>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</si>
  <si>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</si>
  <si>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</si>
  <si>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</si>
  <si>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</si>
  <si>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</si>
  <si>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</si>
  <si>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</si>
  <si>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</si>
  <si>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</si>
  <si>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</si>
  <si>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</si>
  <si>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</si>
  <si>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</si>
  <si>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</si>
  <si>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</si>
  <si>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</si>
  <si>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</si>
  <si>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</si>
  <si>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</si>
  <si>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</si>
  <si>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</si>
  <si>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</si>
  <si>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</si>
  <si>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</si>
  <si>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</si>
  <si>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</si>
  <si>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</si>
  <si>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</si>
  <si>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</si>
  <si>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</si>
  <si>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</si>
  <si>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</si>
  <si>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</si>
  <si>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</si>
  <si>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</si>
  <si>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</si>
  <si>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</si>
  <si>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</si>
  <si>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</si>
  <si>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</si>
  <si>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</si>
  <si>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</si>
  <si>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</si>
  <si>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</si>
  <si>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</si>
  <si>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</si>
  <si>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</si>
  <si>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</si>
  <si>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</si>
  <si>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</si>
  <si>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</si>
  <si>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</si>
  <si>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</si>
  <si>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</si>
  <si>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</si>
  <si>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</si>
  <si>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</si>
  <si>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</si>
  <si>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</si>
  <si>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</si>
  <si>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</si>
  <si>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</si>
  <si>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</si>
  <si>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</si>
  <si>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</si>
  <si>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</si>
  <si>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</si>
  <si>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</si>
  <si>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</si>
  <si>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</si>
  <si>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</si>
  <si>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</si>
  <si>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</si>
  <si>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</si>
  <si>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</si>
  <si>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</si>
  <si>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</si>
  <si>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</si>
  <si>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</si>
  <si>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</si>
  <si>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</si>
  <si>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</si>
  <si>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</si>
  <si>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</si>
  <si>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</si>
  <si>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</si>
  <si>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</si>
  <si>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</si>
  <si>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</si>
  <si>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</si>
  <si>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</si>
  <si>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</si>
  <si>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</si>
  <si>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</si>
  <si>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</si>
  <si>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</si>
  <si>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</si>
  <si>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</si>
  <si>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</si>
  <si>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</si>
  <si>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</si>
  <si>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</si>
  <si>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</si>
  <si>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</si>
  <si>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</si>
  <si>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</si>
  <si>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</si>
  <si>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</si>
  <si>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</si>
  <si>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</si>
  <si>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</si>
  <si>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</si>
  <si>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</si>
  <si>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</si>
  <si>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</si>
  <si>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</si>
  <si>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</si>
  <si>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</si>
  <si>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</si>
  <si>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</si>
  <si>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</si>
  <si>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</si>
  <si>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</si>
  <si>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</si>
  <si>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</si>
  <si>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</si>
  <si>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</si>
  <si>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</si>
  <si>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</si>
  <si>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</si>
  <si>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</si>
  <si>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</si>
  <si>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</si>
  <si>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</si>
  <si>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</si>
  <si>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</si>
  <si>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</si>
  <si>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</si>
  <si>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</si>
  <si>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</si>
  <si>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</si>
  <si>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</si>
  <si>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</si>
  <si>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</si>
  <si>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</si>
  <si>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</si>
  <si>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</si>
  <si>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</si>
  <si>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</si>
  <si>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</si>
  <si>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</si>
  <si>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</si>
  <si>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</si>
  <si>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</si>
  <si>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</si>
  <si>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</si>
  <si>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</si>
  <si>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</si>
  <si>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</si>
  <si>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</si>
  <si>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</si>
  <si>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</si>
  <si>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</si>
  <si>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</si>
  <si>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</si>
  <si>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</si>
  <si>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</si>
  <si>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</si>
  <si>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</si>
  <si>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</si>
  <si>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</si>
  <si>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</si>
  <si>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</si>
  <si>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</si>
  <si>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</si>
  <si>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</si>
  <si>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</si>
  <si>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</si>
  <si>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</si>
  <si>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</si>
  <si>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</si>
  <si>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</si>
  <si>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</si>
  <si>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</si>
  <si>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</si>
  <si>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</si>
  <si>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</si>
  <si>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</si>
  <si>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</si>
  <si>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</si>
  <si>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</si>
  <si>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</si>
  <si>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</si>
  <si>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</si>
  <si>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</si>
  <si>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</si>
  <si>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</si>
  <si>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</si>
  <si>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</si>
  <si>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</si>
  <si>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</si>
  <si>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</si>
  <si>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</si>
  <si>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</si>
  <si>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</si>
  <si>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</si>
  <si>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</si>
  <si>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</si>
  <si>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</si>
  <si>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</si>
  <si>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</si>
  <si>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</si>
  <si>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</si>
  <si>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</si>
  <si>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</si>
  <si>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</si>
  <si>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</si>
  <si>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</si>
  <si>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</si>
  <si>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</si>
  <si>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</si>
  <si>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</si>
  <si>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</si>
  <si>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</si>
  <si>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</si>
  <si>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</si>
  <si>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</si>
  <si>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</si>
  <si>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</si>
  <si>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</si>
  <si>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</si>
  <si>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</si>
  <si>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</si>
  <si>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</si>
  <si>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</si>
  <si>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</si>
  <si>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</si>
  <si>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</si>
  <si>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</si>
  <si>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</si>
  <si>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</si>
  <si>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</si>
  <si>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</si>
  <si>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</si>
  <si>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</si>
  <si>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</si>
  <si>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</si>
  <si>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</si>
  <si>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</si>
  <si>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</si>
  <si>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</si>
  <si>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</si>
  <si>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</si>
  <si>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</si>
  <si>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</si>
  <si>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</si>
  <si>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</si>
  <si>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</si>
  <si>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</si>
  <si>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</si>
  <si>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</si>
  <si>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</si>
  <si>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</si>
  <si>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</si>
  <si>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</si>
  <si>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</si>
  <si>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</si>
  <si>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</si>
  <si>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</si>
  <si>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</si>
  <si>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</si>
  <si>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</si>
  <si>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</si>
  <si>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</si>
  <si>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</si>
  <si>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</si>
  <si>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</si>
  <si>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</si>
  <si>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</si>
  <si>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</si>
  <si>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</si>
  <si>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</si>
  <si>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</si>
  <si>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</si>
  <si>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</si>
  <si>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</si>
  <si>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</si>
  <si>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</si>
  <si>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</si>
  <si>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</si>
  <si>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</si>
  <si>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</si>
  <si>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</si>
  <si>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</si>
  <si>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</si>
  <si>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</si>
  <si>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</si>
  <si>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</si>
  <si>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</si>
  <si>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</si>
  <si>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</si>
  <si>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</si>
  <si>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</si>
  <si>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</si>
  <si>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</si>
  <si>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</si>
  <si>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</si>
  <si>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</si>
  <si>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</si>
  <si>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</si>
  <si>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</si>
  <si>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</si>
  <si>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</si>
  <si>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</si>
  <si>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</si>
  <si>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</si>
  <si>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</si>
  <si>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</si>
  <si>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</si>
  <si>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</si>
  <si>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</si>
  <si>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</si>
  <si>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</si>
  <si>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</si>
  <si>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</si>
  <si>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</si>
  <si>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</si>
  <si>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</si>
  <si>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</si>
  <si>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</si>
  <si>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</si>
  <si>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</si>
  <si>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</si>
  <si>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</si>
  <si>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</si>
  <si>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</si>
  <si>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</si>
  <si>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</si>
  <si>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</si>
  <si>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</si>
  <si>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</si>
  <si>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</si>
  <si>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</si>
  <si>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</si>
  <si>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</si>
  <si>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</si>
  <si>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</si>
  <si>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</si>
  <si>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</si>
  <si>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</si>
  <si>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</si>
  <si>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</si>
  <si>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</si>
  <si>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</si>
  <si>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</si>
  <si>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</si>
  <si>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</si>
  <si>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</si>
  <si>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</si>
  <si>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</si>
  <si>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</si>
  <si>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</si>
  <si>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</si>
  <si>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</si>
  <si>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</si>
  <si>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</si>
  <si>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</si>
  <si>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</si>
  <si>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</si>
  <si>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</si>
  <si>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</si>
  <si>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</si>
  <si>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</si>
  <si>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</si>
  <si>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</si>
  <si>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</si>
  <si>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</si>
  <si>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</si>
  <si>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</si>
  <si>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</si>
  <si>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</si>
  <si>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</si>
  <si>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</si>
  <si>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</si>
  <si>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</si>
  <si>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</si>
  <si>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</si>
  <si>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</si>
  <si>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</si>
  <si>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</si>
  <si>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</si>
  <si>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</si>
  <si>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</si>
  <si>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</si>
  <si>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</si>
  <si>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</si>
  <si>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</si>
  <si>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</si>
  <si>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</si>
  <si>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</si>
  <si>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</si>
  <si>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</si>
  <si>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</si>
  <si>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</si>
  <si>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</si>
  <si>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</si>
  <si>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</si>
  <si>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</si>
  <si>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</si>
  <si>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</si>
  <si>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</si>
  <si>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</si>
  <si>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</si>
  <si>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</si>
  <si>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</si>
  <si>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</si>
  <si>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</si>
  <si>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</si>
  <si>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</si>
  <si>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</si>
  <si>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</si>
  <si>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</si>
  <si>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</si>
  <si>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</si>
  <si>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</si>
  <si>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</si>
  <si>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</si>
  <si>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</si>
  <si>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</si>
  <si>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</si>
  <si>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</si>
  <si>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</si>
  <si>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</si>
  <si>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</si>
  <si>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</si>
  <si>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</si>
  <si>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</si>
  <si>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</si>
  <si>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</si>
  <si>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</si>
  <si>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</si>
  <si>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</si>
  <si>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</si>
  <si>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</si>
  <si>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</si>
  <si>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</si>
  <si>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</si>
  <si>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</si>
  <si>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</si>
  <si>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</si>
  <si>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</si>
  <si>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</si>
  <si>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</si>
  <si>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</si>
  <si>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</si>
  <si>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</si>
  <si>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</si>
  <si>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</si>
  <si>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</si>
  <si>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</si>
  <si>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</si>
  <si>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</si>
  <si>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</si>
  <si>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</si>
  <si>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</si>
  <si>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</si>
  <si>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</si>
  <si>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</si>
  <si>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</si>
  <si>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</si>
  <si>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</si>
  <si>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</si>
  <si>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</si>
  <si>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</si>
  <si>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</si>
  <si>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</si>
  <si>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</si>
  <si>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</si>
  <si>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</si>
  <si>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</si>
  <si>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</si>
  <si>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</si>
  <si>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</si>
  <si>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</si>
  <si>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</si>
  <si>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</si>
  <si>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</si>
  <si>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</si>
  <si>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</si>
  <si>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</si>
  <si>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</si>
  <si>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</si>
  <si>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</si>
  <si>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</si>
  <si>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</si>
  <si>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</si>
  <si>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</si>
  <si>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</si>
  <si>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</si>
  <si>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</si>
  <si>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</si>
  <si>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</si>
  <si>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</si>
  <si>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</si>
  <si>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</si>
  <si>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</si>
  <si>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</si>
  <si>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</si>
  <si>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</si>
  <si>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</si>
  <si>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</si>
  <si>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</si>
  <si>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</si>
  <si>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</si>
  <si>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</si>
  <si>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</si>
  <si>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</si>
  <si>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</si>
  <si>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</si>
  <si>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</si>
  <si>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</si>
  <si>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</si>
  <si>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</si>
  <si>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</si>
  <si>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</si>
  <si>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</si>
  <si>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</si>
  <si>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</si>
  <si>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</si>
  <si>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</si>
  <si>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</si>
  <si>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</si>
  <si>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</si>
  <si>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</si>
  <si>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</si>
  <si>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</si>
  <si>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</si>
  <si>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</si>
  <si>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</si>
  <si>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</si>
  <si>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</si>
  <si>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</si>
  <si>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</si>
  <si>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</si>
  <si>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</si>
  <si>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</si>
  <si>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</si>
  <si>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</si>
  <si>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</si>
  <si>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</si>
  <si>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</si>
  <si>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</si>
  <si>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</si>
  <si>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</si>
  <si>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</si>
  <si>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</si>
  <si>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</si>
  <si>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</si>
  <si>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</si>
  <si>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</si>
  <si>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</si>
  <si>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</si>
  <si>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</si>
  <si>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</si>
  <si>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</si>
  <si>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</si>
  <si>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</si>
  <si>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</si>
  <si>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</si>
  <si>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</si>
  <si>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</si>
  <si>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</si>
  <si>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</si>
  <si>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</si>
  <si>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</si>
  <si>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</si>
  <si>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</si>
  <si>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</si>
  <si>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</si>
  <si>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</si>
  <si>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</si>
  <si>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</si>
  <si>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</si>
  <si>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</si>
  <si>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</si>
  <si>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</si>
  <si>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</si>
  <si>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</si>
  <si>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</si>
  <si>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</si>
  <si>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</si>
  <si>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</si>
  <si>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</si>
  <si>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</si>
  <si>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</si>
  <si>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</si>
  <si>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</si>
  <si>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</si>
  <si>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</si>
  <si>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</si>
  <si>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</si>
  <si>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</si>
  <si>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</si>
  <si>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</si>
  <si>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</si>
  <si>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</si>
  <si>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</si>
  <si>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</si>
  <si>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</si>
  <si>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</si>
  <si>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</si>
  <si>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</si>
  <si>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</si>
  <si>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</si>
  <si>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</si>
  <si>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</si>
  <si>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</si>
  <si>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</si>
  <si>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</si>
  <si>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</si>
  <si>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</si>
  <si>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</si>
  <si>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</si>
  <si>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</si>
  <si>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</si>
  <si>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</si>
  <si>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</si>
  <si>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</si>
  <si>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</si>
  <si>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</si>
  <si>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</si>
  <si>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</si>
  <si>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</si>
  <si>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</si>
  <si>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</si>
  <si>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</si>
  <si>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</si>
  <si>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</si>
  <si>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</si>
  <si>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</si>
  <si>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</si>
  <si>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</si>
  <si>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</si>
  <si>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</si>
  <si>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</si>
  <si>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</si>
  <si>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</si>
  <si>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</si>
  <si>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</si>
  <si>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</si>
  <si>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</si>
  <si>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</si>
  <si>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</si>
  <si>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</si>
  <si>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</si>
  <si>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</si>
  <si>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</si>
  <si>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</si>
  <si>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</si>
  <si>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everyone &amp; Cluster_Generic</t>
  </si>
  <si>
    <t>rotHighPayer1</t>
  </si>
  <si>
    <t>rotHighPayer1_v2</t>
  </si>
  <si>
    <t>IAPS FOR STARTER PACK</t>
  </si>
  <si>
    <t>clusteringSP2</t>
  </si>
  <si>
    <t>clusteringSP5</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</si>
  <si>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</si>
  <si>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</si>
  <si>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</si>
  <si>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</si>
  <si>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</si>
  <si>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</si>
  <si>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</si>
  <si>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</si>
  <si>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</si>
  <si>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</si>
  <si>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</si>
  <si>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</si>
  <si>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</si>
  <si>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</si>
  <si>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</si>
  <si>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</si>
  <si>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</si>
  <si>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</si>
  <si>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</si>
  <si>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</si>
  <si>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</si>
  <si>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</si>
  <si>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</si>
  <si>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</si>
  <si>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</si>
  <si>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</si>
  <si>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</si>
  <si>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</si>
  <si>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</si>
  <si>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</si>
  <si>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</si>
  <si>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</si>
  <si>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</si>
  <si>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</si>
  <si>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</si>
  <si>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</si>
  <si>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</si>
  <si>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</si>
  <si>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</si>
  <si>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</si>
  <si>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</si>
  <si>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</si>
  <si>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</si>
  <si>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</si>
  <si>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</si>
  <si>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</si>
  <si>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</si>
  <si>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</si>
  <si>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</si>
  <si>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</si>
  <si>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new sku 2:</t>
    </r>
    <r>
      <rPr>
        <sz val="11"/>
        <color rgb="FFFF0000"/>
        <rFont val="Calibri"/>
        <family val="2"/>
        <scheme val="minor"/>
      </rPr>
      <t xml:space="preserve"> campaign1Promo20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</si>
</sst>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0">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79">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03">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9" fillId="0" borderId="0" xfId="0" applyFont="1" applyAlignment="1"/>
    <xf numFmtId="0" fontId="11" fillId="0" borderId="0" xfId="0" applyFont="1" applyAlignment="1"/>
  </cellXfs>
  <cellStyles count="4">
    <cellStyle name="Currency" xfId="2" builtinId="4"/>
    <cellStyle name="Currency 2" xfId="3"/>
    <cellStyle name="Normal" xfId="0" builtinId="0"/>
    <cellStyle name="Percent" xfId="1" builtinId="5"/>
  </cellStyles>
  <dxfs count="190">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89" dataDxfId="188">
  <autoFilter ref="A6:C24"/>
  <tableColumns count="3">
    <tableColumn id="1" name="Dragon ID / Level" dataDxfId="187"/>
    <tableColumn id="2" name="Max level" dataDxfId="186"/>
    <tableColumn id="24" name="Expected AVG time (mn)" dataDxfId="185">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4" dataDxfId="183">
  <autoFilter ref="A3:U19"/>
  <tableColumns count="21">
    <tableColumn id="1" name="Dragon ID / Level" dataDxfId="182"/>
    <tableColumn id="2" name="1" dataDxfId="181"/>
    <tableColumn id="3" name="2" dataDxfId="180"/>
    <tableColumn id="4" name="3" dataDxfId="179"/>
    <tableColumn id="5" name="4" dataDxfId="178"/>
    <tableColumn id="6" name="5" dataDxfId="177"/>
    <tableColumn id="7" name="6" dataDxfId="176"/>
    <tableColumn id="8" name="7" dataDxfId="175"/>
    <tableColumn id="9" name="8" dataDxfId="174"/>
    <tableColumn id="10" name="9" dataDxfId="173"/>
    <tableColumn id="11" name="10" dataDxfId="172"/>
    <tableColumn id="12" name="11" dataDxfId="171"/>
    <tableColumn id="13" name="12" dataDxfId="170"/>
    <tableColumn id="14" name="13" dataDxfId="169"/>
    <tableColumn id="15" name="14" dataDxfId="168"/>
    <tableColumn id="16" name="15" dataDxfId="167"/>
    <tableColumn id="17" name="16" dataDxfId="166"/>
    <tableColumn id="18" name="17" dataDxfId="165"/>
    <tableColumn id="19" name="18" dataDxfId="164"/>
    <tableColumn id="20" name="19" dataDxfId="163"/>
    <tableColumn id="21" name="20" dataDxfId="162"/>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1" dataDxfId="160">
  <autoFilter ref="B8:E12"/>
  <tableColumns count="4">
    <tableColumn id="1" name="Equivalence (min)" dataDxfId="159"/>
    <tableColumn id="2" name="HC" dataDxfId="158">
      <calculatedColumnFormula>IF(ROUND(HCtoSkipTimers[[#This Row],[Equivalence (min)]]*$F$3+$G$3,0)=0,1,ROUND(HCtoSkipTimers[[#This Row],[Equivalence (min)]]*$F$3+$G$3,0))</calculatedColumnFormula>
    </tableColumn>
    <tableColumn id="3" name="$ min" dataDxfId="157" dataCellStyle="Currency">
      <calculatedColumnFormula>C9/'Offer Simulator'!$B$3</calculatedColumnFormula>
    </tableColumn>
    <tableColumn id="4" name="$ max" dataDxfId="156"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55" dataDxfId="154">
  <autoFilter ref="A73:Y91"/>
  <tableColumns count="25">
    <tableColumn id="1" name="Dragon ID / Step XP per Level" dataDxfId="153"/>
    <tableColumn id="2" name="1" dataDxfId="152">
      <calculatedColumnFormula>IF(OFFSET(F35,$A74,0)="","",ROUND(SUM(OFFSET($F35:F35,$A74,0)),0))</calculatedColumnFormula>
    </tableColumn>
    <tableColumn id="3" name="2" dataDxfId="151">
      <calculatedColumnFormula>IF(OFFSET(G35,$A74,0)="","",ROUND(SUM(OFFSET($F35:G35,$A74,0)),0))</calculatedColumnFormula>
    </tableColumn>
    <tableColumn id="4" name="3" dataDxfId="150">
      <calculatedColumnFormula>IF(OFFSET(H35,$A74,0)="","",ROUND(SUM(OFFSET($F35:H35,$A74,0)),0))</calculatedColumnFormula>
    </tableColumn>
    <tableColumn id="5" name="4" dataDxfId="149">
      <calculatedColumnFormula>IF(OFFSET(I35,$A74,0)="","",ROUND(SUM(OFFSET($F35:I35,$A74,0)),0))</calculatedColumnFormula>
    </tableColumn>
    <tableColumn id="6" name="5" dataDxfId="148">
      <calculatedColumnFormula>IF(OFFSET(J35,$A74,0)="","",ROUND(SUM(OFFSET($F35:J35,$A74,0)),0))</calculatedColumnFormula>
    </tableColumn>
    <tableColumn id="7" name="6" dataDxfId="147">
      <calculatedColumnFormula>IF(OFFSET(K35,$A74,0)="","",ROUND(SUM(OFFSET($F35:K35,$A74,0)),0))</calculatedColumnFormula>
    </tableColumn>
    <tableColumn id="8" name="7" dataDxfId="146">
      <calculatedColumnFormula>IF(OFFSET(L35,$A74,0)="","",ROUND(SUM(OFFSET($F35:L35,$A74,0)),0))</calculatedColumnFormula>
    </tableColumn>
    <tableColumn id="9" name="8" dataDxfId="145">
      <calculatedColumnFormula>IF(OFFSET(M35,$A74,0)="","",ROUND(SUM(OFFSET($F35:M35,$A74,0)),0))</calculatedColumnFormula>
    </tableColumn>
    <tableColumn id="10" name="9" dataDxfId="144">
      <calculatedColumnFormula>IF(OFFSET(N35,$A74,0)="","",ROUND(SUM(OFFSET($F35:N35,$A74,0)),0))</calculatedColumnFormula>
    </tableColumn>
    <tableColumn id="11" name="10" dataDxfId="143">
      <calculatedColumnFormula>IF(OFFSET(O35,$A74,0)="","",ROUND(SUM(OFFSET($F35:O35,$A74,0)),0))</calculatedColumnFormula>
    </tableColumn>
    <tableColumn id="12" name="11" dataDxfId="142">
      <calculatedColumnFormula>IF(OFFSET(P35,$A74,0)="","",ROUND(SUM(OFFSET($F35:P35,$A74,0)),0))</calculatedColumnFormula>
    </tableColumn>
    <tableColumn id="13" name="12" dataDxfId="141">
      <calculatedColumnFormula>IF(OFFSET(Q35,$A74,0)="","",ROUND(SUM(OFFSET($F35:Q35,$A74,0)),0))</calculatedColumnFormula>
    </tableColumn>
    <tableColumn id="14" name="13" dataDxfId="140">
      <calculatedColumnFormula>IF(OFFSET(R35,$A74,0)="","",ROUND(SUM(OFFSET($F35:R35,$A74,0)),0))</calculatedColumnFormula>
    </tableColumn>
    <tableColumn id="15" name="14" dataDxfId="139">
      <calculatedColumnFormula>IF(OFFSET(S35,$A74,0)="","",ROUND(SUM(OFFSET($F35:S35,$A74,0)),0))</calculatedColumnFormula>
    </tableColumn>
    <tableColumn id="16" name="15" dataDxfId="138">
      <calculatedColumnFormula>IF(OFFSET(T35,$A74,0)="","",ROUND(SUM(OFFSET($F35:T35,$A74,0)),0))</calculatedColumnFormula>
    </tableColumn>
    <tableColumn id="17" name="16" dataDxfId="137">
      <calculatedColumnFormula>IF(OFFSET(U35,$A74,0)="","",ROUND(SUM(OFFSET($F35:U35,$A74,0)),0))</calculatedColumnFormula>
    </tableColumn>
    <tableColumn id="18" name="17" dataDxfId="136">
      <calculatedColumnFormula>IF(OFFSET(V35,$A74,0)="","",ROUND(SUM(OFFSET($F35:V35,$A74,0)),0))</calculatedColumnFormula>
    </tableColumn>
    <tableColumn id="19" name="18" dataDxfId="135">
      <calculatedColumnFormula>IF(OFFSET(W35,$A74,0)="","",ROUND(SUM(OFFSET($F35:W35,$A74,0)),0))</calculatedColumnFormula>
    </tableColumn>
    <tableColumn id="20" name="19" dataDxfId="134">
      <calculatedColumnFormula>IF(OFFSET(X35,$A74,0)="","",ROUND(SUM(OFFSET($F35:X35,$A74,0)),0))</calculatedColumnFormula>
    </tableColumn>
    <tableColumn id="21" name="20" dataDxfId="133"/>
    <tableColumn id="22" name="21" dataDxfId="132"/>
    <tableColumn id="23" name="22" dataDxfId="131"/>
    <tableColumn id="24" name="23" dataDxfId="130"/>
    <tableColumn id="25" name="24" dataDxfId="129"/>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28" dataDxfId="127">
  <autoFilter ref="A94:C112"/>
  <tableColumns count="3">
    <tableColumn id="1" name="Dragon ID" dataDxfId="126"/>
    <tableColumn id="2" name="AVG_XP/min" dataDxfId="125">
      <calculatedColumnFormula>ROUND(AVERAGE(D11:D11),0)</calculatedColumnFormula>
    </tableColumn>
    <tableColumn id="3" name="AVG_TIME_TO_MAX_LEVEL" dataDxfId="124">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3" dataDxfId="122" tableBorderDxfId="121">
  <autoFilter ref="A6:C13"/>
  <tableColumns count="3">
    <tableColumn id="1" name="Price" dataDxfId="120"/>
    <tableColumn id="2" name="HC earned" dataDxfId="119">
      <calculatedColumnFormula>ROUND(Table47[[#This Row],[Price]]*$B$3+Table47[[#This Row],[Price]]*$B$3*Table47[[#This Row],[Discount]],0)</calculatedColumnFormula>
    </tableColumn>
    <tableColumn id="3" name="Discount" dataDxfId="118"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17" dataDxfId="116" tableBorderDxfId="115">
  <autoFilter ref="A22:C28"/>
  <tableColumns count="3">
    <tableColumn id="1" name="Price HC" dataDxfId="114"/>
    <tableColumn id="2" name="SC earned" dataDxfId="113">
      <calculatedColumnFormula>ROUND((($B$19/$B$3)*Table479[[#This Row],[Price HC]])+((($B$19/$B$3)*Table479[[#This Row],[Price HC]])*Table479[[#This Row],[Discount]]),0)</calculatedColumnFormula>
    </tableColumn>
    <tableColumn id="3" name="Discount" dataDxfId="112"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1" tableBorderDxfId="110">
  <autoFilter ref="E18:Z40"/>
  <tableColumns count="22">
    <tableColumn id="1" name="Dragon" dataDxfId="109"/>
    <tableColumn id="2" name="pricing (HC)" dataDxfId="108"/>
    <tableColumn id="3" name="Equivalence Base" dataDxfId="107">
      <calculatedColumnFormula>F19/$B$3</calculatedColumnFormula>
    </tableColumn>
    <tableColumn id="4" name="Equivalence better" dataDxfId="106">
      <calculatedColumnFormula>ROUND(F19/$B$4,2)</calculatedColumnFormula>
    </tableColumn>
    <tableColumn id="5" name="Dis. 1 price (SC or HC)" dataDxfId="105"/>
    <tableColumn id="6" name="Dis. 1 Eq. Base" dataDxfId="104">
      <calculatedColumnFormula>(Table9[[#This Row],[Dis. 1 price (SC or HC)]]/($B$19/$B$3))/$B$3</calculatedColumnFormula>
    </tableColumn>
    <tableColumn id="7" name="Dis 1 Eq. better" dataDxfId="103">
      <calculatedColumnFormula>Table9[[#This Row],[Dis. 1 price (SC or HC)]]/$B$20</calculatedColumnFormula>
    </tableColumn>
    <tableColumn id="8" name="Dis. 2 price (SC or HC)" dataDxfId="102"/>
    <tableColumn id="9" name="Dis. 2 Eq. Base" dataDxfId="101"/>
    <tableColumn id="10" name="Dis 2 Eq. better" dataDxfId="100"/>
    <tableColumn id="11" name="Dis. 3 price (SC or HC)" dataDxfId="99"/>
    <tableColumn id="12" name="Dis. 3 Eq. Base" dataDxfId="98"/>
    <tableColumn id="13" name="Dis 3 Eq. better" dataDxfId="97"/>
    <tableColumn id="14" name="Dis. 4 price (SC or HC)" dataDxfId="96"/>
    <tableColumn id="15" name="Dis. 4 Eq. Base" dataDxfId="95"/>
    <tableColumn id="16" name="Dis 4 Eq. better" dataDxfId="94"/>
    <tableColumn id="17" name="Dis. 5 price (SC or HC)" dataDxfId="93"/>
    <tableColumn id="18" name="Dis. 5 Eq. Base" dataDxfId="92"/>
    <tableColumn id="19" name="Dis 5 Eq. better" dataDxfId="91"/>
    <tableColumn id="20" name="Dis. 6 price (SC or HC)" dataDxfId="90"/>
    <tableColumn id="21" name="Dis. 6 Eq. Base" dataDxfId="89"/>
    <tableColumn id="22" name="Dis 6 Eq. Better" dataDxfId="88"/>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87" tableBorderDxfId="86">
  <autoFilter ref="A37:B38"/>
  <tableColumns count="2">
    <tableColumn id="1" name="price HC" dataDxfId="85"/>
    <tableColumn id="2" name="Price $" dataDxfId="84">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3" headerRowBorderDxfId="82" tableBorderDxfId="81" totalsRowBorderDxfId="80">
  <autoFilter ref="B4:D59"/>
  <tableColumns count="3">
    <tableColumn id="1" name="CATEGORIES" dataDxfId="79"/>
    <tableColumn id="2" name="TIDs" dataDxfId="78"/>
    <tableColumn id="3" name="TEXTS" dataDxfId="77"/>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3" dataDxfId="71" headerRowBorderDxfId="72" tableBorderDxfId="70" totalsRowBorderDxfId="69">
  <autoFilter ref="B3:D18"/>
  <tableColumns count="3">
    <tableColumn id="1" name="SKU" dataDxfId="68"/>
    <tableColumn id="2" name="IapSKU" dataDxfId="67"/>
    <tableColumn id="3" name="PRICE" dataDxfId="66"/>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0:P46" totalsRowShown="0" headerRowDxfId="65" dataDxfId="64">
  <autoFilter ref="N30:P46"/>
  <sortState ref="N31:P46">
    <sortCondition descending="1" ref="N30:N46"/>
  </sortState>
  <tableColumns count="3">
    <tableColumn id="1" name="CLUSTER" dataDxfId="63"/>
    <tableColumn id="2" name="TIER" dataDxfId="62"/>
    <tableColumn id="3" name="PRICE" dataDxfId="61"/>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49:O53" totalsRowShown="0" headerRowDxfId="60" dataDxfId="59" tableBorderDxfId="58">
  <autoFilter ref="N49:O53"/>
  <tableColumns count="2">
    <tableColumn id="1" name="CLUSTER" dataDxfId="57"/>
    <tableColumn id="2" name="PRICE" dataDxfId="56"/>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5:N60" totalsRowShown="0" headerRowDxfId="55" dataDxfId="54">
  <autoFilter ref="N55:N60"/>
  <tableColumns count="1">
    <tableColumn id="1" name="CLUSTERS ID" dataDxfId="53"/>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2" dataDxfId="50" headerRowBorderDxfId="51" tableBorderDxfId="49" totalsRowBorderDxfId="48">
  <autoFilter ref="F3:H18"/>
  <tableColumns count="3">
    <tableColumn id="1" name="SKU" dataDxfId="47"/>
    <tableColumn id="2" name="IapSKU" dataDxfId="46"/>
    <tableColumn id="3" name="PRICE" dataDxfId="45"/>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4" headerRowBorderDxfId="43" tableBorderDxfId="42" totalsRowBorderDxfId="41">
  <autoFilter ref="J3:L8"/>
  <tableColumns count="3">
    <tableColumn id="1" name="SKU" dataDxfId="40"/>
    <tableColumn id="2" name="IapSKU" dataDxfId="39"/>
    <tableColumn id="3" name="PRICE" dataDxfId="38"/>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37" headerRowBorderDxfId="36" tableBorderDxfId="35" totalsRowBorderDxfId="34">
  <autoFilter ref="N3:P23"/>
  <tableColumns count="3">
    <tableColumn id="1" name="SKU" dataDxfId="33"/>
    <tableColumn id="2" name="IapSKU" dataDxfId="32"/>
    <tableColumn id="3" name="PRICE" dataDxfId="31"/>
  </tableColumns>
  <tableStyleInfo name="TableStyleDark9" showFirstColumn="0" showLastColumn="0" showRowStripes="1" showColumnStripes="0"/>
</table>
</file>

<file path=xl/tables/table19.xml><?xml version="1.0" encoding="utf-8"?>
<table xmlns="http://schemas.openxmlformats.org/spreadsheetml/2006/main" id="14" name="Table1415" displayName="Table1415" ref="K2:O18" totalsRowShown="0" headerRowDxfId="30" dataDxfId="29">
  <autoFilter ref="K2:O18"/>
  <sortState ref="K23:M38">
    <sortCondition descending="1" ref="K30:K46"/>
  </sortState>
  <tableColumns count="5">
    <tableColumn id="1" name="CLUSTER" dataDxfId="28"/>
    <tableColumn id="2" name="TIER" dataDxfId="27"/>
    <tableColumn id="3" name="NORMAL PRICE" dataDxfId="26"/>
    <tableColumn id="4" name="DSC PRICE" dataDxfId="25"/>
    <tableColumn id="5" name="DSC" dataDxfId="24">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0.xml><?xml version="1.0" encoding="utf-8"?>
<table xmlns="http://schemas.openxmlformats.org/spreadsheetml/2006/main" id="31" name="Table1632" displayName="Table1632" ref="K20:K25" totalsRowShown="0" headerRowDxfId="23" dataDxfId="22">
  <autoFilter ref="K20:K25"/>
  <tableColumns count="1">
    <tableColumn id="1" name="CLUSTERS ID" dataDxfId="21"/>
  </tableColumns>
  <tableStyleInfo name="TableStyleDark9" showFirstColumn="0" showLastColumn="0" showRowStripes="1" showColumnStripes="0"/>
</table>
</file>

<file path=xl/tables/table21.xml><?xml version="1.0" encoding="utf-8"?>
<table xmlns="http://schemas.openxmlformats.org/spreadsheetml/2006/main" id="13" name="Table4714" displayName="Table4714" ref="K30:M37" totalsRowShown="0" headerRowDxfId="20" dataDxfId="19" tableBorderDxfId="18">
  <autoFilter ref="K30:M37"/>
  <tableColumns count="3">
    <tableColumn id="1" name="Price" dataDxfId="17"/>
    <tableColumn id="2" name="HC earned" dataDxfId="16"/>
    <tableColumn id="3" name="Discount" dataDxfId="15" dataCellStyle="Percent"/>
  </tableColumns>
  <tableStyleInfo name="TableStyleDark9" showFirstColumn="0" showLastColumn="0" showRowStripes="1" showColumnStripes="0"/>
</table>
</file>

<file path=xl/tables/table22.xml><?xml version="1.0" encoding="utf-8"?>
<table xmlns="http://schemas.openxmlformats.org/spreadsheetml/2006/main" id="11" name="Table17" displayName="Table17" ref="D6:M136" totalsRowShown="0" headerRowDxfId="14" dataDxfId="12" headerRowBorderDxfId="13" tableBorderDxfId="11" totalsRowBorderDxfId="10">
  <autoFilter ref="D6:M136"/>
  <sortState ref="D7:M132">
    <sortCondition ref="H6:H132"/>
  </sortState>
  <tableColumns count="10">
    <tableColumn id="1" name="Id" dataDxfId="9"/>
    <tableColumn id="2" name="Product" dataDxfId="8"/>
    <tableColumn id="3" name="Portal" dataDxfId="7"/>
    <tableColumn id="4" name="Description" dataDxfId="6"/>
    <tableColumn id="5" name="Pack Name" dataDxfId="5"/>
    <tableColumn id="6" name="Price" dataDxfId="4"/>
    <tableColumn id="7" name="Google Pricing Template" dataDxfId="3"/>
    <tableColumn id="8" name="Status" dataDxfId="2"/>
    <tableColumn id="9" name="Clean For Sale" dataDxfId="1"/>
    <tableColumn id="10" name="Pack Type" dataDxfId="0"/>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5" Type="http://schemas.openxmlformats.org/officeDocument/2006/relationships/table" Target="../tables/table14.xml"/><Relationship Id="rId10" Type="http://schemas.openxmlformats.org/officeDocument/2006/relationships/comments" Target="../comments2.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9.bin"/><Relationship Id="rId4"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994</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3" t="s">
        <v>141</v>
      </c>
      <c r="I9" s="493"/>
      <c r="J9" s="493"/>
      <c r="L9" s="493" t="s">
        <v>144</v>
      </c>
      <c r="M9" s="49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58" workbookViewId="0">
      <selection activeCell="E187" sqref="E187"/>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497" t="s">
        <v>123</v>
      </c>
      <c r="G17" s="498"/>
      <c r="H17" s="499"/>
      <c r="I17" s="497" t="s">
        <v>183</v>
      </c>
      <c r="J17" s="498"/>
      <c r="K17" s="499"/>
      <c r="L17" s="497" t="s">
        <v>194</v>
      </c>
      <c r="M17" s="498"/>
      <c r="N17" s="499"/>
      <c r="O17" s="497" t="s">
        <v>195</v>
      </c>
      <c r="P17" s="498"/>
      <c r="Q17" s="499"/>
      <c r="R17" s="497" t="s">
        <v>196</v>
      </c>
      <c r="S17" s="498"/>
      <c r="T17" s="499"/>
      <c r="U17" s="497" t="s">
        <v>331</v>
      </c>
      <c r="V17" s="498"/>
      <c r="W17" s="499"/>
      <c r="X17" s="497" t="s">
        <v>342</v>
      </c>
      <c r="Y17" s="498"/>
      <c r="Z17" s="49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995</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00" t="s">
        <v>180</v>
      </c>
      <c r="B66" s="500"/>
      <c r="C66" s="500"/>
      <c r="D66" s="500"/>
      <c r="E66" s="500"/>
      <c r="F66" s="500"/>
      <c r="G66" s="500"/>
      <c r="H66" s="500"/>
      <c r="I66" s="500"/>
      <c r="J66" s="500"/>
      <c r="K66" s="500"/>
      <c r="L66" s="500"/>
      <c r="M66" s="500"/>
      <c r="N66" s="500"/>
      <c r="O66" s="500"/>
    </row>
    <row r="67" spans="1:15" ht="15" customHeight="1">
      <c r="A67" s="500"/>
      <c r="B67" s="500"/>
      <c r="C67" s="500"/>
      <c r="D67" s="500"/>
      <c r="E67" s="500"/>
      <c r="F67" s="500"/>
      <c r="G67" s="500"/>
      <c r="H67" s="500"/>
      <c r="I67" s="500"/>
      <c r="J67" s="500"/>
      <c r="K67" s="500"/>
      <c r="L67" s="500"/>
      <c r="M67" s="500"/>
      <c r="N67" s="500"/>
      <c r="O67" s="500"/>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3</v>
      </c>
      <c r="C75" s="132">
        <f>B75/F47</f>
        <v>6</v>
      </c>
      <c r="D75" s="133">
        <f>B75/F48</f>
        <v>4</v>
      </c>
      <c r="F75" s="199">
        <v>1</v>
      </c>
      <c r="G75" s="121" t="s">
        <v>152</v>
      </c>
      <c r="H75" s="115">
        <f>ROUND((B3/F4)*F75,1)</f>
        <v>0.5</v>
      </c>
      <c r="I75" s="122">
        <f>(B4/F4)*F75</f>
        <v>0.75</v>
      </c>
      <c r="K75" s="198">
        <v>1</v>
      </c>
      <c r="L75" s="121" t="s">
        <v>152</v>
      </c>
      <c r="M75" s="182">
        <f>G4*K75</f>
        <v>2</v>
      </c>
      <c r="N75" s="185">
        <f>H4*K75</f>
        <v>1.33</v>
      </c>
    </row>
    <row r="76" spans="1:15">
      <c r="A76" s="324" t="s">
        <v>497</v>
      </c>
      <c r="B76" s="128">
        <v>3</v>
      </c>
      <c r="C76" s="129">
        <f>B76/J47</f>
        <v>9</v>
      </c>
      <c r="D76" s="130">
        <f>B76/J48</f>
        <v>6</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1</v>
      </c>
      <c r="C94" s="258">
        <f t="shared" si="4"/>
        <v>55</v>
      </c>
      <c r="D94" s="259">
        <f t="shared" si="5"/>
        <v>36.67</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989</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996</v>
      </c>
      <c r="B99" s="128">
        <v>0</v>
      </c>
      <c r="C99" s="258">
        <f t="shared" si="4"/>
        <v>0</v>
      </c>
      <c r="D99" s="259">
        <f t="shared" si="5"/>
        <v>0</v>
      </c>
      <c r="F99" s="199">
        <v>1</v>
      </c>
      <c r="G99" s="257" t="s">
        <v>1002</v>
      </c>
      <c r="H99" s="260">
        <f t="shared" si="6"/>
        <v>1.7999999999999999E-2</v>
      </c>
      <c r="I99" s="261">
        <f t="shared" si="7"/>
        <v>2.7E-2</v>
      </c>
      <c r="K99" s="198">
        <v>1</v>
      </c>
      <c r="L99" s="121" t="s">
        <v>1002</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990</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991</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992</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993</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997</v>
      </c>
      <c r="B167" s="101">
        <v>0</v>
      </c>
      <c r="C167" s="132">
        <f>B167*J35</f>
        <v>0</v>
      </c>
      <c r="D167" s="133">
        <f>B167*K35</f>
        <v>0</v>
      </c>
      <c r="F167" s="199">
        <v>1</v>
      </c>
      <c r="G167" s="257" t="s">
        <v>1003</v>
      </c>
      <c r="H167" s="260">
        <f>ROUND(F167/J35,4)</f>
        <v>4.0000000000000001E-3</v>
      </c>
      <c r="I167" s="261">
        <f>ROUND(F167/K35,4)</f>
        <v>1.0200000000000001E-2</v>
      </c>
      <c r="K167" s="198">
        <v>1</v>
      </c>
      <c r="L167" s="257" t="s">
        <v>1003</v>
      </c>
      <c r="M167" s="298">
        <f>K167*J35</f>
        <v>250</v>
      </c>
      <c r="N167" s="299">
        <f>K167*K35</f>
        <v>98.039215686274517</v>
      </c>
    </row>
    <row r="168" spans="1:14">
      <c r="A168" s="330" t="s">
        <v>998</v>
      </c>
      <c r="B168" s="101">
        <v>0</v>
      </c>
      <c r="C168" s="258">
        <f>B168*M35</f>
        <v>0</v>
      </c>
      <c r="D168" s="259">
        <f>B168*N35</f>
        <v>0</v>
      </c>
      <c r="F168" s="199">
        <v>1</v>
      </c>
      <c r="G168" s="121" t="s">
        <v>1006</v>
      </c>
      <c r="H168" s="115">
        <f>ROUND(F168/M35,4)</f>
        <v>0.1333</v>
      </c>
      <c r="I168" s="122">
        <f>ROUND(F168/N35,4)</f>
        <v>0.2</v>
      </c>
      <c r="K168" s="198">
        <v>1</v>
      </c>
      <c r="L168" s="121" t="s">
        <v>1006</v>
      </c>
      <c r="M168" s="182">
        <f>K168*M35</f>
        <v>7.5</v>
      </c>
      <c r="N168" s="185">
        <f>K168*N35</f>
        <v>5</v>
      </c>
    </row>
    <row r="169" spans="1:14">
      <c r="A169" s="326" t="s">
        <v>999</v>
      </c>
      <c r="B169" s="101">
        <v>0</v>
      </c>
      <c r="C169" s="132">
        <f>B169*P35</f>
        <v>0</v>
      </c>
      <c r="D169" s="133">
        <f>B169*Q35</f>
        <v>0</v>
      </c>
      <c r="F169" s="199">
        <v>1</v>
      </c>
      <c r="G169" s="257" t="s">
        <v>1005</v>
      </c>
      <c r="H169" s="260">
        <f>ROUND(F169/P35,4)</f>
        <v>0.125</v>
      </c>
      <c r="I169" s="261">
        <f>ROUND(F169/Q35,4)</f>
        <v>0.1875</v>
      </c>
      <c r="K169" s="198">
        <v>1</v>
      </c>
      <c r="L169" s="257" t="s">
        <v>1005</v>
      </c>
      <c r="M169" s="298">
        <f>K169*P35</f>
        <v>8</v>
      </c>
      <c r="N169" s="299">
        <f>K169*Q35</f>
        <v>5.333333333333333</v>
      </c>
    </row>
    <row r="170" spans="1:14">
      <c r="A170" s="334" t="s">
        <v>1000</v>
      </c>
      <c r="B170" s="209">
        <v>0</v>
      </c>
      <c r="C170" s="135">
        <f>B170*S35</f>
        <v>0</v>
      </c>
      <c r="D170" s="136">
        <f>B170*T35</f>
        <v>0</v>
      </c>
      <c r="F170" s="215">
        <v>1</v>
      </c>
      <c r="G170" s="123" t="s">
        <v>1004</v>
      </c>
      <c r="H170" s="124">
        <f>ROUND(F170/S35,4)</f>
        <v>0.1176</v>
      </c>
      <c r="I170" s="125">
        <f>ROUND(F170/T35,4)</f>
        <v>0.17649999999999999</v>
      </c>
      <c r="K170" s="223">
        <v>1</v>
      </c>
      <c r="L170" s="123" t="s">
        <v>1004</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70</v>
      </c>
      <c r="D173" s="228">
        <f>ROUND(SUM(D72:D170),1)</f>
        <v>46.7</v>
      </c>
      <c r="F173" s="226" t="s">
        <v>297</v>
      </c>
      <c r="G173" s="234"/>
      <c r="H173" s="227" t="s">
        <v>1001</v>
      </c>
    </row>
    <row r="174" spans="1:14" ht="15.75" thickTop="1">
      <c r="A174" s="229" t="s">
        <v>93</v>
      </c>
      <c r="B174" s="107">
        <v>10</v>
      </c>
      <c r="C174" s="242"/>
      <c r="D174" s="243"/>
      <c r="F174" s="233"/>
      <c r="G174" s="234"/>
      <c r="H174" s="235"/>
    </row>
    <row r="175" spans="1:14">
      <c r="A175" s="230" t="s">
        <v>42</v>
      </c>
      <c r="B175" s="231">
        <f>IFERROR(1-(B174/C173),0)</f>
        <v>0.85714285714285721</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4" t="s">
        <v>481</v>
      </c>
      <c r="B182" s="495"/>
      <c r="C182" s="496"/>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988</v>
      </c>
    </row>
    <row r="19" spans="2:4" ht="15.75" thickBot="1">
      <c r="B19" s="315" t="s">
        <v>381</v>
      </c>
      <c r="C19" s="314" t="s">
        <v>1007</v>
      </c>
      <c r="D19" s="349" t="s">
        <v>1008</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1009</v>
      </c>
      <c r="C40" s="348" t="s">
        <v>1011</v>
      </c>
      <c r="D40" s="349" t="s">
        <v>1013</v>
      </c>
    </row>
    <row r="41" spans="2:4" ht="15.75" thickBot="1">
      <c r="B41" s="317" t="s">
        <v>1010</v>
      </c>
      <c r="C41" s="348" t="s">
        <v>1012</v>
      </c>
      <c r="D41" s="349" t="s">
        <v>1014</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topLeftCell="A10" zoomScaleNormal="100" workbookViewId="0">
      <selection activeCell="C39" sqref="C39"/>
    </sheetView>
  </sheetViews>
  <sheetFormatPr defaultRowHeight="15"/>
  <cols>
    <col min="2" max="2" width="23"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25.5703125"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979</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431" t="s">
        <v>871</v>
      </c>
      <c r="G4" s="432" t="s">
        <v>517</v>
      </c>
      <c r="H4" s="432"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431" t="s">
        <v>872</v>
      </c>
      <c r="G5" s="432" t="s">
        <v>518</v>
      </c>
      <c r="H5" s="432" t="s">
        <v>362</v>
      </c>
      <c r="J5" s="436" t="s">
        <v>977</v>
      </c>
      <c r="K5" s="437" t="s">
        <v>506</v>
      </c>
      <c r="L5" s="437" t="s">
        <v>364</v>
      </c>
      <c r="N5" s="487" t="s">
        <v>510</v>
      </c>
      <c r="O5" s="483" t="s">
        <v>510</v>
      </c>
      <c r="P5" s="483" t="s">
        <v>366</v>
      </c>
      <c r="S5" s="364"/>
      <c r="V5" s="336"/>
    </row>
    <row r="6" spans="1:22" ht="15.75" thickBot="1">
      <c r="A6" s="363"/>
      <c r="B6" s="431" t="s">
        <v>519</v>
      </c>
      <c r="C6" s="432" t="s">
        <v>519</v>
      </c>
      <c r="D6" s="432" t="s">
        <v>363</v>
      </c>
      <c r="F6" s="431" t="s">
        <v>873</v>
      </c>
      <c r="G6" s="432" t="s">
        <v>519</v>
      </c>
      <c r="H6" s="432" t="s">
        <v>363</v>
      </c>
      <c r="J6" s="438" t="s">
        <v>978</v>
      </c>
      <c r="K6" s="437" t="s">
        <v>499</v>
      </c>
      <c r="L6" s="437" t="s">
        <v>361</v>
      </c>
      <c r="N6" s="482" t="s">
        <v>511</v>
      </c>
      <c r="O6" s="483" t="s">
        <v>511</v>
      </c>
      <c r="P6" s="488" t="s">
        <v>367</v>
      </c>
      <c r="S6" s="336"/>
      <c r="V6" s="336"/>
    </row>
    <row r="7" spans="1:22" ht="15.75" thickBot="1">
      <c r="A7" s="363"/>
      <c r="B7" s="431" t="s">
        <v>499</v>
      </c>
      <c r="C7" s="432" t="s">
        <v>499</v>
      </c>
      <c r="D7" s="432" t="s">
        <v>361</v>
      </c>
      <c r="F7" s="431" t="s">
        <v>865</v>
      </c>
      <c r="G7" s="432" t="s">
        <v>499</v>
      </c>
      <c r="H7" s="432"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431" t="s">
        <v>866</v>
      </c>
      <c r="G8" s="432" t="s">
        <v>500</v>
      </c>
      <c r="H8" s="432" t="s">
        <v>361</v>
      </c>
      <c r="J8" s="438" t="s">
        <v>975</v>
      </c>
      <c r="K8" s="437" t="s">
        <v>917</v>
      </c>
      <c r="L8" s="437" t="s">
        <v>362</v>
      </c>
      <c r="N8" s="482" t="s">
        <v>513</v>
      </c>
      <c r="O8" s="483" t="s">
        <v>513</v>
      </c>
      <c r="P8" s="488" t="s">
        <v>368</v>
      </c>
      <c r="S8" s="336"/>
      <c r="V8" s="336"/>
    </row>
    <row r="9" spans="1:22" ht="15.75" thickBot="1">
      <c r="A9" s="363"/>
      <c r="B9" s="431" t="s">
        <v>502</v>
      </c>
      <c r="C9" s="432" t="s">
        <v>502</v>
      </c>
      <c r="D9" s="432" t="s">
        <v>362</v>
      </c>
      <c r="F9" s="431" t="s">
        <v>867</v>
      </c>
      <c r="G9" s="432" t="s">
        <v>502</v>
      </c>
      <c r="H9" s="432" t="s">
        <v>362</v>
      </c>
      <c r="J9" s="336"/>
      <c r="K9" s="336"/>
      <c r="L9" s="336"/>
      <c r="N9" s="482" t="s">
        <v>514</v>
      </c>
      <c r="O9" s="483" t="s">
        <v>514</v>
      </c>
      <c r="P9" s="488" t="s">
        <v>368</v>
      </c>
      <c r="S9" s="336"/>
      <c r="V9" s="336"/>
    </row>
    <row r="10" spans="1:22" ht="15.75" thickBot="1">
      <c r="A10" s="363"/>
      <c r="B10" s="431" t="s">
        <v>503</v>
      </c>
      <c r="C10" s="432" t="s">
        <v>503</v>
      </c>
      <c r="D10" s="432" t="s">
        <v>363</v>
      </c>
      <c r="F10" s="431" t="s">
        <v>868</v>
      </c>
      <c r="G10" s="432" t="s">
        <v>503</v>
      </c>
      <c r="H10" s="432" t="s">
        <v>363</v>
      </c>
      <c r="J10" s="336"/>
      <c r="K10" s="336"/>
      <c r="L10" s="336"/>
      <c r="N10" s="482" t="s">
        <v>515</v>
      </c>
      <c r="O10" s="483" t="s">
        <v>515</v>
      </c>
      <c r="P10" s="488" t="s">
        <v>369</v>
      </c>
      <c r="S10" s="336"/>
      <c r="V10" s="336"/>
    </row>
    <row r="11" spans="1:22" ht="15.75" thickBot="1">
      <c r="A11" s="363"/>
      <c r="B11" s="431" t="s">
        <v>505</v>
      </c>
      <c r="C11" s="432" t="s">
        <v>505</v>
      </c>
      <c r="D11" s="432" t="s">
        <v>364</v>
      </c>
      <c r="F11" s="431" t="s">
        <v>876</v>
      </c>
      <c r="G11" s="432" t="s">
        <v>505</v>
      </c>
      <c r="H11" s="432" t="s">
        <v>364</v>
      </c>
      <c r="N11" s="482" t="s">
        <v>516</v>
      </c>
      <c r="O11" s="483" t="s">
        <v>516</v>
      </c>
      <c r="P11" s="488" t="s">
        <v>369</v>
      </c>
      <c r="S11" s="336"/>
      <c r="V11" s="336"/>
    </row>
    <row r="12" spans="1:22" ht="15.75" thickBot="1">
      <c r="A12" s="363"/>
      <c r="B12" s="431" t="s">
        <v>506</v>
      </c>
      <c r="C12" s="432" t="s">
        <v>506</v>
      </c>
      <c r="D12" s="432" t="s">
        <v>364</v>
      </c>
      <c r="F12" s="431" t="s">
        <v>877</v>
      </c>
      <c r="G12" s="432" t="s">
        <v>506</v>
      </c>
      <c r="H12" s="432" t="s">
        <v>364</v>
      </c>
      <c r="J12" s="364" t="s">
        <v>968</v>
      </c>
      <c r="K12" s="336"/>
      <c r="L12" s="336"/>
      <c r="N12" s="482" t="s">
        <v>375</v>
      </c>
      <c r="O12" s="483" t="s">
        <v>375</v>
      </c>
      <c r="P12" s="488" t="s">
        <v>365</v>
      </c>
      <c r="S12" s="336"/>
      <c r="V12" s="336"/>
    </row>
    <row r="13" spans="1:22" ht="15.75" thickBot="1">
      <c r="A13" s="363"/>
      <c r="B13" s="431" t="s">
        <v>370</v>
      </c>
      <c r="C13" s="432" t="s">
        <v>370</v>
      </c>
      <c r="D13" s="432" t="s">
        <v>371</v>
      </c>
      <c r="F13" s="431" t="s">
        <v>869</v>
      </c>
      <c r="G13" s="432" t="s">
        <v>370</v>
      </c>
      <c r="H13" s="432"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431" t="s">
        <v>870</v>
      </c>
      <c r="G14" s="432" t="s">
        <v>372</v>
      </c>
      <c r="H14" s="432" t="s">
        <v>362</v>
      </c>
      <c r="J14" s="480" t="s">
        <v>969</v>
      </c>
      <c r="K14" s="437" t="s">
        <v>972</v>
      </c>
      <c r="L14" s="480" t="s">
        <v>361</v>
      </c>
      <c r="N14" s="482" t="s">
        <v>892</v>
      </c>
      <c r="O14" s="483" t="s">
        <v>893</v>
      </c>
      <c r="P14" s="484" t="s">
        <v>364</v>
      </c>
      <c r="S14" s="336"/>
      <c r="V14" s="336"/>
    </row>
    <row r="15" spans="1:22" ht="15.75" thickBot="1">
      <c r="A15" s="363"/>
      <c r="B15" s="431" t="s">
        <v>508</v>
      </c>
      <c r="C15" s="432" t="s">
        <v>508</v>
      </c>
      <c r="D15" s="432" t="s">
        <v>365</v>
      </c>
      <c r="F15" s="431" t="s">
        <v>885</v>
      </c>
      <c r="G15" s="432" t="s">
        <v>508</v>
      </c>
      <c r="H15" s="432" t="s">
        <v>365</v>
      </c>
      <c r="J15" s="480" t="s">
        <v>970</v>
      </c>
      <c r="K15" s="437" t="s">
        <v>973</v>
      </c>
      <c r="L15" s="480" t="s">
        <v>362</v>
      </c>
      <c r="N15" s="485" t="s">
        <v>507</v>
      </c>
      <c r="O15" s="486" t="s">
        <v>507</v>
      </c>
      <c r="P15" s="486" t="s">
        <v>365</v>
      </c>
      <c r="S15" s="336"/>
      <c r="V15" s="336"/>
    </row>
    <row r="16" spans="1:22" ht="15.75" thickBot="1">
      <c r="A16" s="363"/>
      <c r="B16" s="431" t="s">
        <v>936</v>
      </c>
      <c r="C16" s="432" t="s">
        <v>915</v>
      </c>
      <c r="D16" s="432" t="s">
        <v>361</v>
      </c>
      <c r="E16" s="336"/>
      <c r="F16" s="431" t="s">
        <v>937</v>
      </c>
      <c r="G16" s="432" t="s">
        <v>915</v>
      </c>
      <c r="H16" s="432" t="s">
        <v>361</v>
      </c>
      <c r="I16" s="336"/>
      <c r="J16" s="481" t="s">
        <v>971</v>
      </c>
      <c r="K16" s="437" t="s">
        <v>974</v>
      </c>
      <c r="L16" s="480" t="s">
        <v>363</v>
      </c>
      <c r="N16" s="485" t="s">
        <v>373</v>
      </c>
      <c r="O16" s="486" t="s">
        <v>373</v>
      </c>
      <c r="P16" s="486" t="s">
        <v>362</v>
      </c>
      <c r="S16" s="336"/>
      <c r="T16" s="336"/>
      <c r="U16" s="336"/>
      <c r="V16" s="336"/>
    </row>
    <row r="17" spans="1:16" s="336" customFormat="1" ht="15.75" thickBot="1">
      <c r="A17" s="363"/>
      <c r="B17" s="431" t="s">
        <v>966</v>
      </c>
      <c r="C17" s="432" t="s">
        <v>916</v>
      </c>
      <c r="D17" s="432" t="s">
        <v>363</v>
      </c>
      <c r="F17" s="438" t="s">
        <v>967</v>
      </c>
      <c r="G17" s="437" t="s">
        <v>916</v>
      </c>
      <c r="H17" s="437" t="s">
        <v>363</v>
      </c>
      <c r="N17" s="482" t="s">
        <v>501</v>
      </c>
      <c r="O17" s="483" t="s">
        <v>501</v>
      </c>
      <c r="P17" s="486" t="s">
        <v>362</v>
      </c>
    </row>
    <row r="18" spans="1:16" s="336" customFormat="1" ht="15.75" thickBot="1">
      <c r="A18" s="363"/>
      <c r="B18" s="431" t="s">
        <v>914</v>
      </c>
      <c r="C18" s="432" t="s">
        <v>917</v>
      </c>
      <c r="D18" s="432" t="s">
        <v>362</v>
      </c>
      <c r="F18" s="431" t="s">
        <v>918</v>
      </c>
      <c r="G18" s="432" t="s">
        <v>917</v>
      </c>
      <c r="H18" s="432" t="s">
        <v>362</v>
      </c>
      <c r="N18" s="482" t="s">
        <v>374</v>
      </c>
      <c r="O18" s="483" t="s">
        <v>374</v>
      </c>
      <c r="P18" s="486" t="s">
        <v>363</v>
      </c>
    </row>
    <row r="19" spans="1:16" s="336" customFormat="1" ht="15.75" thickBot="1">
      <c r="N19" s="482" t="s">
        <v>504</v>
      </c>
      <c r="O19" s="483" t="s">
        <v>504</v>
      </c>
      <c r="P19" s="486" t="s">
        <v>363</v>
      </c>
    </row>
    <row r="20" spans="1:16" s="336" customFormat="1" ht="15.75" thickBot="1">
      <c r="N20" s="485" t="s">
        <v>980</v>
      </c>
      <c r="O20" s="486" t="s">
        <v>982</v>
      </c>
      <c r="P20" s="486" t="s">
        <v>361</v>
      </c>
    </row>
    <row r="21" spans="1:16" s="336" customFormat="1" ht="15.75" thickBot="1">
      <c r="B21" s="364" t="s">
        <v>899</v>
      </c>
      <c r="E21" s="364" t="s">
        <v>881</v>
      </c>
      <c r="N21" s="482" t="s">
        <v>981</v>
      </c>
      <c r="O21" s="483" t="s">
        <v>983</v>
      </c>
      <c r="P21" s="486" t="s">
        <v>361</v>
      </c>
    </row>
    <row r="22" spans="1:16" s="336" customFormat="1" ht="15.75" thickBot="1">
      <c r="B22" s="336" t="s">
        <v>905</v>
      </c>
      <c r="E22" s="378" t="s">
        <v>903</v>
      </c>
      <c r="F22" s="379"/>
      <c r="G22" s="379"/>
      <c r="H22" s="379"/>
      <c r="I22" s="379"/>
      <c r="J22" s="379"/>
      <c r="K22" s="379"/>
      <c r="L22" s="380"/>
      <c r="N22" s="485" t="s">
        <v>984</v>
      </c>
      <c r="O22" s="486" t="s">
        <v>986</v>
      </c>
      <c r="P22" s="486" t="s">
        <v>364</v>
      </c>
    </row>
    <row r="23" spans="1:16" s="336" customFormat="1" ht="15.75" thickBot="1">
      <c r="C23" s="336" t="s">
        <v>904</v>
      </c>
      <c r="E23" s="381" t="s">
        <v>879</v>
      </c>
      <c r="F23" s="382" t="s">
        <v>41</v>
      </c>
      <c r="G23" s="382" t="s">
        <v>874</v>
      </c>
      <c r="H23" s="382" t="s">
        <v>960</v>
      </c>
      <c r="I23" s="382"/>
      <c r="J23" s="382" t="s">
        <v>889</v>
      </c>
      <c r="K23" s="382"/>
      <c r="L23" s="383"/>
      <c r="N23" s="482" t="s">
        <v>985</v>
      </c>
      <c r="O23" s="483" t="s">
        <v>987</v>
      </c>
      <c r="P23" s="486" t="s">
        <v>364</v>
      </c>
    </row>
    <row r="24" spans="1:16" s="336" customFormat="1">
      <c r="C24" s="336" t="s">
        <v>922</v>
      </c>
      <c r="E24" s="381"/>
      <c r="F24" s="384" t="s">
        <v>878</v>
      </c>
      <c r="G24" s="384" t="s">
        <v>370</v>
      </c>
      <c r="H24" s="385" t="s">
        <v>370</v>
      </c>
      <c r="I24" s="385"/>
      <c r="J24" s="385" t="s">
        <v>891</v>
      </c>
      <c r="K24" s="385"/>
      <c r="L24" s="383"/>
    </row>
    <row r="25" spans="1:16" s="336" customFormat="1">
      <c r="C25" s="336" t="s">
        <v>900</v>
      </c>
      <c r="E25" s="381"/>
      <c r="F25" s="384" t="s">
        <v>855</v>
      </c>
      <c r="G25" s="384" t="s">
        <v>500</v>
      </c>
      <c r="H25" s="385" t="s">
        <v>500</v>
      </c>
      <c r="I25" s="385"/>
      <c r="J25" s="385" t="s">
        <v>895</v>
      </c>
      <c r="K25" s="385"/>
      <c r="L25" s="383"/>
    </row>
    <row r="26" spans="1:16" s="336" customFormat="1">
      <c r="B26" s="364"/>
      <c r="C26" s="336" t="s">
        <v>901</v>
      </c>
      <c r="E26" s="381"/>
      <c r="F26" s="384" t="s">
        <v>856</v>
      </c>
      <c r="G26" s="384" t="s">
        <v>372</v>
      </c>
      <c r="H26" s="385" t="s">
        <v>372</v>
      </c>
      <c r="I26" s="385"/>
      <c r="J26" s="385" t="s">
        <v>890</v>
      </c>
      <c r="K26" s="385"/>
      <c r="L26" s="383"/>
    </row>
    <row r="27" spans="1:16" s="336" customFormat="1">
      <c r="C27" s="336" t="s">
        <v>921</v>
      </c>
      <c r="E27" s="386"/>
      <c r="F27" s="384"/>
      <c r="G27" s="384"/>
      <c r="H27" s="384"/>
      <c r="I27" s="384"/>
      <c r="J27" s="384"/>
      <c r="K27" s="384"/>
      <c r="L27" s="383"/>
    </row>
    <row r="28" spans="1:16" s="336" customFormat="1">
      <c r="E28" s="381" t="s">
        <v>880</v>
      </c>
      <c r="F28" s="382" t="s">
        <v>41</v>
      </c>
      <c r="G28" s="382" t="s">
        <v>874</v>
      </c>
      <c r="H28" s="382"/>
      <c r="I28" s="382"/>
      <c r="J28" s="382" t="s">
        <v>886</v>
      </c>
      <c r="K28" s="382"/>
      <c r="L28" s="383"/>
    </row>
    <row r="29" spans="1:16" s="336" customFormat="1">
      <c r="E29" s="381"/>
      <c r="F29" s="384" t="s">
        <v>878</v>
      </c>
      <c r="G29" s="384" t="s">
        <v>869</v>
      </c>
      <c r="H29" s="385" t="s">
        <v>370</v>
      </c>
      <c r="I29" s="385"/>
      <c r="J29" s="385" t="s">
        <v>887</v>
      </c>
      <c r="K29" s="385"/>
      <c r="L29" s="383"/>
      <c r="N29" s="364" t="s">
        <v>858</v>
      </c>
    </row>
    <row r="30" spans="1:16" s="336" customFormat="1" ht="15.75" thickBot="1">
      <c r="E30" s="381"/>
      <c r="F30" s="384" t="s">
        <v>855</v>
      </c>
      <c r="G30" s="384" t="s">
        <v>866</v>
      </c>
      <c r="H30" s="385" t="s">
        <v>500</v>
      </c>
      <c r="I30" s="385"/>
      <c r="J30" s="385" t="s">
        <v>894</v>
      </c>
      <c r="K30" s="385"/>
      <c r="L30" s="383"/>
      <c r="N30" s="364" t="s">
        <v>847</v>
      </c>
      <c r="O30" s="364" t="s">
        <v>848</v>
      </c>
      <c r="P30" s="364" t="s">
        <v>360</v>
      </c>
    </row>
    <row r="31" spans="1:16" s="336" customFormat="1" ht="15.75" thickBot="1">
      <c r="B31" s="501" t="s">
        <v>1015</v>
      </c>
      <c r="E31" s="381"/>
      <c r="F31" s="384" t="s">
        <v>856</v>
      </c>
      <c r="G31" s="384" t="s">
        <v>870</v>
      </c>
      <c r="H31" s="385" t="s">
        <v>372</v>
      </c>
      <c r="I31" s="385"/>
      <c r="J31" s="385" t="s">
        <v>888</v>
      </c>
      <c r="K31" s="385"/>
      <c r="L31" s="383"/>
      <c r="N31" s="366" t="s">
        <v>859</v>
      </c>
      <c r="O31" s="367" t="s">
        <v>849</v>
      </c>
      <c r="P31" s="368" t="s">
        <v>878</v>
      </c>
    </row>
    <row r="32" spans="1:16" s="336" customFormat="1" ht="15.75" thickBot="1">
      <c r="B32" s="502" t="s">
        <v>1016</v>
      </c>
      <c r="E32" s="381"/>
      <c r="F32" s="384"/>
      <c r="G32" s="384"/>
      <c r="H32" s="385"/>
      <c r="I32" s="385"/>
      <c r="J32" s="385"/>
      <c r="K32" s="382"/>
      <c r="L32" s="383"/>
      <c r="N32" s="366" t="s">
        <v>859</v>
      </c>
      <c r="O32" s="367" t="s">
        <v>852</v>
      </c>
      <c r="P32" s="368" t="s">
        <v>855</v>
      </c>
    </row>
    <row r="33" spans="1:16" s="336" customFormat="1" ht="15.75" thickBot="1">
      <c r="B33" s="502" t="s">
        <v>1017</v>
      </c>
      <c r="E33" s="381" t="s">
        <v>896</v>
      </c>
      <c r="F33" s="382" t="s">
        <v>41</v>
      </c>
      <c r="G33" s="382" t="s">
        <v>874</v>
      </c>
      <c r="H33" s="430"/>
      <c r="I33" s="430"/>
      <c r="J33" s="430" t="s">
        <v>897</v>
      </c>
      <c r="K33" s="385"/>
      <c r="L33" s="383"/>
      <c r="N33" s="366" t="s">
        <v>859</v>
      </c>
      <c r="O33" s="367" t="s">
        <v>850</v>
      </c>
      <c r="P33" s="368" t="s">
        <v>855</v>
      </c>
    </row>
    <row r="34" spans="1:16" s="336" customFormat="1" ht="15.75" thickBot="1">
      <c r="B34" s="502" t="s">
        <v>1018</v>
      </c>
      <c r="E34" s="387"/>
      <c r="F34" s="429" t="s">
        <v>856</v>
      </c>
      <c r="G34" s="429" t="s">
        <v>959</v>
      </c>
      <c r="H34" s="429" t="s">
        <v>372</v>
      </c>
      <c r="I34" s="429"/>
      <c r="J34" s="429" t="s">
        <v>965</v>
      </c>
      <c r="K34" s="388"/>
      <c r="L34" s="389"/>
      <c r="N34" s="366" t="s">
        <v>859</v>
      </c>
      <c r="O34" s="367" t="s">
        <v>851</v>
      </c>
      <c r="P34" s="368" t="s">
        <v>856</v>
      </c>
    </row>
    <row r="35" spans="1:16" s="336" customFormat="1" ht="15.75" thickBot="1">
      <c r="B35" s="502" t="s">
        <v>1019</v>
      </c>
      <c r="N35" s="439" t="s">
        <v>902</v>
      </c>
      <c r="O35" s="440" t="s">
        <v>849</v>
      </c>
      <c r="P35" s="441" t="s">
        <v>856</v>
      </c>
    </row>
    <row r="36" spans="1:16" s="336" customFormat="1" ht="15.75" thickBot="1">
      <c r="B36" s="502" t="s">
        <v>1020</v>
      </c>
      <c r="E36" s="390" t="s">
        <v>920</v>
      </c>
      <c r="F36" s="391"/>
      <c r="G36" s="391"/>
      <c r="H36" s="391"/>
      <c r="I36" s="391"/>
      <c r="J36" s="391"/>
      <c r="K36" s="391"/>
      <c r="L36" s="392"/>
      <c r="N36" s="439" t="s">
        <v>902</v>
      </c>
      <c r="O36" s="440" t="s">
        <v>852</v>
      </c>
      <c r="P36" s="441" t="s">
        <v>856</v>
      </c>
    </row>
    <row r="37" spans="1:16" s="336" customFormat="1" ht="15.75" thickBot="1">
      <c r="B37" s="502" t="s">
        <v>1021</v>
      </c>
      <c r="E37" s="393" t="s">
        <v>879</v>
      </c>
      <c r="F37" s="394" t="s">
        <v>41</v>
      </c>
      <c r="G37" s="394" t="s">
        <v>874</v>
      </c>
      <c r="H37" s="394" t="s">
        <v>960</v>
      </c>
      <c r="I37" s="394"/>
      <c r="J37" s="394" t="s">
        <v>889</v>
      </c>
      <c r="K37" s="394"/>
      <c r="L37" s="395"/>
      <c r="N37" s="439" t="s">
        <v>902</v>
      </c>
      <c r="O37" s="440" t="s">
        <v>850</v>
      </c>
      <c r="P37" s="441" t="s">
        <v>856</v>
      </c>
    </row>
    <row r="38" spans="1:16" s="336" customFormat="1" ht="15.75" thickBot="1">
      <c r="E38" s="393"/>
      <c r="F38" s="396" t="s">
        <v>855</v>
      </c>
      <c r="G38" s="396" t="s">
        <v>517</v>
      </c>
      <c r="H38" s="397" t="s">
        <v>517</v>
      </c>
      <c r="I38" s="397"/>
      <c r="J38" s="397" t="s">
        <v>891</v>
      </c>
      <c r="K38" s="397"/>
      <c r="L38" s="395"/>
      <c r="N38" s="439" t="s">
        <v>902</v>
      </c>
      <c r="O38" s="440" t="s">
        <v>851</v>
      </c>
      <c r="P38" s="441" t="s">
        <v>875</v>
      </c>
    </row>
    <row r="39" spans="1:16" s="336" customFormat="1" ht="15.75" thickBot="1">
      <c r="A39"/>
      <c r="E39" s="393"/>
      <c r="F39" s="396" t="s">
        <v>856</v>
      </c>
      <c r="G39" s="396" t="s">
        <v>518</v>
      </c>
      <c r="H39" s="397" t="s">
        <v>518</v>
      </c>
      <c r="I39" s="397"/>
      <c r="J39" s="397" t="s">
        <v>895</v>
      </c>
      <c r="K39" s="397"/>
      <c r="L39" s="395"/>
      <c r="N39" s="369" t="s">
        <v>853</v>
      </c>
      <c r="O39" s="373" t="s">
        <v>849</v>
      </c>
      <c r="P39" s="370" t="s">
        <v>855</v>
      </c>
    </row>
    <row r="40" spans="1:16" s="336" customFormat="1" ht="15.75" thickBot="1">
      <c r="A40"/>
      <c r="E40" s="393"/>
      <c r="F40" s="396" t="s">
        <v>857</v>
      </c>
      <c r="G40" s="396" t="s">
        <v>519</v>
      </c>
      <c r="H40" s="397" t="s">
        <v>519</v>
      </c>
      <c r="I40" s="397"/>
      <c r="J40" s="397" t="s">
        <v>890</v>
      </c>
      <c r="K40" s="397"/>
      <c r="L40" s="395"/>
      <c r="N40" s="369" t="s">
        <v>853</v>
      </c>
      <c r="O40" s="373" t="s">
        <v>852</v>
      </c>
      <c r="P40" s="370" t="s">
        <v>857</v>
      </c>
    </row>
    <row r="41" spans="1:16" s="336" customFormat="1" ht="15.75" thickBot="1">
      <c r="A41"/>
      <c r="E41" s="398"/>
      <c r="F41" s="396"/>
      <c r="G41" s="396"/>
      <c r="H41" s="396"/>
      <c r="I41" s="396"/>
      <c r="J41" s="396"/>
      <c r="K41" s="396"/>
      <c r="L41" s="395"/>
      <c r="N41" s="369" t="s">
        <v>853</v>
      </c>
      <c r="O41" s="373" t="s">
        <v>850</v>
      </c>
      <c r="P41" s="370" t="s">
        <v>856</v>
      </c>
    </row>
    <row r="42" spans="1:16" s="336" customFormat="1" ht="15.75" thickBot="1">
      <c r="A42"/>
      <c r="E42" s="393" t="s">
        <v>880</v>
      </c>
      <c r="F42" s="394" t="s">
        <v>41</v>
      </c>
      <c r="G42" s="394" t="s">
        <v>874</v>
      </c>
      <c r="H42" s="394"/>
      <c r="I42" s="394"/>
      <c r="J42" s="394" t="s">
        <v>886</v>
      </c>
      <c r="K42" s="394"/>
      <c r="L42" s="395"/>
      <c r="N42" s="369" t="s">
        <v>853</v>
      </c>
      <c r="O42" s="373" t="s">
        <v>851</v>
      </c>
      <c r="P42" s="370" t="s">
        <v>875</v>
      </c>
    </row>
    <row r="43" spans="1:16" s="336" customFormat="1" ht="15.75" thickBot="1">
      <c r="A43"/>
      <c r="E43" s="393"/>
      <c r="F43" s="396" t="s">
        <v>855</v>
      </c>
      <c r="G43" s="396" t="s">
        <v>871</v>
      </c>
      <c r="H43" s="397" t="s">
        <v>517</v>
      </c>
      <c r="I43" s="397"/>
      <c r="J43" s="397" t="s">
        <v>887</v>
      </c>
      <c r="K43" s="397"/>
      <c r="L43" s="395"/>
      <c r="N43" s="375" t="s">
        <v>854</v>
      </c>
      <c r="O43" s="376" t="s">
        <v>849</v>
      </c>
      <c r="P43" s="377" t="s">
        <v>856</v>
      </c>
    </row>
    <row r="44" spans="1:16" s="336" customFormat="1" ht="15.75" thickBot="1">
      <c r="A44"/>
      <c r="E44" s="393"/>
      <c r="F44" s="396" t="s">
        <v>856</v>
      </c>
      <c r="G44" s="396" t="s">
        <v>872</v>
      </c>
      <c r="H44" s="397" t="s">
        <v>518</v>
      </c>
      <c r="I44" s="397"/>
      <c r="J44" s="397" t="s">
        <v>894</v>
      </c>
      <c r="K44" s="397"/>
      <c r="L44" s="395"/>
      <c r="N44" s="375" t="s">
        <v>854</v>
      </c>
      <c r="O44" s="376" t="s">
        <v>852</v>
      </c>
      <c r="P44" s="377" t="s">
        <v>875</v>
      </c>
    </row>
    <row r="45" spans="1:16" s="336" customFormat="1" ht="15.75" thickBot="1">
      <c r="A45"/>
      <c r="E45" s="393"/>
      <c r="F45" s="396" t="s">
        <v>857</v>
      </c>
      <c r="G45" s="396" t="s">
        <v>873</v>
      </c>
      <c r="H45" s="397" t="s">
        <v>519</v>
      </c>
      <c r="I45" s="397"/>
      <c r="J45" s="397" t="s">
        <v>888</v>
      </c>
      <c r="K45" s="397"/>
      <c r="L45" s="395"/>
      <c r="N45" s="375" t="s">
        <v>854</v>
      </c>
      <c r="O45" s="376" t="s">
        <v>850</v>
      </c>
      <c r="P45" s="377" t="s">
        <v>857</v>
      </c>
    </row>
    <row r="46" spans="1:16" s="336" customFormat="1" ht="15.75" thickBot="1">
      <c r="A46"/>
      <c r="E46" s="393"/>
      <c r="F46" s="396"/>
      <c r="G46" s="396"/>
      <c r="H46" s="397"/>
      <c r="I46" s="397"/>
      <c r="J46" s="397"/>
      <c r="K46" s="397"/>
      <c r="L46" s="395"/>
      <c r="N46" s="375" t="s">
        <v>854</v>
      </c>
      <c r="O46" s="376" t="s">
        <v>851</v>
      </c>
      <c r="P46" s="377" t="s">
        <v>884</v>
      </c>
    </row>
    <row r="47" spans="1:16" s="336" customFormat="1">
      <c r="A47"/>
      <c r="B47" s="364"/>
      <c r="C47" s="364"/>
      <c r="E47" s="393" t="s">
        <v>896</v>
      </c>
      <c r="F47" s="394" t="s">
        <v>41</v>
      </c>
      <c r="G47" s="394" t="s">
        <v>874</v>
      </c>
      <c r="H47" s="433"/>
      <c r="I47" s="397"/>
      <c r="J47" s="433" t="s">
        <v>897</v>
      </c>
      <c r="K47" s="397"/>
      <c r="L47" s="395"/>
    </row>
    <row r="48" spans="1:16" s="336" customFormat="1" ht="15.75" thickBot="1">
      <c r="A48"/>
      <c r="D48" s="365"/>
      <c r="E48" s="399"/>
      <c r="F48" s="400" t="s">
        <v>856</v>
      </c>
      <c r="G48" s="400" t="s">
        <v>964</v>
      </c>
      <c r="H48" s="401" t="s">
        <v>518</v>
      </c>
      <c r="I48" s="401"/>
      <c r="J48" s="401" t="s">
        <v>965</v>
      </c>
      <c r="K48" s="401"/>
      <c r="L48" s="402"/>
      <c r="N48" s="364" t="s">
        <v>976</v>
      </c>
    </row>
    <row r="49" spans="1:15" s="336" customFormat="1" ht="15.75" thickBot="1">
      <c r="A49"/>
      <c r="D49" s="365"/>
      <c r="N49" s="364" t="s">
        <v>847</v>
      </c>
      <c r="O49" s="364" t="s">
        <v>360</v>
      </c>
    </row>
    <row r="50" spans="1:15" s="336" customFormat="1" ht="15.75" thickBot="1">
      <c r="A50"/>
      <c r="D50" s="365"/>
      <c r="E50" s="403" t="s">
        <v>882</v>
      </c>
      <c r="F50" s="404"/>
      <c r="G50" s="404"/>
      <c r="H50" s="404"/>
      <c r="I50" s="404"/>
      <c r="J50" s="404"/>
      <c r="K50" s="404"/>
      <c r="L50" s="405"/>
      <c r="N50" s="366" t="s">
        <v>859</v>
      </c>
      <c r="O50" s="368" t="s">
        <v>855</v>
      </c>
    </row>
    <row r="51" spans="1:15" s="336" customFormat="1" ht="15.75" thickBot="1">
      <c r="A51"/>
      <c r="B51" s="364"/>
      <c r="C51" s="364"/>
      <c r="E51" s="406" t="s">
        <v>879</v>
      </c>
      <c r="F51" s="407" t="s">
        <v>41</v>
      </c>
      <c r="G51" s="407" t="s">
        <v>874</v>
      </c>
      <c r="H51" s="407" t="s">
        <v>960</v>
      </c>
      <c r="I51" s="407"/>
      <c r="J51" s="407" t="s">
        <v>889</v>
      </c>
      <c r="K51" s="407"/>
      <c r="L51" s="408"/>
      <c r="N51" s="439" t="s">
        <v>902</v>
      </c>
      <c r="O51" s="441" t="s">
        <v>855</v>
      </c>
    </row>
    <row r="52" spans="1:15" s="336" customFormat="1" ht="15.75" thickBot="1">
      <c r="A52"/>
      <c r="D52" s="365"/>
      <c r="E52" s="406"/>
      <c r="F52" s="409" t="s">
        <v>856</v>
      </c>
      <c r="G52" s="409" t="s">
        <v>502</v>
      </c>
      <c r="H52" s="409" t="s">
        <v>502</v>
      </c>
      <c r="I52" s="410"/>
      <c r="J52" s="410" t="s">
        <v>891</v>
      </c>
      <c r="K52" s="410"/>
      <c r="L52" s="408"/>
      <c r="N52" s="369" t="s">
        <v>853</v>
      </c>
      <c r="O52" s="370" t="s">
        <v>856</v>
      </c>
    </row>
    <row r="53" spans="1:15" s="336" customFormat="1">
      <c r="A53"/>
      <c r="D53" s="365"/>
      <c r="E53" s="406"/>
      <c r="F53" s="409" t="s">
        <v>875</v>
      </c>
      <c r="G53" s="409" t="s">
        <v>506</v>
      </c>
      <c r="H53" s="409" t="s">
        <v>506</v>
      </c>
      <c r="I53" s="410"/>
      <c r="J53" s="410" t="s">
        <v>895</v>
      </c>
      <c r="K53" s="410"/>
      <c r="L53" s="408"/>
      <c r="N53" s="371" t="s">
        <v>854</v>
      </c>
      <c r="O53" s="372" t="s">
        <v>857</v>
      </c>
    </row>
    <row r="54" spans="1:15" s="336" customFormat="1">
      <c r="A54"/>
      <c r="D54" s="365"/>
      <c r="E54" s="406"/>
      <c r="F54" s="409" t="s">
        <v>884</v>
      </c>
      <c r="G54" s="409" t="s">
        <v>508</v>
      </c>
      <c r="H54" s="409" t="s">
        <v>508</v>
      </c>
      <c r="I54" s="410"/>
      <c r="J54" s="410" t="s">
        <v>890</v>
      </c>
      <c r="K54" s="410"/>
      <c r="L54" s="408"/>
    </row>
    <row r="55" spans="1:15" s="336" customFormat="1" ht="15.75" thickBot="1">
      <c r="A55"/>
      <c r="E55" s="411"/>
      <c r="F55" s="409"/>
      <c r="G55" s="409"/>
      <c r="H55" s="410"/>
      <c r="I55" s="410"/>
      <c r="J55" s="410"/>
      <c r="K55" s="410"/>
      <c r="L55" s="408"/>
      <c r="N55" s="364" t="s">
        <v>860</v>
      </c>
    </row>
    <row r="56" spans="1:15" s="336" customFormat="1" ht="15.75" thickBot="1">
      <c r="A56"/>
      <c r="E56" s="406" t="s">
        <v>880</v>
      </c>
      <c r="F56" s="407" t="s">
        <v>41</v>
      </c>
      <c r="G56" s="407" t="s">
        <v>874</v>
      </c>
      <c r="H56" s="407"/>
      <c r="I56" s="407"/>
      <c r="J56" s="407" t="s">
        <v>886</v>
      </c>
      <c r="K56" s="407"/>
      <c r="L56" s="408"/>
      <c r="N56" s="374" t="s">
        <v>861</v>
      </c>
    </row>
    <row r="57" spans="1:15" s="336" customFormat="1" ht="15.75" thickBot="1">
      <c r="A57"/>
      <c r="E57" s="406"/>
      <c r="F57" s="409" t="s">
        <v>856</v>
      </c>
      <c r="G57" s="409" t="s">
        <v>867</v>
      </c>
      <c r="H57" s="409" t="s">
        <v>502</v>
      </c>
      <c r="I57" s="410"/>
      <c r="J57" s="410" t="s">
        <v>887</v>
      </c>
      <c r="K57" s="410"/>
      <c r="L57" s="408"/>
      <c r="N57" s="374" t="s">
        <v>862</v>
      </c>
    </row>
    <row r="58" spans="1:15" s="336" customFormat="1" ht="15.75" thickBot="1">
      <c r="A58"/>
      <c r="E58" s="406"/>
      <c r="F58" s="409" t="s">
        <v>875</v>
      </c>
      <c r="G58" s="409" t="s">
        <v>877</v>
      </c>
      <c r="H58" s="409" t="s">
        <v>506</v>
      </c>
      <c r="I58" s="410"/>
      <c r="J58" s="410" t="s">
        <v>894</v>
      </c>
      <c r="K58" s="410"/>
      <c r="L58" s="408"/>
      <c r="N58" s="374" t="s">
        <v>845</v>
      </c>
    </row>
    <row r="59" spans="1:15" s="336" customFormat="1" ht="15.75" thickBot="1">
      <c r="A59"/>
      <c r="E59" s="406"/>
      <c r="F59" s="409" t="s">
        <v>884</v>
      </c>
      <c r="G59" s="409" t="s">
        <v>885</v>
      </c>
      <c r="H59" s="409" t="s">
        <v>508</v>
      </c>
      <c r="I59" s="410"/>
      <c r="J59" s="410" t="s">
        <v>888</v>
      </c>
      <c r="K59" s="410"/>
      <c r="L59" s="408"/>
      <c r="N59" s="374" t="s">
        <v>846</v>
      </c>
    </row>
    <row r="60" spans="1:15" ht="15.75" thickBot="1">
      <c r="B60" s="336"/>
      <c r="C60" s="336"/>
      <c r="D60" s="336"/>
      <c r="E60" s="406"/>
      <c r="F60" s="409"/>
      <c r="G60" s="409"/>
      <c r="H60" s="410"/>
      <c r="I60" s="410"/>
      <c r="J60" s="410"/>
      <c r="K60" s="410"/>
      <c r="L60" s="408"/>
      <c r="N60" s="374" t="s">
        <v>913</v>
      </c>
    </row>
    <row r="61" spans="1:15">
      <c r="B61" s="336"/>
      <c r="C61" s="336"/>
      <c r="D61" s="336"/>
      <c r="E61" s="406" t="s">
        <v>896</v>
      </c>
      <c r="F61" s="407" t="s">
        <v>41</v>
      </c>
      <c r="G61" s="407" t="s">
        <v>874</v>
      </c>
      <c r="H61" s="434"/>
      <c r="I61" s="410"/>
      <c r="J61" s="434" t="s">
        <v>897</v>
      </c>
      <c r="K61" s="410"/>
      <c r="L61" s="408"/>
    </row>
    <row r="62" spans="1:15" ht="15.75" thickBot="1">
      <c r="B62" s="336"/>
      <c r="C62" s="336"/>
      <c r="D62" s="336"/>
      <c r="E62" s="412"/>
      <c r="F62" s="413" t="s">
        <v>875</v>
      </c>
      <c r="G62" s="413" t="s">
        <v>977</v>
      </c>
      <c r="H62" s="413" t="s">
        <v>506</v>
      </c>
      <c r="I62" s="414"/>
      <c r="J62" s="414" t="s">
        <v>965</v>
      </c>
      <c r="K62" s="414"/>
      <c r="L62" s="415"/>
    </row>
    <row r="63" spans="1:15" ht="15.75" thickBot="1"/>
    <row r="64" spans="1:15">
      <c r="E64" s="416" t="s">
        <v>883</v>
      </c>
      <c r="F64" s="417"/>
      <c r="G64" s="417"/>
      <c r="H64" s="417"/>
      <c r="I64" s="417"/>
      <c r="J64" s="417"/>
      <c r="K64" s="417"/>
      <c r="L64" s="418"/>
    </row>
    <row r="65" spans="5:12">
      <c r="E65" s="419" t="s">
        <v>879</v>
      </c>
      <c r="F65" s="420" t="s">
        <v>41</v>
      </c>
      <c r="G65" s="420" t="s">
        <v>874</v>
      </c>
      <c r="H65" s="420" t="s">
        <v>960</v>
      </c>
      <c r="I65" s="420"/>
      <c r="J65" s="420" t="s">
        <v>889</v>
      </c>
      <c r="K65" s="420"/>
      <c r="L65" s="421"/>
    </row>
    <row r="66" spans="5:12">
      <c r="E66" s="419"/>
      <c r="F66" s="422" t="s">
        <v>855</v>
      </c>
      <c r="G66" s="422" t="s">
        <v>499</v>
      </c>
      <c r="H66" s="422" t="s">
        <v>499</v>
      </c>
      <c r="I66" s="423"/>
      <c r="J66" s="423" t="s">
        <v>891</v>
      </c>
      <c r="K66" s="423"/>
      <c r="L66" s="421"/>
    </row>
    <row r="67" spans="5:12">
      <c r="E67" s="419"/>
      <c r="F67" s="422" t="s">
        <v>857</v>
      </c>
      <c r="G67" s="422" t="s">
        <v>503</v>
      </c>
      <c r="H67" s="422" t="s">
        <v>503</v>
      </c>
      <c r="I67" s="423"/>
      <c r="J67" s="423" t="s">
        <v>895</v>
      </c>
      <c r="K67" s="423"/>
      <c r="L67" s="421"/>
    </row>
    <row r="68" spans="5:12">
      <c r="E68" s="419"/>
      <c r="F68" s="422" t="s">
        <v>875</v>
      </c>
      <c r="G68" s="422" t="s">
        <v>505</v>
      </c>
      <c r="H68" s="422" t="s">
        <v>505</v>
      </c>
      <c r="I68" s="423"/>
      <c r="J68" s="423" t="s">
        <v>890</v>
      </c>
      <c r="K68" s="423"/>
      <c r="L68" s="421"/>
    </row>
    <row r="69" spans="5:12">
      <c r="E69" s="424"/>
      <c r="F69" s="422"/>
      <c r="G69" s="422"/>
      <c r="H69" s="422"/>
      <c r="I69" s="422"/>
      <c r="J69" s="422"/>
      <c r="K69" s="422"/>
      <c r="L69" s="421"/>
    </row>
    <row r="70" spans="5:12">
      <c r="E70" s="419" t="s">
        <v>880</v>
      </c>
      <c r="F70" s="420" t="s">
        <v>41</v>
      </c>
      <c r="G70" s="420" t="s">
        <v>874</v>
      </c>
      <c r="H70" s="420"/>
      <c r="I70" s="420"/>
      <c r="J70" s="420" t="s">
        <v>886</v>
      </c>
      <c r="K70" s="420"/>
      <c r="L70" s="421"/>
    </row>
    <row r="71" spans="5:12">
      <c r="E71" s="419"/>
      <c r="F71" s="422" t="s">
        <v>855</v>
      </c>
      <c r="G71" s="422" t="s">
        <v>865</v>
      </c>
      <c r="H71" s="422" t="s">
        <v>499</v>
      </c>
      <c r="I71" s="423"/>
      <c r="J71" s="423" t="s">
        <v>887</v>
      </c>
      <c r="K71" s="423"/>
      <c r="L71" s="421"/>
    </row>
    <row r="72" spans="5:12">
      <c r="E72" s="419"/>
      <c r="F72" s="422" t="s">
        <v>857</v>
      </c>
      <c r="G72" s="422" t="s">
        <v>868</v>
      </c>
      <c r="H72" s="422" t="s">
        <v>503</v>
      </c>
      <c r="I72" s="423"/>
      <c r="J72" s="423" t="s">
        <v>894</v>
      </c>
      <c r="K72" s="423"/>
      <c r="L72" s="421"/>
    </row>
    <row r="73" spans="5:12">
      <c r="E73" s="419"/>
      <c r="F73" s="422" t="s">
        <v>875</v>
      </c>
      <c r="G73" s="422" t="s">
        <v>876</v>
      </c>
      <c r="H73" s="422" t="s">
        <v>505</v>
      </c>
      <c r="I73" s="423"/>
      <c r="J73" s="423" t="s">
        <v>888</v>
      </c>
      <c r="K73" s="423"/>
      <c r="L73" s="421"/>
    </row>
    <row r="74" spans="5:12">
      <c r="E74" s="419"/>
      <c r="F74" s="422"/>
      <c r="G74" s="422"/>
      <c r="H74" s="423"/>
      <c r="I74" s="423"/>
      <c r="J74" s="423"/>
      <c r="K74" s="423"/>
      <c r="L74" s="421"/>
    </row>
    <row r="75" spans="5:12">
      <c r="E75" s="419" t="s">
        <v>896</v>
      </c>
      <c r="F75" s="420" t="s">
        <v>41</v>
      </c>
      <c r="G75" s="420" t="s">
        <v>874</v>
      </c>
      <c r="H75" s="435"/>
      <c r="I75" s="423"/>
      <c r="J75" s="435" t="s">
        <v>897</v>
      </c>
      <c r="K75" s="423"/>
      <c r="L75" s="421"/>
    </row>
    <row r="76" spans="5:12" ht="15.75" thickBot="1">
      <c r="E76" s="425"/>
      <c r="F76" s="426" t="s">
        <v>856</v>
      </c>
      <c r="G76" s="426" t="s">
        <v>975</v>
      </c>
      <c r="H76" s="426" t="s">
        <v>917</v>
      </c>
      <c r="I76" s="427"/>
      <c r="J76" s="427" t="s">
        <v>965</v>
      </c>
      <c r="K76" s="427"/>
      <c r="L76" s="428"/>
    </row>
    <row r="77" spans="5:12" ht="15.75" thickBot="1"/>
    <row r="78" spans="5:12">
      <c r="E78" s="454" t="s">
        <v>919</v>
      </c>
      <c r="F78" s="455"/>
      <c r="G78" s="455"/>
      <c r="H78" s="455"/>
      <c r="I78" s="455"/>
      <c r="J78" s="455"/>
      <c r="K78" s="455"/>
      <c r="L78" s="456"/>
    </row>
    <row r="79" spans="5:12">
      <c r="E79" s="457" t="s">
        <v>879</v>
      </c>
      <c r="F79" s="458" t="s">
        <v>41</v>
      </c>
      <c r="G79" s="458" t="s">
        <v>874</v>
      </c>
      <c r="H79" s="458" t="s">
        <v>960</v>
      </c>
      <c r="I79" s="458"/>
      <c r="J79" s="458" t="s">
        <v>889</v>
      </c>
      <c r="K79" s="458"/>
      <c r="L79" s="459"/>
    </row>
    <row r="80" spans="5:12">
      <c r="E80" s="457"/>
      <c r="F80" s="460" t="s">
        <v>855</v>
      </c>
      <c r="G80" s="460" t="s">
        <v>936</v>
      </c>
      <c r="H80" s="460" t="s">
        <v>915</v>
      </c>
      <c r="I80" s="461"/>
      <c r="J80" s="461" t="s">
        <v>891</v>
      </c>
      <c r="K80" s="461"/>
      <c r="L80" s="459"/>
    </row>
    <row r="81" spans="5:12">
      <c r="E81" s="457"/>
      <c r="F81" s="460" t="s">
        <v>856</v>
      </c>
      <c r="G81" s="460" t="s">
        <v>914</v>
      </c>
      <c r="H81" s="460" t="s">
        <v>917</v>
      </c>
      <c r="I81" s="461"/>
      <c r="J81" s="461" t="s">
        <v>895</v>
      </c>
      <c r="K81" s="461"/>
      <c r="L81" s="459"/>
    </row>
    <row r="82" spans="5:12">
      <c r="E82" s="457"/>
      <c r="F82" s="460" t="s">
        <v>857</v>
      </c>
      <c r="G82" s="460" t="s">
        <v>966</v>
      </c>
      <c r="H82" s="460" t="s">
        <v>916</v>
      </c>
      <c r="I82" s="461"/>
      <c r="J82" s="461" t="s">
        <v>890</v>
      </c>
      <c r="K82" s="461"/>
      <c r="L82" s="459"/>
    </row>
    <row r="83" spans="5:12">
      <c r="E83" s="462"/>
      <c r="F83" s="460"/>
      <c r="G83" s="460"/>
      <c r="H83" s="460"/>
      <c r="I83" s="460"/>
      <c r="J83" s="460"/>
      <c r="K83" s="460"/>
      <c r="L83" s="459"/>
    </row>
    <row r="84" spans="5:12">
      <c r="E84" s="457" t="s">
        <v>880</v>
      </c>
      <c r="F84" s="458" t="s">
        <v>41</v>
      </c>
      <c r="G84" s="458" t="s">
        <v>874</v>
      </c>
      <c r="H84" s="458"/>
      <c r="I84" s="458"/>
      <c r="J84" s="458" t="s">
        <v>886</v>
      </c>
      <c r="K84" s="458"/>
      <c r="L84" s="459"/>
    </row>
    <row r="85" spans="5:12">
      <c r="E85" s="457"/>
      <c r="F85" s="460" t="s">
        <v>855</v>
      </c>
      <c r="G85" s="460" t="s">
        <v>937</v>
      </c>
      <c r="H85" s="460" t="s">
        <v>915</v>
      </c>
      <c r="I85" s="461"/>
      <c r="J85" s="461" t="s">
        <v>887</v>
      </c>
      <c r="K85" s="461"/>
      <c r="L85" s="459"/>
    </row>
    <row r="86" spans="5:12">
      <c r="E86" s="457"/>
      <c r="F86" s="460" t="s">
        <v>856</v>
      </c>
      <c r="G86" s="460" t="s">
        <v>918</v>
      </c>
      <c r="H86" s="460" t="s">
        <v>917</v>
      </c>
      <c r="I86" s="461"/>
      <c r="J86" s="461" t="s">
        <v>894</v>
      </c>
      <c r="K86" s="461"/>
      <c r="L86" s="459"/>
    </row>
    <row r="87" spans="5:12">
      <c r="E87" s="457"/>
      <c r="F87" s="460" t="s">
        <v>857</v>
      </c>
      <c r="G87" s="460" t="s">
        <v>967</v>
      </c>
      <c r="H87" s="460" t="s">
        <v>916</v>
      </c>
      <c r="I87" s="461"/>
      <c r="J87" s="461" t="s">
        <v>888</v>
      </c>
      <c r="K87" s="461"/>
      <c r="L87" s="459"/>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978</v>
      </c>
      <c r="H90" s="492" t="s">
        <v>499</v>
      </c>
      <c r="I90" s="466"/>
      <c r="J90" s="492" t="s">
        <v>965</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76" priority="7">
      <formula>B22="COULD"</formula>
    </cfRule>
    <cfRule type="expression" dxfId="75" priority="8">
      <formula>B22="NO"</formula>
    </cfRule>
    <cfRule type="expression" dxfId="74" priority="9">
      <formula>B22="YES"</formula>
    </cfRule>
  </conditionalFormatting>
  <pageMargins left="0.7" right="0.7" top="0.75" bottom="0.75" header="0.3" footer="0.3"/>
  <pageSetup orientation="portrait" r:id="rId1"/>
  <legacyDrawing r:id="rId2"/>
  <tableParts count="7">
    <tablePart r:id="rId3"/>
    <tablePart r:id="rId4"/>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J47" sqref="J47"/>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65</v>
      </c>
      <c r="O6" s="368" t="str">
        <f>CONCATENATE(100 - ROUND(((Table1415[[#This Row],[DSC PRICE]]/Table1415[[#This Row],[NORMAL PRICE]])*100),0),"%")</f>
        <v>88%</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165</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165</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65</v>
      </c>
      <c r="D32" s="409" t="s">
        <v>927</v>
      </c>
      <c r="E32" s="410" t="s">
        <v>891</v>
      </c>
      <c r="F32" s="410"/>
      <c r="G32" s="410"/>
      <c r="H32" s="410"/>
      <c r="I32" s="408"/>
      <c r="K32" s="149">
        <v>4.99</v>
      </c>
      <c r="L32" s="155">
        <v>52</v>
      </c>
      <c r="M32" s="150">
        <v>0.05</v>
      </c>
    </row>
    <row r="33" spans="1:13" s="336" customFormat="1">
      <c r="A33" s="365"/>
      <c r="B33" s="406"/>
      <c r="C33" s="474">
        <f>N14</f>
        <v>165</v>
      </c>
      <c r="D33" s="409" t="s">
        <v>928</v>
      </c>
      <c r="E33" s="410" t="s">
        <v>895</v>
      </c>
      <c r="F33" s="410"/>
      <c r="G33" s="410"/>
      <c r="H33" s="410"/>
      <c r="I33" s="408"/>
      <c r="K33" s="147">
        <v>9.99</v>
      </c>
      <c r="L33" s="155">
        <v>110</v>
      </c>
      <c r="M33" s="148">
        <v>0.1</v>
      </c>
    </row>
    <row r="34" spans="1:13" s="336" customFormat="1">
      <c r="A34" s="365"/>
      <c r="B34" s="406"/>
      <c r="C34" s="474">
        <f>N18</f>
        <v>165</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65</v>
      </c>
      <c r="D37" s="409" t="s">
        <v>930</v>
      </c>
      <c r="E37" s="410" t="s">
        <v>887</v>
      </c>
      <c r="F37" s="410"/>
      <c r="G37" s="410"/>
      <c r="H37" s="410"/>
      <c r="I37" s="408"/>
      <c r="K37" s="147">
        <v>79.989999999999995</v>
      </c>
      <c r="L37" s="155">
        <v>1200</v>
      </c>
      <c r="M37" s="148">
        <v>0.5</v>
      </c>
    </row>
    <row r="38" spans="1:13" s="336" customFormat="1">
      <c r="B38" s="406"/>
      <c r="C38" s="474">
        <f>N14</f>
        <v>165</v>
      </c>
      <c r="D38" s="409" t="s">
        <v>931</v>
      </c>
      <c r="E38" s="410" t="s">
        <v>894</v>
      </c>
      <c r="F38" s="410"/>
      <c r="G38" s="410"/>
      <c r="H38" s="410"/>
      <c r="I38" s="408"/>
    </row>
    <row r="39" spans="1:13" s="336" customFormat="1">
      <c r="B39" s="406"/>
      <c r="C39" s="474">
        <f>N18</f>
        <v>165</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112" workbookViewId="0">
      <selection activeCell="E140" sqref="E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p:properties>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F92C5DF9-F10E-4F67-A74E-2A3531B26D44}">
  <ds:schemaRefs/>
</ds:datastoreItem>
</file>

<file path=customXml/itemProps2.xml><?xml version="1.0" encoding="utf-8"?>
<ds:datastoreItem xmlns:ds="http://schemas.openxmlformats.org/officeDocument/2006/customXml" ds:itemID="{CA5FF991-C66A-4AAF-AC09-3E8322DE2999}">
  <ds:schemaRefs/>
</ds:datastoreItem>
</file>

<file path=customXml/itemProps3.xml><?xml version="1.0" encoding="utf-8"?>
<ds:datastoreItem xmlns:ds="http://schemas.openxmlformats.org/officeDocument/2006/customXml" ds:itemID="{F11733BD-FDAC-45AD-A0CD-7C4B6266E0CC}">
  <ds:schemaRefs/>
</ds:datastoreItem>
</file>

<file path=customXml/itemProps4.xml><?xml version="1.0" encoding="utf-8"?>
<ds:datastoreItem xmlns:ds="http://schemas.openxmlformats.org/officeDocument/2006/customXml" ds:itemID="{3B5C8196-2348-4D06-B408-7ECE9A09663C}">
  <ds:schemaRefs/>
</ds:datastoreItem>
</file>

<file path=customXml/itemProps5.xml><?xml version="1.0" encoding="utf-8"?>
<ds:datastoreItem xmlns:ds="http://schemas.openxmlformats.org/officeDocument/2006/customXml" ds:itemID="{4B5313D3-99C5-44BD-BE39-5926B1C15ED3}">
  <ds:schemaRefs/>
</ds:datastoreItem>
</file>

<file path=customXml/itemProps6.xml><?xml version="1.0" encoding="utf-8"?>
<ds:datastoreItem xmlns:ds="http://schemas.openxmlformats.org/officeDocument/2006/customXml" ds:itemID="{F8AB7AAD-CCBA-4D35-9A0D-E4DC6E01A4E1}">
  <ds:schemaRefs/>
</ds:datastoreItem>
</file>

<file path=customXml/itemProps7.xml><?xml version="1.0" encoding="utf-8"?>
<ds:datastoreItem xmlns:ds="http://schemas.openxmlformats.org/officeDocument/2006/customXml" ds:itemID="{72671333-EA01-4E61-9495-0C521CFF4E42}">
  <ds:schemaRefs/>
</ds:datastoreItem>
</file>

<file path=customXml/itemProps8.xml><?xml version="1.0" encoding="utf-8"?>
<ds:datastoreItem xmlns:ds="http://schemas.openxmlformats.org/officeDocument/2006/customXml" ds:itemID="{498F0357-19EF-429B-ABBE-9EE0F18B7652}">
  <ds:schemaRefs/>
</ds:datastoreItem>
</file>

<file path=customXml/itemProps9.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0.xml><?xml version="1.0" encoding="utf-8"?>
<ds:datastoreItem xmlns:ds="http://schemas.openxmlformats.org/officeDocument/2006/customXml" ds:itemID="{C5CBC30E-2F3A-4931-BF4A-9F61DD9D84E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8428E760-B837-43D3-BFB6-FA3F00E4351C}">
  <ds:schemaRefs/>
</ds:datastoreItem>
</file>

<file path=customXml/itemProps13.xml><?xml version="1.0" encoding="utf-8"?>
<ds:datastoreItem xmlns:ds="http://schemas.openxmlformats.org/officeDocument/2006/customXml" ds:itemID="{73EAB481-866B-4C0F-8627-26832E150B4D}">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7.xml><?xml version="1.0" encoding="utf-8"?>
<ds:datastoreItem xmlns:ds="http://schemas.openxmlformats.org/officeDocument/2006/customXml" ds:itemID="{14FA3DBF-3D10-4CEC-9C13-2B643DF1E106}">
  <ds:schemaRefs/>
</ds:datastoreItem>
</file>

<file path=customXml/itemProps18.xml><?xml version="1.0" encoding="utf-8"?>
<ds:datastoreItem xmlns:ds="http://schemas.openxmlformats.org/officeDocument/2006/customXml" ds:itemID="{A4A5620A-4296-4C7A-BA8C-7054E1FB2B7E}">
  <ds:schemaRefs>
    <ds:schemaRef ds:uri="http://www.w3.org/XML/1998/namespace"/>
    <ds:schemaRef ds:uri="http://schemas.microsoft.com/office/2006/documentManagement/types"/>
    <ds:schemaRef ds:uri="http://schemas.microsoft.com/office/infopath/2007/PartnerControls"/>
    <ds:schemaRef ds:uri="http://purl.org/dc/elements/1.1/"/>
    <ds:schemaRef ds:uri="http://purl.org/dc/terms/"/>
    <ds:schemaRef ds:uri="http://schemas.microsoft.com/office/2006/metadata/properties"/>
    <ds:schemaRef ds:uri="http://schemas.openxmlformats.org/package/2006/metadata/core-properties"/>
    <ds:schemaRef ds:uri="http://purl.org/dc/dcmitype/"/>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B0B7BE38-2889-44EA-9FB0-2D6FF9BB889A}">
  <ds:schemaRefs/>
</ds:datastoreItem>
</file>

<file path=customXml/itemProps21.xml><?xml version="1.0" encoding="utf-8"?>
<ds:datastoreItem xmlns:ds="http://schemas.openxmlformats.org/officeDocument/2006/customXml" ds:itemID="{27B0BC59-0E6A-4278-957E-2A6158A5EF58}">
  <ds:schemaRefs/>
</ds:datastoreItem>
</file>

<file path=customXml/itemProps22.xml><?xml version="1.0" encoding="utf-8"?>
<ds:datastoreItem xmlns:ds="http://schemas.openxmlformats.org/officeDocument/2006/customXml" ds:itemID="{09DE11B8-3459-491D-8BA8-7D75F0234420}">
  <ds:schemaRefs/>
</ds:datastoreItem>
</file>

<file path=customXml/itemProps23.xml><?xml version="1.0" encoding="utf-8"?>
<ds:datastoreItem xmlns:ds="http://schemas.openxmlformats.org/officeDocument/2006/customXml" ds:itemID="{E4A9B254-DDD8-464F-AF7A-4D112BB6FD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2020-10-26T13:12:11Z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