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2" i="42" l="1"/>
  <c r="J113" i="42"/>
  <c r="J114" i="42"/>
  <c r="J115" i="42"/>
  <c r="J111" i="42"/>
  <c r="H11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<sst xmlns="http://schemas.openxmlformats.org/spreadsheetml/2006/main" count="3232" uniqueCount="1338">
  <si>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</si>
  <si>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</si>
  <si>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</si>
  <si>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</si>
  <si>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</si>
  <si>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</si>
  <si>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</si>
  <si>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</si>
  <si>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</si>
  <si>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</si>
  <si>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</si>
  <si>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</si>
  <si>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</si>
  <si>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</si>
  <si>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</si>
  <si>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</si>
  <si>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</si>
  <si>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</si>
  <si>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</si>
  <si>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</si>
  <si>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</si>
  <si>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</si>
  <si>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</si>
  <si>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</si>
  <si>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</si>
  <si>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</si>
  <si>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</si>
  <si>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</si>
  <si>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</si>
  <si>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</si>
  <si>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</si>
  <si>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</si>
  <si>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</si>
  <si>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</si>
  <si>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</si>
  <si>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</si>
  <si>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</si>
  <si>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</si>
  <si>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</si>
  <si>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</si>
  <si>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</si>
  <si>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</si>
  <si>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</si>
  <si>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</si>
  <si>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</si>
  <si>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</si>
  <si>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</si>
  <si>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</si>
  <si>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</si>
  <si>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</si>
  <si>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</si>
  <si>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</si>
  <si>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</si>
  <si>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</si>
  <si>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</si>
  <si>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</si>
  <si>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</si>
  <si>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</si>
  <si>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</si>
  <si>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</si>
  <si>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</si>
  <si>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</si>
  <si>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</si>
  <si>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</si>
  <si>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</si>
  <si>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</si>
  <si>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</si>
  <si>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</si>
  <si>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</si>
  <si>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</si>
  <si>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</si>
  <si>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</si>
  <si>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</si>
  <si>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</si>
  <si>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</si>
  <si>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</si>
  <si>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</si>
  <si>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</si>
  <si>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</si>
  <si>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</si>
  <si>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</si>
  <si>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</si>
  <si>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</si>
  <si>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</si>
  <si>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</si>
  <si>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</si>
  <si>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</si>
  <si>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</si>
  <si>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</si>
  <si>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</si>
  <si>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</si>
  <si>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</si>
  <si>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</si>
  <si>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</si>
  <si>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</si>
  <si>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</si>
  <si>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</si>
  <si>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</si>
  <si>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</si>
  <si>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</si>
  <si>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</si>
  <si>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</si>
  <si>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</si>
  <si>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</si>
  <si>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</si>
  <si>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</si>
  <si>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</si>
  <si>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</si>
  <si>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</si>
  <si>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</si>
  <si>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</si>
  <si>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</si>
  <si>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</si>
  <si>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</si>
  <si>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</si>
  <si>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</si>
  <si>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</si>
  <si>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</si>
  <si>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</si>
  <si>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</si>
  <si>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</si>
  <si>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</si>
  <si>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</si>
  <si>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</si>
  <si>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</si>
  <si>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</si>
  <si>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</si>
  <si>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</si>
  <si>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</si>
  <si>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</si>
  <si>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</si>
  <si>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</si>
  <si>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</si>
  <si>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</si>
  <si>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</si>
  <si>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</si>
  <si>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</si>
  <si>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</si>
  <si>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</si>
  <si>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</si>
  <si>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</si>
  <si>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</si>
  <si>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</si>
  <si>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</si>
  <si>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</si>
  <si>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</si>
  <si>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</si>
  <si>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</si>
  <si>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</si>
  <si>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</si>
  <si>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</si>
  <si>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</si>
  <si>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</si>
  <si>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</si>
  <si>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</si>
  <si>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</si>
  <si>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</si>
  <si>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</si>
  <si>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</si>
  <si>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</si>
  <si>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</si>
  <si>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</si>
  <si>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</si>
  <si>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</si>
  <si>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</si>
  <si>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</si>
  <si>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</si>
  <si>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</si>
  <si>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</si>
  <si>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</si>
  <si>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</si>
  <si>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</si>
  <si>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</si>
  <si>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</si>
  <si>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</si>
  <si>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</si>
  <si>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</si>
  <si>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</si>
  <si>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</si>
  <si>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</si>
  <si>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</si>
  <si>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</si>
  <si>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</si>
  <si>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</si>
  <si>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</si>
  <si>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</si>
  <si>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</si>
  <si>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</si>
  <si>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</si>
  <si>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</si>
  <si>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</si>
  <si>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</si>
  <si>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</si>
  <si>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</si>
  <si>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</si>
  <si>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</si>
  <si>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</si>
  <si>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</si>
  <si>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</si>
  <si>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</si>
  <si>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</si>
  <si>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</si>
  <si>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</si>
  <si>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</si>
  <si>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</si>
  <si>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</si>
  <si>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</si>
  <si>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</si>
  <si>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</si>
  <si>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</si>
  <si>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</si>
  <si>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</si>
  <si>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</si>
  <si>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</si>
  <si>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</si>
  <si>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</si>
  <si>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</si>
  <si>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</si>
  <si>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</si>
  <si>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</si>
  <si>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</si>
  <si>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</si>
  <si>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</si>
  <si>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</si>
  <si>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</si>
  <si>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</si>
  <si>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</si>
  <si>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</si>
  <si>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</si>
  <si>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</si>
  <si>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</si>
  <si>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</si>
  <si>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</si>
  <si>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</si>
  <si>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</si>
  <si>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</si>
  <si>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</si>
  <si>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</si>
  <si>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</si>
  <si>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</si>
  <si>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</si>
  <si>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</si>
  <si>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</si>
  <si>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</si>
  <si>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</si>
  <si>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</si>
  <si>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</si>
  <si>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</si>
  <si>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</si>
  <si>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</si>
  <si>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</si>
  <si>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</si>
  <si>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</si>
  <si>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</si>
  <si>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</si>
  <si>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</si>
  <si>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</si>
  <si>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</si>
  <si>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</si>
  <si>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</si>
  <si>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</si>
  <si>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</si>
  <si>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</si>
  <si>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</si>
  <si>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</si>
  <si>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</si>
  <si>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</si>
  <si>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</si>
  <si>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</si>
  <si>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</si>
  <si>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</si>
  <si>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</si>
  <si>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</si>
  <si>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</si>
  <si>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</si>
  <si>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</si>
  <si>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</si>
  <si>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</si>
  <si>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</si>
  <si>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</si>
  <si>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</si>
  <si>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</si>
  <si>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</si>
  <si>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</si>
  <si>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</si>
  <si>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</si>
  <si>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</si>
  <si>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</si>
  <si>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</si>
  <si>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</si>
  <si>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</si>
  <si>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</si>
  <si>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</si>
  <si>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</si>
  <si>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</si>
  <si>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</si>
  <si>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</si>
  <si>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</si>
  <si>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</si>
  <si>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</si>
  <si>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</si>
  <si>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</si>
  <si>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</si>
  <si>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</si>
  <si>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</si>
  <si>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</si>
  <si>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</si>
  <si>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</si>
  <si>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</si>
  <si>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</si>
  <si>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</si>
  <si>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</si>
  <si>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</si>
  <si>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</si>
  <si>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</si>
  <si>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</si>
  <si>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</si>
  <si>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</si>
  <si>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</si>
  <si>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</si>
  <si>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</si>
  <si>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</si>
  <si>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</si>
  <si>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</si>
  <si>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</si>
  <si>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</si>
  <si>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</si>
  <si>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</si>
  <si>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</si>
  <si>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</si>
  <si>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</si>
  <si>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</si>
  <si>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</si>
  <si>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</si>
  <si>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</si>
  <si>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</si>
  <si>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</si>
  <si>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</si>
  <si>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</si>
  <si>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</si>
  <si>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</si>
  <si>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</si>
  <si>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</si>
  <si>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</si>
  <si>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</si>
  <si>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</si>
  <si>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</si>
  <si>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</si>
  <si>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</si>
  <si>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</si>
  <si>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</si>
  <si>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</si>
  <si>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</si>
  <si>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</si>
  <si>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</si>
  <si>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</si>
  <si>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</si>
  <si>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</si>
  <si>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</si>
  <si>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</si>
  <si>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</si>
  <si>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</si>
  <si>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</si>
  <si>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</si>
  <si>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</si>
  <si>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</si>
  <si>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</si>
  <si>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</si>
  <si>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</si>
  <si>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</si>
  <si>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</si>
  <si>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</si>
  <si>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</si>
  <si>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</si>
  <si>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</si>
  <si>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</si>
  <si>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</si>
  <si>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</si>
  <si>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</si>
  <si>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</si>
  <si>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</si>
  <si>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</si>
  <si>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</si>
  <si>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</si>
  <si>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</si>
  <si>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</si>
  <si>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</si>
  <si>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</si>
  <si>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</si>
  <si>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</si>
  <si>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</si>
  <si>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</si>
  <si>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</si>
  <si>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</si>
  <si>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</si>
  <si>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</si>
  <si>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</si>
  <si>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</si>
  <si>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</si>
  <si>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</si>
  <si>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</si>
  <si>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</si>
  <si>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</si>
  <si>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</si>
  <si>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</si>
  <si>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</si>
  <si>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</si>
  <si>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</si>
  <si>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</si>
  <si>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</si>
  <si>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</si>
  <si>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</si>
  <si>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</si>
  <si>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</si>
  <si>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</si>
  <si>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</si>
  <si>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</si>
  <si>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</si>
  <si>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</si>
  <si>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</si>
  <si>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</si>
  <si>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</si>
  <si>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</si>
  <si>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</si>
  <si>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</si>
  <si>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</si>
  <si>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</si>
  <si>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</si>
  <si>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</si>
  <si>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</si>
  <si>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</si>
  <si>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</si>
  <si>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</si>
  <si>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</si>
  <si>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</si>
  <si>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</si>
  <si>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</si>
  <si>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</si>
  <si>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</si>
  <si>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</si>
  <si>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</si>
  <si>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</si>
  <si>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</si>
  <si>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</si>
  <si>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</si>
  <si>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</si>
  <si>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</si>
  <si>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</si>
  <si>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</si>
  <si>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</si>
  <si>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</si>
  <si>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</si>
  <si>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</si>
  <si>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</si>
  <si>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</si>
  <si>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</si>
  <si>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</si>
  <si>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</si>
  <si>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</si>
  <si>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</si>
  <si>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</si>
  <si>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</si>
  <si>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</si>
  <si>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</si>
  <si>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</si>
  <si>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</si>
  <si>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</si>
  <si>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</si>
  <si>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</si>
  <si>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</si>
  <si>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</si>
  <si>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</si>
  <si>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</si>
  <si>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</si>
  <si>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</si>
  <si>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</si>
  <si>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</si>
  <si>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</si>
  <si>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</si>
  <si>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</si>
  <si>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</si>
  <si>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</si>
  <si>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</si>
  <si>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</si>
  <si>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</si>
  <si>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</si>
  <si>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</si>
  <si>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</si>
  <si>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</si>
  <si>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</si>
  <si>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</si>
  <si>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</si>
  <si>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</si>
  <si>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</si>
  <si>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</si>
  <si>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</si>
  <si>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</si>
  <si>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</si>
  <si>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</si>
  <si>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</si>
  <si>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</si>
  <si>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</si>
  <si>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</si>
  <si>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</si>
  <si>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</si>
  <si>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</si>
  <si>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</si>
  <si>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</si>
  <si>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</si>
  <si>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</si>
  <si>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</si>
  <si>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</si>
  <si>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</si>
  <si>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</si>
  <si>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</si>
  <si>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</si>
  <si>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</si>
  <si>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</si>
  <si>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</si>
  <si>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</si>
  <si>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</si>
  <si>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</si>
  <si>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</si>
  <si>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</si>
  <si>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</si>
  <si>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</si>
  <si>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</si>
  <si>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</si>
  <si>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</si>
  <si>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</si>
  <si>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</si>
  <si>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</si>
  <si>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</si>
  <si>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</si>
  <si>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</si>
  <si>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</si>
  <si>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</si>
  <si>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</si>
  <si>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</si>
  <si>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</si>
  <si>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</si>
  <si>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</si>
  <si>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</si>
  <si>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</si>
  <si>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</si>
  <si>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</si>
  <si>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</si>
  <si>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</si>
  <si>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</si>
  <si>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</si>
  <si>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</si>
  <si>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</si>
  <si>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</si>
  <si>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</si>
  <si>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</si>
  <si>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</si>
  <si>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</si>
  <si>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</si>
  <si>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</si>
  <si>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</si>
  <si>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</si>
  <si>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</si>
  <si>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</si>
  <si>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</si>
  <si>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</si>
  <si>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</si>
  <si>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</si>
  <si>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</si>
  <si>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</si>
  <si>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</si>
  <si>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</si>
  <si>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</si>
  <si>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</si>
  <si>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</si>
  <si>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</si>
  <si>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</si>
  <si>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</si>
  <si>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</si>
  <si>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</si>
  <si>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</si>
  <si>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</si>
  <si>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</si>
  <si>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</si>
  <si>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</si>
  <si>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</si>
  <si>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</si>
  <si>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</si>
  <si>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</si>
  <si>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</si>
  <si>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</si>
  <si>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</si>
  <si>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</si>
  <si>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</si>
  <si>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</si>
  <si>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</si>
  <si>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</si>
  <si>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</si>
  <si>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</si>
  <si>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</si>
  <si>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</si>
  <si>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</si>
  <si>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</si>
  <si>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</si>
  <si>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</si>
  <si>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</si>
  <si>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</si>
  <si>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</si>
  <si>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</si>
  <si>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</si>
  <si>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</si>
  <si>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</si>
  <si>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</si>
  <si>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</si>
  <si>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</si>
  <si>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</si>
  <si>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</si>
  <si>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</si>
  <si>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</si>
  <si>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</si>
  <si>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</si>
  <si>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</si>
  <si>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</si>
  <si>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</si>
  <si>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</si>
  <si>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</si>
  <si>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</si>
  <si>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</si>
  <si>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</si>
  <si>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</si>
  <si>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</si>
  <si>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</si>
  <si>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</si>
  <si>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</si>
  <si>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</si>
  <si>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</si>
  <si>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</si>
  <si>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</si>
  <si>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</si>
  <si>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</si>
  <si>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</si>
  <si>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</si>
  <si>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</si>
  <si>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</si>
  <si>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</si>
  <si>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</si>
  <si>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</si>
  <si>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</si>
  <si>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</si>
  <si>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</si>
  <si>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</si>
  <si>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</si>
  <si>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</si>
  <si>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</si>
  <si>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</si>
  <si>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</si>
  <si>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</si>
  <si>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</si>
  <si>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</si>
  <si>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</si>
  <si>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</si>
  <si>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</si>
  <si>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</si>
  <si>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</si>
  <si>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</si>
  <si>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</si>
  <si>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</si>
  <si>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</si>
  <si>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</si>
  <si>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</si>
  <si>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</si>
  <si>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</si>
  <si>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</si>
  <si>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</si>
  <si>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</si>
  <si>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</si>
  <si>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</si>
  <si>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</si>
  <si>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</si>
  <si>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</si>
  <si>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</si>
  <si>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</si>
  <si>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</si>
  <si>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</si>
  <si>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</si>
  <si>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</si>
  <si>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</si>
  <si>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</si>
  <si>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</si>
  <si>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</si>
  <si>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</si>
  <si>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</si>
  <si>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</si>
  <si>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</si>
  <si>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</si>
  <si>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</si>
  <si>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</si>
  <si>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</si>
  <si>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</si>
  <si>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</si>
  <si>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</si>
  <si>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</si>
  <si>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</si>
  <si>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</si>
  <si>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</si>
  <si>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</si>
  <si>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</si>
  <si>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</si>
  <si>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</si>
  <si>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</si>
  <si>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</si>
  <si>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</si>
  <si>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</si>
  <si>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</si>
  <si>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</si>
  <si>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</si>
  <si>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</si>
  <si>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</si>
  <si>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</si>
  <si>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</si>
  <si>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</si>
  <si>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</si>
  <si>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</si>
  <si>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</si>
  <si>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</si>
  <si>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</si>
  <si>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</si>
  <si>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</si>
  <si>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</si>
  <si>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</si>
  <si>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</si>
  <si>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</si>
  <si>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</si>
  <si>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</si>
  <si>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</si>
  <si>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</si>
  <si>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</si>
  <si>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</si>
  <si>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</si>
  <si>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</si>
  <si>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</si>
  <si>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</si>
  <si>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</si>
  <si>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</si>
  <si>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</si>
  <si>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</si>
  <si>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</si>
  <si>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</si>
  <si>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</si>
  <si>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</si>
  <si>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</si>
  <si>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</si>
  <si>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</si>
  <si>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</si>
  <si>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</si>
  <si>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</si>
  <si>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</si>
  <si>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</si>
  <si>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</si>
  <si>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</si>
  <si>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</si>
  <si>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</si>
  <si>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</si>
  <si>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</si>
  <si>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</si>
  <si>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</si>
  <si>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</si>
  <si>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</si>
  <si>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</si>
  <si>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</si>
  <si>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</si>
  <si>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</si>
  <si>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</si>
  <si>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</si>
  <si>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</si>
  <si>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</si>
  <si>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</si>
  <si>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</si>
  <si>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</si>
  <si>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</si>
  <si>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</si>
  <si>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</si>
  <si>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</si>
  <si>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</si>
  <si>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</si>
  <si>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</si>
  <si>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</si>
  <si>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</si>
  <si>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</si>
  <si>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</si>
  <si>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</si>
  <si>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</si>
  <si>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</si>
  <si>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</si>
  <si>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</si>
  <si>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</si>
  <si>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</si>
  <si>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</si>
  <si>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</si>
  <si>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</si>
  <si>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</si>
  <si>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</si>
  <si>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</si>
  <si>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</si>
  <si>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</si>
  <si>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</si>
  <si>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</si>
  <si>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</si>
  <si>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</si>
  <si>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</si>
  <si>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</si>
  <si>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</si>
  <si>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</si>
  <si>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</si>
  <si>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</si>
  <si>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</si>
  <si>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</si>
  <si>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</si>
  <si>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</si>
  <si>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</si>
  <si>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</si>
  <si>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</si>
  <si>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</si>
  <si>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</si>
  <si>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</si>
  <si>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</si>
  <si>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</si>
  <si>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</si>
  <si>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</si>
  <si>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</si>
  <si>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</si>
  <si>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</si>
  <si>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</si>
  <si>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</si>
  <si>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</si>
  <si>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</si>
  <si>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</si>
  <si>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</si>
  <si>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</si>
  <si>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</si>
  <si>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</si>
  <si>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</si>
  <si>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</si>
  <si>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</si>
  <si>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</si>
  <si>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</si>
  <si>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</si>
  <si>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</si>
  <si>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</si>
  <si>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</si>
  <si>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</si>
  <si>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</si>
  <si>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</si>
  <si>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</si>
  <si>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</si>
  <si>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</si>
  <si>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</si>
  <si>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</si>
  <si>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</si>
  <si>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</si>
  <si>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</si>
  <si>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</si>
  <si>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</si>
  <si>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</si>
  <si>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</si>
  <si>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</si>
  <si>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</si>
  <si>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</si>
  <si>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</si>
  <si>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</si>
  <si>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</si>
  <si>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</si>
  <si>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</si>
  <si>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</si>
  <si>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</si>
  <si>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</si>
  <si>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</si>
  <si>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</si>
  <si>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</si>
  <si>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</si>
  <si>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</si>
  <si>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</si>
  <si>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</si>
  <si>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</si>
  <si>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</si>
  <si>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</si>
  <si>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</si>
  <si>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</si>
  <si>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</si>
  <si>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</si>
  <si>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</si>
  <si>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</si>
  <si>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</si>
  <si>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</si>
  <si>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</si>
  <si>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</si>
  <si>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</si>
  <si>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</si>
  <si>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</si>
  <si>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</si>
  <si>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</si>
  <si>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</si>
  <si>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</si>
  <si>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</si>
  <si>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</si>
  <si>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</si>
  <si>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</si>
  <si>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</si>
  <si>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</si>
  <si>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</si>
  <si>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</si>
  <si>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</si>
  <si>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</si>
  <si>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</si>
  <si>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</si>
  <si>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</si>
  <si>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</si>
  <si>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</si>
  <si>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</si>
  <si>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</si>
  <si>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</si>
  <si>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</si>
  <si>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</si>
  <si>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</si>
  <si>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</si>
  <si>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</si>
  <si>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</si>
  <si>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</si>
  <si>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</si>
  <si>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</si>
  <si>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</si>
  <si>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</si>
  <si>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</si>
  <si>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</si>
  <si>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</si>
  <si>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</si>
  <si>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</si>
  <si>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</si>
  <si>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</si>
  <si>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</si>
  <si>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</si>
  <si>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</si>
  <si>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</si>
  <si>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</si>
  <si>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</si>
  <si>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</si>
  <si>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</si>
  <si>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</si>
  <si>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</si>
  <si>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</si>
  <si>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</si>
  <si>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</si>
  <si>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</si>
  <si>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</si>
  <si>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</si>
  <si>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</si>
  <si>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</si>
  <si>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</si>
  <si>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</si>
  <si>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</si>
  <si>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</si>
  <si>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</si>
  <si>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</si>
  <si>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</si>
  <si>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</si>
  <si>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</si>
  <si>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</si>
  <si>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</si>
  <si>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</si>
  <si>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</si>
  <si>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</si>
  <si>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</si>
  <si>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</si>
  <si>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</si>
  <si>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</si>
  <si>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</si>
  <si>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</si>
  <si>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</si>
  <si>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</si>
  <si>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</si>
  <si>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</si>
  <si>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</si>
  <si>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</si>
  <si>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</si>
  <si>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</si>
  <si>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</si>
  <si>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</si>
  <si>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</si>
  <si>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</si>
  <si>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</si>
  <si>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</si>
  <si>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</si>
  <si>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</si>
  <si>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</si>
  <si>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</si>
  <si>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</si>
  <si>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</si>
  <si>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</si>
  <si>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</si>
  <si>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</si>
  <si>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</si>
  <si>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</si>
  <si>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</si>
  <si>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</si>
  <si>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</si>
  <si>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</si>
  <si>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</si>
  <si>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</si>
  <si>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</si>
  <si>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</si>
  <si>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</si>
  <si>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</si>
  <si>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</si>
  <si>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</si>
  <si>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</si>
  <si>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</si>
  <si>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</si>
  <si>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</si>
  <si>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</si>
  <si>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</si>
  <si>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</si>
  <si>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</si>
  <si>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</si>
  <si>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</si>
  <si>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</si>
  <si>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</si>
  <si>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</si>
  <si>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</si>
  <si>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</si>
  <si>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</si>
  <si>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</si>
  <si>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</si>
  <si>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</si>
  <si>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</si>
  <si>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</si>
  <si>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</si>
  <si>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</si>
  <si>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</si>
  <si>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</si>
  <si>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</si>
  <si>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</si>
  <si>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</si>
  <si>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</si>
  <si>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</si>
  <si>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</si>
  <si>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</si>
  <si>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</si>
  <si>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</si>
  <si>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</si>
  <si>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</si>
  <si>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</si>
  <si>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</si>
  <si>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</si>
  <si>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</si>
  <si>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</si>
  <si>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</si>
  <si>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</si>
  <si>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</si>
  <si>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</si>
  <si>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</si>
  <si>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</si>
  <si>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</si>
  <si>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</si>
  <si>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</si>
  <si>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</si>
  <si>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</si>
  <si>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</si>
  <si>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</si>
  <si>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</si>
  <si>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</si>
  <si>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</si>
  <si>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</si>
  <si>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</si>
  <si>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</si>
  <si>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</si>
  <si>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</si>
  <si>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</si>
  <si>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</si>
  <si>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</si>
  <si>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</si>
  <si>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</si>
  <si>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</si>
  <si>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</si>
  <si>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</si>
  <si>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</si>
  <si>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</si>
  <si>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</si>
  <si>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</si>
  <si>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</si>
  <si>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</si>
  <si>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</si>
  <si>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</si>
  <si>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</si>
  <si>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</si>
  <si>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</si>
  <si>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</si>
  <si>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</si>
  <si>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</si>
  <si>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</si>
  <si>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</si>
  <si>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</si>
  <si>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</si>
  <si>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</si>
  <si>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</si>
  <si>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</si>
  <si>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</si>
  <si>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</si>
  <si>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</si>
  <si>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</si>
  <si>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</si>
  <si>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</si>
  <si>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</si>
  <si>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</si>
  <si>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</si>
  <si>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</si>
  <si>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</si>
  <si>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</si>
  <si>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</si>
  <si>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</si>
  <si>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</si>
  <si>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</si>
  <si>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</si>
  <si>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</si>
  <si>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</si>
  <si>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</si>
  <si>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</si>
  <si>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</si>
  <si>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</si>
  <si>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</si>
  <si>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</si>
  <si>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</si>
  <si>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</si>
  <si>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</si>
  <si>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</si>
  <si>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</si>
  <si>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</si>
  <si>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</si>
  <si>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</si>
  <si>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</si>
  <si>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</si>
  <si>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</si>
  <si>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</si>
  <si>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</si>
  <si>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</si>
  <si>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</si>
  <si>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</si>
  <si>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</si>
  <si>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</si>
  <si>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</si>
  <si>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</si>
  <si>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</si>
  <si>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</si>
  <si>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</si>
  <si>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</si>
  <si>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</si>
  <si>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</si>
  <si>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</si>
  <si>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</si>
  <si>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</si>
  <si>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</si>
  <si>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</si>
  <si>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</si>
  <si>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</si>
  <si>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</si>
  <si>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</si>
  <si>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</si>
  <si>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</si>
  <si>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</si>
  <si>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</si>
  <si>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</si>
  <si>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</si>
  <si>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</si>
  <si>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</si>
  <si>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</si>
  <si>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</si>
  <si>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</si>
  <si>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</si>
  <si>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</si>
  <si>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</si>
  <si>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</si>
  <si>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</si>
  <si>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</si>
  <si>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</si>
  <si>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</si>
  <si>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</si>
  <si>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</si>
  <si>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</si>
  <si>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</si>
  <si>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</si>
  <si>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</si>
  <si>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</si>
  <si>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</si>
  <si>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</si>
  <si>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</si>
  <si>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</si>
  <si>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</si>
  <si>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</si>
  <si>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</si>
  <si>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</si>
  <si>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</si>
  <si>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</si>
  <si>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</si>
  <si>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</si>
  <si>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</si>
  <si>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</si>
  <si>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</si>
  <si>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</si>
  <si>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</si>
  <si>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</si>
  <si>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</si>
  <si>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</si>
  <si>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</si>
  <si>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</si>
  <si>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</si>
  <si>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</si>
  <si>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</si>
  <si>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</si>
  <si>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</si>
  <si>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</si>
  <si>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</si>
  <si>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</si>
  <si>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</si>
  <si>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</si>
  <si>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</si>
  <si>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</si>
  <si>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</si>
  <si>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</si>
  <si>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</si>
  <si>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</si>
  <si>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</si>
  <si>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</si>
  <si>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</si>
  <si>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</si>
  <si>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</si>
  <si>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</si>
  <si>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</si>
  <si>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</si>
  <si>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</si>
  <si>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</si>
  <si>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</si>
  <si>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</si>
  <si>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</si>
  <si>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</si>
  <si>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</si>
  <si>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</si>
  <si>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</si>
  <si>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</si>
  <si>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</si>
  <si>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</si>
  <si>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</si>
  <si>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</si>
  <si>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</si>
  <si>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</si>
  <si>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</si>
  <si>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</si>
  <si>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</si>
  <si>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</si>
  <si>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</si>
  <si>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</si>
  <si>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</si>
  <si>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</si>
  <si>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</si>
  <si>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</si>
  <si>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</si>
  <si>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</si>
  <si>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</si>
  <si>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</si>
  <si>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</si>
  <si>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</si>
  <si>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</si>
  <si>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</si>
  <si>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</si>
  <si>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</si>
  <si>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</si>
  <si>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</si>
  <si>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</si>
  <si>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</si>
  <si>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</si>
  <si>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</si>
  <si>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</si>
  <si>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</si>
  <si>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</si>
  <si>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</si>
  <si>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</si>
  <si>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</si>
  <si>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</si>
  <si>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</si>
  <si>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</si>
  <si>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</si>
  <si>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</si>
  <si>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</si>
  <si>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</si>
  <si>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</si>
  <si>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</si>
  <si>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</si>
  <si>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</si>
  <si>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</si>
  <si>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</si>
  <si>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</si>
  <si>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</si>
  <si>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</si>
  <si>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</si>
  <si>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</si>
  <si>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</si>
  <si>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</si>
  <si>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</si>
  <si>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</si>
  <si>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</si>
  <si>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</si>
  <si>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</si>
  <si>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</si>
  <si>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</si>
  <si>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</si>
  <si>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</si>
  <si>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</si>
  <si>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</si>
  <si>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</si>
  <si>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</si>
  <si>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</si>
  <si>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</si>
  <si>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</si>
  <si>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</si>
  <si>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</si>
  <si>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</si>
  <si>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</si>
  <si>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PF_PetFreddy3</t>
  </si>
  <si>
    <t>PF_PetFreddySportTapesMenu</t>
  </si>
  <si>
    <t>PF_PetFreddySportTapes_16</t>
  </si>
  <si>
    <t>PF_PetMetallicArmor_10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</si>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</sst>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0" headerRowBorderDxfId="439" tableBorderDxfId="438" totalsRowBorderDxfId="437">
  <autoFilter ref="B4:L5"/>
  <tableColumns count="11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09" headerRowBorderDxfId="308" tableBorderDxfId="307" totalsRowBorderDxfId="306">
  <autoFilter ref="B22:AF83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7" headerRowBorderDxfId="406" tableBorderDxfId="405" totalsRowBorderDxfId="404">
  <autoFilter ref="B15:BA25"/>
  <tableColumns count="52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D4:D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72" t="s">
        <v>493</v>
      </c>
      <c r="D6" s="14">
        <v>70</v>
      </c>
      <c r="E6" s="133">
        <v>0</v>
      </c>
      <c r="F6" s="15" t="s">
        <v>662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72" t="s">
        <v>969</v>
      </c>
      <c r="D7" s="14">
        <v>0</v>
      </c>
      <c r="E7" s="133">
        <v>0</v>
      </c>
      <c r="F7" s="15" t="s">
        <v>970</v>
      </c>
      <c r="G7" s="160" t="str">
        <f>CONCATENATE("TID_",UPPER(eggDefinitions[[#This Row],['[sku']]]),"_NAME")</f>
        <v>TID_EGG_GOLDEN_NAME</v>
      </c>
      <c r="H7" s="37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971</v>
      </c>
      <c r="C9" s="12"/>
      <c r="D9" s="12"/>
      <c r="E9" s="12"/>
      <c r="F9" s="12"/>
    </row>
    <row r="10" spans="2:25" s="67" customFormat="1">
      <c r="B10" s="370"/>
      <c r="C10" s="370"/>
      <c r="D10" s="370"/>
      <c r="E10" s="370"/>
      <c r="F10" s="370"/>
      <c r="G10" s="370"/>
      <c r="J10"/>
    </row>
    <row r="11" spans="2:25" s="67" customFormat="1" ht="114">
      <c r="B11" s="143" t="s">
        <v>972</v>
      </c>
      <c r="C11" s="143" t="s">
        <v>5</v>
      </c>
      <c r="D11" s="145" t="s">
        <v>186</v>
      </c>
      <c r="E11" s="145" t="s">
        <v>976</v>
      </c>
      <c r="F11"/>
      <c r="G11"/>
    </row>
    <row r="12" spans="2:25">
      <c r="B12" s="134" t="s">
        <v>4</v>
      </c>
      <c r="C12" s="159" t="s">
        <v>973</v>
      </c>
      <c r="D12" s="132">
        <v>0</v>
      </c>
      <c r="E12" s="132">
        <v>50</v>
      </c>
    </row>
    <row r="13" spans="2:25">
      <c r="B13" s="134" t="s">
        <v>4</v>
      </c>
      <c r="C13" s="159" t="s">
        <v>974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975</v>
      </c>
      <c r="D14" s="132">
        <v>2</v>
      </c>
      <c r="E14" s="132">
        <v>150</v>
      </c>
      <c r="F14"/>
    </row>
    <row r="15" spans="2:25" s="67" customFormat="1" ht="15.75" thickBot="1">
      <c r="B15" s="370"/>
      <c r="C15" s="370"/>
      <c r="D15" s="370"/>
      <c r="E15" s="370"/>
      <c r="F15" s="370"/>
      <c r="G15" s="37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982</v>
      </c>
      <c r="H17" s="5" t="s">
        <v>981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979</v>
      </c>
      <c r="H18" s="161" t="s">
        <v>980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73">
        <v>1</v>
      </c>
      <c r="H19" s="373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73">
        <v>3</v>
      </c>
      <c r="H20" s="373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73">
        <v>5</v>
      </c>
      <c r="H21" s="373">
        <v>500</v>
      </c>
      <c r="I21" s="135" t="s">
        <v>459</v>
      </c>
    </row>
    <row r="22" spans="2:10">
      <c r="B22" s="134" t="s">
        <v>4</v>
      </c>
      <c r="C22" s="13" t="s">
        <v>977</v>
      </c>
      <c r="D22" s="132" t="s">
        <v>205</v>
      </c>
      <c r="E22" s="132" t="s">
        <v>826</v>
      </c>
      <c r="F22" s="14">
        <v>0</v>
      </c>
      <c r="G22" s="373">
        <v>0</v>
      </c>
      <c r="H22" s="373">
        <v>0</v>
      </c>
      <c r="I22" s="135" t="s">
        <v>978</v>
      </c>
      <c r="J22" s="67"/>
    </row>
    <row r="23" spans="2:10" ht="15.75" thickBot="1"/>
    <row r="24" spans="2:10" ht="23.25">
      <c r="B24" s="12" t="s">
        <v>647</v>
      </c>
      <c r="C24" s="12"/>
      <c r="D24" s="12"/>
      <c r="E24" s="12"/>
      <c r="F24" s="12"/>
      <c r="G24" s="12"/>
    </row>
    <row r="25" spans="2:10">
      <c r="B25" s="337"/>
      <c r="C25" s="337"/>
      <c r="D25" s="5" t="s">
        <v>827</v>
      </c>
      <c r="E25" s="337"/>
      <c r="F25" s="337"/>
      <c r="G25" s="337"/>
    </row>
    <row r="26" spans="2:10" ht="94.5">
      <c r="B26" s="143" t="s">
        <v>648</v>
      </c>
      <c r="C26" s="144" t="s">
        <v>5</v>
      </c>
      <c r="D26" s="348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49">
        <v>0</v>
      </c>
      <c r="E27" s="135" t="s">
        <v>685</v>
      </c>
    </row>
    <row r="28" spans="2:10">
      <c r="B28" s="134" t="s">
        <v>4</v>
      </c>
      <c r="C28" s="13" t="s">
        <v>650</v>
      </c>
      <c r="D28" s="349">
        <v>1</v>
      </c>
      <c r="E28" s="135" t="s">
        <v>686</v>
      </c>
    </row>
    <row r="29" spans="2:10">
      <c r="B29" s="134" t="s">
        <v>4</v>
      </c>
      <c r="C29" s="13" t="s">
        <v>651</v>
      </c>
      <c r="D29" s="349">
        <v>2</v>
      </c>
      <c r="E29" s="135" t="s">
        <v>687</v>
      </c>
    </row>
    <row r="30" spans="2:10">
      <c r="B30" s="134" t="s">
        <v>4</v>
      </c>
      <c r="C30" s="13" t="s">
        <v>826</v>
      </c>
      <c r="D30" s="349">
        <v>3</v>
      </c>
      <c r="E30" s="135" t="s">
        <v>987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10.25" thickBot="1">
      <c r="B4" s="250" t="s">
        <v>387</v>
      </c>
      <c r="C4" s="251" t="s">
        <v>5</v>
      </c>
      <c r="D4" s="251" t="s">
        <v>184</v>
      </c>
      <c r="E4" s="252" t="s">
        <v>800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1150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43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.75" thickBot="1">
      <c r="B6" s="266" t="s">
        <v>4</v>
      </c>
      <c r="C6" s="267" t="s">
        <v>583</v>
      </c>
      <c r="D6" s="267" t="s">
        <v>428</v>
      </c>
      <c r="E6" s="268" t="s">
        <v>831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1151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43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835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.75" thickBot="1">
      <c r="B9" s="266" t="s">
        <v>4</v>
      </c>
      <c r="C9" s="267" t="s">
        <v>585</v>
      </c>
      <c r="D9" s="267" t="s">
        <v>419</v>
      </c>
      <c r="E9" s="268" t="s">
        <v>940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43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835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.75" thickBot="1">
      <c r="B12" s="266" t="s">
        <v>4</v>
      </c>
      <c r="C12" s="267" t="s">
        <v>463</v>
      </c>
      <c r="D12" s="267" t="s">
        <v>420</v>
      </c>
      <c r="E12" s="268" t="s">
        <v>803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43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843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803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.7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43" t="s">
        <v>1157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843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1158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801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1159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.75" thickBot="1">
      <c r="B20" s="266" t="s">
        <v>4</v>
      </c>
      <c r="C20" s="267" t="s">
        <v>589</v>
      </c>
      <c r="D20" s="267" t="s">
        <v>422</v>
      </c>
      <c r="E20" s="268" t="s">
        <v>803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1160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43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801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.75" thickBot="1">
      <c r="B24" s="266" t="s">
        <v>4</v>
      </c>
      <c r="C24" s="267" t="s">
        <v>590</v>
      </c>
      <c r="D24" s="267" t="s">
        <v>423</v>
      </c>
      <c r="E24" s="268" t="s">
        <v>802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43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834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801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.75" thickBot="1">
      <c r="B29" s="266" t="s">
        <v>4</v>
      </c>
      <c r="C29" s="267" t="s">
        <v>591</v>
      </c>
      <c r="D29" s="267" t="s">
        <v>424</v>
      </c>
      <c r="E29" s="268" t="s">
        <v>838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43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831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834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.75" thickBot="1">
      <c r="B34" s="266" t="s">
        <v>4</v>
      </c>
      <c r="C34" s="267" t="s">
        <v>593</v>
      </c>
      <c r="D34" s="267" t="s">
        <v>425</v>
      </c>
      <c r="E34" s="268" t="s">
        <v>940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43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843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834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839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.7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43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839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940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802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838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921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804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805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803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922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846</v>
      </c>
      <c r="F10" s="213" t="s">
        <v>847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929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848</v>
      </c>
      <c r="F11" s="213" t="s">
        <v>847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929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849</v>
      </c>
      <c r="F12" s="210" t="s">
        <v>849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931</v>
      </c>
      <c r="F13" s="213" t="s">
        <v>931</v>
      </c>
      <c r="G13" s="214">
        <v>1</v>
      </c>
      <c r="H13" s="214"/>
      <c r="I13" s="353" t="str">
        <f>CONCATENATE("icon_",powerUpsDefinitions[[#This Row],['[sku']]])</f>
        <v>icon_fireball</v>
      </c>
      <c r="J13" s="353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831</v>
      </c>
      <c r="F14" s="213" t="s">
        <v>832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50" t="s">
        <v>806</v>
      </c>
      <c r="F15" s="351" t="s">
        <v>402</v>
      </c>
      <c r="G15" s="352">
        <v>0</v>
      </c>
      <c r="H15" s="352"/>
      <c r="I15" s="200" t="str">
        <f>CONCATENATE("icon_",powerUpsDefinitions[[#This Row],['[sku']]])</f>
        <v>icon_free_revive</v>
      </c>
      <c r="J15" s="200" t="s">
        <v>967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934</v>
      </c>
      <c r="F16" s="213" t="s">
        <v>934</v>
      </c>
      <c r="G16" s="214">
        <v>1</v>
      </c>
      <c r="H16" s="214"/>
      <c r="I16" s="353" t="s">
        <v>937</v>
      </c>
      <c r="J16" s="353" t="s">
        <v>937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5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801</v>
      </c>
      <c r="F17" s="213" t="s">
        <v>801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932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843</v>
      </c>
      <c r="F18" s="213" t="s">
        <v>844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932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802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926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836</v>
      </c>
      <c r="F20" s="213" t="s">
        <v>833</v>
      </c>
      <c r="G20" s="214" t="s">
        <v>837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930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834</v>
      </c>
      <c r="F21" s="213" t="s">
        <v>833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930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835</v>
      </c>
      <c r="F22" s="213" t="s">
        <v>833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930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55" t="s">
        <v>4</v>
      </c>
      <c r="E23" s="199" t="s">
        <v>939</v>
      </c>
      <c r="F23" s="213" t="s">
        <v>939</v>
      </c>
      <c r="G23" s="358">
        <v>1</v>
      </c>
      <c r="H23" s="358"/>
      <c r="I23" s="353" t="str">
        <f>CONCATENATE("icon_",powerUpsDefinitions[[#This Row],['[sku']]])</f>
        <v>icon_magnet</v>
      </c>
      <c r="J23" s="353" t="str">
        <f>CONCATENATE("icon_",powerUpsDefinitions[[#This Row],['[sku']]])</f>
        <v>icon_magnet</v>
      </c>
      <c r="K23" s="359" t="str">
        <f>CONCATENATE("TID_POWERUP_",UPPER(powerUpsDefinitions[[#This Row],['[sku']]]),"_NAME")</f>
        <v>TID_POWERUP_MAGNET_NAME</v>
      </c>
      <c r="L23" s="360" t="str">
        <f>CONCATENATE("TID_POWERUP_",UPPER(powerUpsDefinitions[[#This Row],['[sku']]]),"_DESC")</f>
        <v>TID_POWERUP_MAGNET_DESC</v>
      </c>
      <c r="M23" s="36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940</v>
      </c>
      <c r="F24" s="213" t="s">
        <v>940</v>
      </c>
      <c r="G24" s="214">
        <v>5</v>
      </c>
      <c r="H24" s="214"/>
      <c r="I24" s="353" t="s">
        <v>986</v>
      </c>
      <c r="J24" s="353" t="s">
        <v>925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5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850</v>
      </c>
      <c r="F25" s="213" t="s">
        <v>850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929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838</v>
      </c>
      <c r="F27" s="213" t="s">
        <v>838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930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925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839</v>
      </c>
      <c r="F29" s="213" t="s">
        <v>840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55" t="s">
        <v>4</v>
      </c>
      <c r="E30" s="356" t="s">
        <v>938</v>
      </c>
      <c r="F30" s="357" t="s">
        <v>938</v>
      </c>
      <c r="G30" s="358">
        <v>100</v>
      </c>
      <c r="H30" s="358"/>
      <c r="I30" s="353" t="s">
        <v>968</v>
      </c>
      <c r="J30" s="353" t="s">
        <v>929</v>
      </c>
      <c r="K30" s="359" t="str">
        <f>CONCATENATE("TID_POWERUP_",UPPER(powerUpsDefinitions[[#This Row],['[sku']]]),"_NAME")</f>
        <v>TID_POWERUP_VACUUM_NAME</v>
      </c>
      <c r="L30" s="360" t="str">
        <f>CONCATENATE("TID_POWERUP_",UPPER(powerUpsDefinitions[[#This Row],['[sku']]]),"_DESC")</f>
        <v>TID_POWERUP_VACUUM_DESC</v>
      </c>
      <c r="M30" s="361" t="str">
        <f>CONCATENATE(powerUpsDefinitions[[#This Row],['[tidDesc']]],"_SHORT")</f>
        <v>TID_POWERUP_VACUUM_DESC_SHORT</v>
      </c>
    </row>
    <row r="31" spans="4:13">
      <c r="D31" s="355" t="s">
        <v>4</v>
      </c>
      <c r="E31" s="199" t="s">
        <v>1052</v>
      </c>
      <c r="F31" s="213" t="s">
        <v>1052</v>
      </c>
      <c r="G31" s="358">
        <v>0</v>
      </c>
      <c r="H31" s="358"/>
      <c r="I31" s="353" t="s">
        <v>1053</v>
      </c>
      <c r="J31" s="353" t="s">
        <v>929</v>
      </c>
      <c r="K31" s="359" t="str">
        <f>CONCATENATE("TID_POWERUP_",UPPER(powerUpsDefinitions[[#This Row],['[sku']]]),"_NAME")</f>
        <v>TID_POWERUP_DOG_NAME</v>
      </c>
      <c r="L31" s="360" t="str">
        <f>CONCATENATE("TID_POWERUP_",UPPER(powerUpsDefinitions[[#This Row],['[sku']]]),"_DESC")</f>
        <v>TID_POWERUP_DOG_DESC</v>
      </c>
      <c r="M31" s="361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949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4" t="s">
        <v>943</v>
      </c>
      <c r="E35" s="184" t="s">
        <v>5</v>
      </c>
      <c r="F35" s="364" t="s">
        <v>952</v>
      </c>
      <c r="G35" s="365" t="s">
        <v>951</v>
      </c>
      <c r="H35" s="365" t="s">
        <v>950</v>
      </c>
    </row>
    <row r="36" spans="1:16384">
      <c r="D36" s="366" t="s">
        <v>4</v>
      </c>
      <c r="E36" s="199" t="s">
        <v>944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02"/>
      <c r="C3" s="402"/>
      <c r="D3" s="402"/>
      <c r="E3" s="402"/>
      <c r="F3" s="402"/>
      <c r="G3" s="403" t="s">
        <v>1008</v>
      </c>
      <c r="H3" s="6">
        <v>10</v>
      </c>
    </row>
    <row r="4" spans="2:25" ht="30" customHeight="1">
      <c r="B4" s="386"/>
      <c r="C4" s="386"/>
      <c r="D4" s="386"/>
      <c r="E4" s="386"/>
      <c r="F4" s="386"/>
      <c r="G4" s="403" t="s">
        <v>1009</v>
      </c>
      <c r="H4" s="6">
        <v>200</v>
      </c>
    </row>
    <row r="5" spans="2:25" ht="114.75">
      <c r="B5" s="143" t="s">
        <v>989</v>
      </c>
      <c r="C5" s="143" t="s">
        <v>5</v>
      </c>
      <c r="D5" s="143" t="s">
        <v>204</v>
      </c>
      <c r="E5" s="398" t="s">
        <v>186</v>
      </c>
      <c r="F5" s="146" t="s">
        <v>991</v>
      </c>
      <c r="G5" s="147" t="s">
        <v>561</v>
      </c>
      <c r="H5" s="404" t="s">
        <v>1011</v>
      </c>
      <c r="I5" s="163" t="s">
        <v>996</v>
      </c>
      <c r="J5" s="163" t="s">
        <v>510</v>
      </c>
      <c r="K5" s="404" t="s">
        <v>1010</v>
      </c>
      <c r="L5" s="163" t="s">
        <v>992</v>
      </c>
      <c r="M5" s="148" t="s">
        <v>23</v>
      </c>
      <c r="N5" s="414" t="s">
        <v>638</v>
      </c>
      <c r="O5" s="414" t="s">
        <v>1055</v>
      </c>
      <c r="P5" s="414" t="s">
        <v>1056</v>
      </c>
      <c r="Q5" s="414" t="s">
        <v>1057</v>
      </c>
    </row>
    <row r="6" spans="2:25">
      <c r="B6" s="134" t="s">
        <v>4</v>
      </c>
      <c r="C6" s="159" t="s">
        <v>990</v>
      </c>
      <c r="D6" s="159" t="s">
        <v>995</v>
      </c>
      <c r="E6" s="399">
        <v>0</v>
      </c>
      <c r="F6" s="14">
        <v>0.99</v>
      </c>
      <c r="G6" s="133">
        <v>0</v>
      </c>
      <c r="H6" s="405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05">
        <f>shopPacksDefinitions[[#This Row],['[amount']]]/shopPacksDefinitions[[#This Row],['[priceDollars']]]</f>
        <v>10.1010101010101</v>
      </c>
      <c r="L6" s="20" t="b">
        <v>0</v>
      </c>
      <c r="M6" s="15" t="s">
        <v>1161</v>
      </c>
      <c r="N6" s="328"/>
      <c r="O6" s="201" t="s">
        <v>1058</v>
      </c>
      <c r="P6" s="328"/>
      <c r="Q6" s="201" t="s">
        <v>1058</v>
      </c>
    </row>
    <row r="7" spans="2:25">
      <c r="B7" s="134" t="s">
        <v>4</v>
      </c>
      <c r="C7" s="159" t="s">
        <v>993</v>
      </c>
      <c r="D7" s="372" t="s">
        <v>995</v>
      </c>
      <c r="E7" s="399">
        <v>1</v>
      </c>
      <c r="F7" s="14">
        <v>4.99</v>
      </c>
      <c r="G7" s="133">
        <v>0</v>
      </c>
      <c r="H7" s="405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05">
        <f>shopPacksDefinitions[[#This Row],['[amount']]]/shopPacksDefinitions[[#This Row],['[priceDollars']]]</f>
        <v>10.020040080160321</v>
      </c>
      <c r="L7" s="20" t="b">
        <v>0</v>
      </c>
      <c r="M7" s="15" t="s">
        <v>1162</v>
      </c>
      <c r="N7" s="328"/>
      <c r="O7" s="201" t="s">
        <v>1059</v>
      </c>
      <c r="P7" s="328"/>
      <c r="Q7" s="201" t="s">
        <v>1059</v>
      </c>
    </row>
    <row r="8" spans="2:25">
      <c r="B8" s="134" t="s">
        <v>4</v>
      </c>
      <c r="C8" s="159" t="s">
        <v>994</v>
      </c>
      <c r="D8" s="372" t="s">
        <v>995</v>
      </c>
      <c r="E8" s="399">
        <v>2</v>
      </c>
      <c r="F8" s="14">
        <v>9.99</v>
      </c>
      <c r="G8" s="133">
        <v>0</v>
      </c>
      <c r="H8" s="405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05">
        <f>shopPacksDefinitions[[#This Row],['[amount']]]/shopPacksDefinitions[[#This Row],['[priceDollars']]]</f>
        <v>11.011011011011011</v>
      </c>
      <c r="L8" s="20" t="b">
        <v>0</v>
      </c>
      <c r="M8" s="15" t="s">
        <v>1163</v>
      </c>
      <c r="N8" s="387"/>
      <c r="O8" s="201" t="s">
        <v>1060</v>
      </c>
      <c r="P8" s="387"/>
      <c r="Q8" s="382" t="s">
        <v>1060</v>
      </c>
    </row>
    <row r="9" spans="2:25">
      <c r="B9" s="136" t="s">
        <v>4</v>
      </c>
      <c r="C9" s="385" t="s">
        <v>997</v>
      </c>
      <c r="D9" s="372" t="s">
        <v>995</v>
      </c>
      <c r="E9" s="399">
        <v>3</v>
      </c>
      <c r="F9" s="14">
        <v>19.989999999999998</v>
      </c>
      <c r="G9" s="140">
        <v>0</v>
      </c>
      <c r="H9" s="405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05">
        <f>shopPacksDefinitions[[#This Row],['[amount']]]/shopPacksDefinitions[[#This Row],['[priceDollars']]]</f>
        <v>12.506253126563283</v>
      </c>
      <c r="L9" s="155" t="b">
        <v>0</v>
      </c>
      <c r="M9" s="15" t="s">
        <v>1164</v>
      </c>
      <c r="N9" s="388"/>
      <c r="O9" s="201" t="s">
        <v>1061</v>
      </c>
      <c r="P9" s="388"/>
      <c r="Q9" s="425" t="s">
        <v>1061</v>
      </c>
    </row>
    <row r="10" spans="2:25">
      <c r="B10" s="136" t="s">
        <v>4</v>
      </c>
      <c r="C10" s="385" t="s">
        <v>1004</v>
      </c>
      <c r="D10" s="372" t="s">
        <v>995</v>
      </c>
      <c r="E10" s="399">
        <v>4</v>
      </c>
      <c r="F10" s="139">
        <v>39.99</v>
      </c>
      <c r="G10" s="140">
        <v>0</v>
      </c>
      <c r="H10" s="405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05">
        <f>shopPacksDefinitions[[#This Row],['[amount']]]/shopPacksDefinitions[[#This Row],['[priceDollars']]]</f>
        <v>14.003500875218805</v>
      </c>
      <c r="L10" s="155" t="b">
        <v>0</v>
      </c>
      <c r="M10" s="15" t="s">
        <v>1165</v>
      </c>
      <c r="N10" s="388"/>
      <c r="O10" s="201" t="s">
        <v>1062</v>
      </c>
      <c r="P10" s="388"/>
      <c r="Q10" s="425" t="s">
        <v>1062</v>
      </c>
    </row>
    <row r="11" spans="2:25" ht="15.75" thickBot="1">
      <c r="B11" s="136" t="s">
        <v>4</v>
      </c>
      <c r="C11" s="385" t="s">
        <v>1005</v>
      </c>
      <c r="D11" s="372" t="s">
        <v>995</v>
      </c>
      <c r="E11" s="401">
        <v>5</v>
      </c>
      <c r="F11" s="139">
        <v>79.989999999999995</v>
      </c>
      <c r="G11" s="140">
        <v>0</v>
      </c>
      <c r="H11" s="405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05">
        <f>shopPacksDefinitions[[#This Row],['[amount']]]/shopPacksDefinitions[[#This Row],['[priceDollars']]]</f>
        <v>15.001875234404302</v>
      </c>
      <c r="L11" s="155" t="b">
        <v>1</v>
      </c>
      <c r="M11" s="15" t="s">
        <v>1166</v>
      </c>
      <c r="N11" s="388"/>
      <c r="O11" s="201" t="s">
        <v>1063</v>
      </c>
      <c r="P11" s="388"/>
      <c r="Q11" s="425" t="s">
        <v>1063</v>
      </c>
    </row>
    <row r="12" spans="2:25" ht="15.75" thickBot="1">
      <c r="B12" s="389" t="s">
        <v>4</v>
      </c>
      <c r="C12" s="390" t="s">
        <v>1007</v>
      </c>
      <c r="D12" s="391" t="s">
        <v>1002</v>
      </c>
      <c r="E12" s="400">
        <v>0</v>
      </c>
      <c r="F12" s="392">
        <v>0</v>
      </c>
      <c r="G12" s="393">
        <v>5</v>
      </c>
      <c r="H12" s="406">
        <f>ROUND(shopPacksDefinitions[[#This Row],['[priceHC']]],0)*$H$4</f>
        <v>1000</v>
      </c>
      <c r="I12" s="394">
        <v>0</v>
      </c>
      <c r="J12" s="394">
        <f>ROUND(shopPacksDefinitions[[#This Row],[Base Amount
(only for the maths)]]+shopPacksDefinitions[[#This Row],[Base Amount
(only for the maths)]]*shopPacksDefinitions[[#This Row],['[bonusAmount']]],0)</f>
        <v>1000</v>
      </c>
      <c r="K12" s="406">
        <f>shopPacksDefinitions[[#This Row],['[amount']]]/shopPacksDefinitions[[#This Row],['[priceHC']]]</f>
        <v>200</v>
      </c>
      <c r="L12" s="395" t="b">
        <v>0</v>
      </c>
      <c r="M12" s="396" t="s">
        <v>1167</v>
      </c>
      <c r="N12" s="397"/>
      <c r="O12" s="397"/>
      <c r="P12" s="397"/>
      <c r="Q12" s="397"/>
    </row>
    <row r="13" spans="2:25" ht="15.75" thickBot="1">
      <c r="B13" s="134" t="s">
        <v>4</v>
      </c>
      <c r="C13" s="159" t="s">
        <v>998</v>
      </c>
      <c r="D13" s="372" t="s">
        <v>1002</v>
      </c>
      <c r="E13" s="399">
        <v>1</v>
      </c>
      <c r="F13" s="14">
        <v>0</v>
      </c>
      <c r="G13" s="133">
        <v>20</v>
      </c>
      <c r="H13" s="405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05">
        <f>shopPacksDefinitions[[#This Row],['[amount']]]/shopPacksDefinitions[[#This Row],['[priceHC']]]</f>
        <v>220</v>
      </c>
      <c r="L13" s="20" t="b">
        <v>0</v>
      </c>
      <c r="M13" s="396" t="s">
        <v>1168</v>
      </c>
      <c r="N13" s="387"/>
      <c r="O13" s="387"/>
      <c r="P13" s="387"/>
      <c r="Q13" s="387"/>
    </row>
    <row r="14" spans="2:25" ht="15.75" thickBot="1">
      <c r="B14" s="134" t="s">
        <v>4</v>
      </c>
      <c r="C14" s="159" t="s">
        <v>999</v>
      </c>
      <c r="D14" s="372" t="s">
        <v>1002</v>
      </c>
      <c r="E14" s="399">
        <v>2</v>
      </c>
      <c r="F14" s="14">
        <v>0</v>
      </c>
      <c r="G14" s="133">
        <v>50</v>
      </c>
      <c r="H14" s="405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05">
        <f>shopPacksDefinitions[[#This Row],['[amount']]]/shopPacksDefinitions[[#This Row],['[priceHC']]]</f>
        <v>240</v>
      </c>
      <c r="L14" s="20" t="b">
        <v>0</v>
      </c>
      <c r="M14" s="396" t="s">
        <v>1169</v>
      </c>
      <c r="N14" s="387"/>
      <c r="O14" s="387"/>
      <c r="P14" s="387"/>
      <c r="Q14" s="387"/>
    </row>
    <row r="15" spans="2:25" ht="15.75" thickBot="1">
      <c r="B15" s="134" t="s">
        <v>4</v>
      </c>
      <c r="C15" s="159" t="s">
        <v>1000</v>
      </c>
      <c r="D15" s="372" t="s">
        <v>1002</v>
      </c>
      <c r="E15" s="399">
        <v>3</v>
      </c>
      <c r="F15" s="14">
        <v>0</v>
      </c>
      <c r="G15" s="133">
        <v>250</v>
      </c>
      <c r="H15" s="405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05">
        <f>shopPacksDefinitions[[#This Row],['[amount']]]/shopPacksDefinitions[[#This Row],['[priceHC']]]</f>
        <v>280</v>
      </c>
      <c r="L15" s="20" t="b">
        <v>0</v>
      </c>
      <c r="M15" s="396" t="s">
        <v>1170</v>
      </c>
      <c r="N15" s="387"/>
      <c r="O15" s="387"/>
      <c r="P15" s="387"/>
      <c r="Q15" s="387"/>
    </row>
    <row r="16" spans="2:25" ht="15.75" thickBot="1">
      <c r="B16" s="134" t="s">
        <v>4</v>
      </c>
      <c r="C16" s="159" t="s">
        <v>1001</v>
      </c>
      <c r="D16" s="372" t="s">
        <v>1002</v>
      </c>
      <c r="E16" s="399">
        <v>4</v>
      </c>
      <c r="F16" s="14">
        <v>0</v>
      </c>
      <c r="G16" s="133">
        <v>400</v>
      </c>
      <c r="H16" s="405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05">
        <f>shopPacksDefinitions[[#This Row],['[amount']]]/shopPacksDefinitions[[#This Row],['[priceHC']]]</f>
        <v>300</v>
      </c>
      <c r="L16" s="20" t="b">
        <v>0</v>
      </c>
      <c r="M16" s="396" t="s">
        <v>1171</v>
      </c>
      <c r="N16" s="387"/>
      <c r="O16" s="387"/>
      <c r="P16" s="387"/>
      <c r="Q16" s="387"/>
    </row>
    <row r="17" spans="2:17">
      <c r="B17" s="134" t="s">
        <v>4</v>
      </c>
      <c r="C17" s="159" t="s">
        <v>1006</v>
      </c>
      <c r="D17" s="372" t="s">
        <v>1002</v>
      </c>
      <c r="E17" s="399">
        <v>5</v>
      </c>
      <c r="F17" s="14">
        <v>0</v>
      </c>
      <c r="G17" s="133">
        <v>1000</v>
      </c>
      <c r="H17" s="405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05">
        <f>shopPacksDefinitions[[#This Row],['[amount']]]/shopPacksDefinitions[[#This Row],['[priceHC']]]</f>
        <v>340</v>
      </c>
      <c r="L17" s="20" t="b">
        <v>1</v>
      </c>
      <c r="M17" s="396" t="s">
        <v>1172</v>
      </c>
      <c r="N17" s="387"/>
      <c r="O17" s="387"/>
      <c r="P17" s="387"/>
      <c r="Q17" s="387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762</v>
      </c>
    </row>
    <row r="24" spans="2:8" s="67" customFormat="1">
      <c r="B24" s="190" t="s">
        <v>4</v>
      </c>
      <c r="C24" s="13" t="s">
        <v>782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763</v>
      </c>
    </row>
    <row r="26" spans="2:8" s="67" customFormat="1">
      <c r="B26" s="190" t="s">
        <v>4</v>
      </c>
      <c r="C26" s="13" t="s">
        <v>783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764</v>
      </c>
    </row>
    <row r="28" spans="2:8">
      <c r="B28" s="190" t="s">
        <v>4</v>
      </c>
      <c r="C28" s="13" t="s">
        <v>784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29" t="s">
        <v>447</v>
      </c>
      <c r="C35" s="430" t="s">
        <v>5</v>
      </c>
      <c r="D35" s="430" t="s">
        <v>1154</v>
      </c>
      <c r="E35" s="430" t="s">
        <v>1155</v>
      </c>
      <c r="F35" s="67"/>
      <c r="G35" s="67"/>
      <c r="H35" s="67"/>
    </row>
    <row r="36" spans="2:8">
      <c r="B36" s="434" t="s">
        <v>4</v>
      </c>
      <c r="C36" s="447" t="s">
        <v>437</v>
      </c>
      <c r="D36" s="447">
        <v>1</v>
      </c>
      <c r="E36" s="448">
        <v>0.1</v>
      </c>
      <c r="F36" s="67"/>
      <c r="G36" s="67"/>
      <c r="H36" s="67"/>
    </row>
    <row r="37" spans="2:8">
      <c r="B37" s="434" t="s">
        <v>4</v>
      </c>
      <c r="C37" s="447" t="s">
        <v>438</v>
      </c>
      <c r="D37" s="447">
        <v>2</v>
      </c>
      <c r="E37" s="448">
        <v>8.7055056329612412E-2</v>
      </c>
      <c r="F37" s="67"/>
      <c r="G37" s="67"/>
      <c r="H37" s="67"/>
    </row>
    <row r="38" spans="2:8">
      <c r="B38" s="434" t="s">
        <v>4</v>
      </c>
      <c r="C38" s="447" t="s">
        <v>439</v>
      </c>
      <c r="D38" s="447">
        <v>3</v>
      </c>
      <c r="E38" s="448">
        <v>8.027415617602307E-2</v>
      </c>
      <c r="F38" s="67"/>
      <c r="G38" s="67"/>
      <c r="H38" s="67"/>
    </row>
    <row r="39" spans="2:8">
      <c r="B39" s="434" t="s">
        <v>4</v>
      </c>
      <c r="C39" s="447" t="s">
        <v>440</v>
      </c>
      <c r="D39" s="447">
        <v>4</v>
      </c>
      <c r="E39" s="448">
        <v>7.5785828325519916E-2</v>
      </c>
      <c r="F39" s="67"/>
      <c r="G39" s="67"/>
      <c r="H39" s="67"/>
    </row>
    <row r="40" spans="2:8">
      <c r="B40" s="434" t="s">
        <v>4</v>
      </c>
      <c r="C40" s="447" t="s">
        <v>441</v>
      </c>
      <c r="D40" s="447">
        <v>5</v>
      </c>
      <c r="E40" s="448">
        <v>7.2477966367769556E-2</v>
      </c>
      <c r="F40" s="67"/>
      <c r="G40" s="67"/>
      <c r="H40" s="67"/>
    </row>
    <row r="41" spans="2:8">
      <c r="B41" s="434" t="s">
        <v>4</v>
      </c>
      <c r="C41" s="447" t="s">
        <v>442</v>
      </c>
      <c r="D41" s="447">
        <v>6</v>
      </c>
      <c r="E41" s="448">
        <v>6.988271187715793E-2</v>
      </c>
      <c r="F41" s="67"/>
      <c r="G41" s="67"/>
      <c r="H41" s="67"/>
    </row>
    <row r="42" spans="2:8">
      <c r="B42" s="434" t="s">
        <v>4</v>
      </c>
      <c r="C42" s="447" t="s">
        <v>443</v>
      </c>
      <c r="D42" s="447">
        <v>7</v>
      </c>
      <c r="E42" s="448">
        <v>6.776109134004811E-2</v>
      </c>
      <c r="F42" s="67"/>
      <c r="G42" s="67"/>
      <c r="H42" s="67"/>
    </row>
    <row r="43" spans="2:8">
      <c r="B43" s="434" t="s">
        <v>4</v>
      </c>
      <c r="C43" s="447" t="s">
        <v>444</v>
      </c>
      <c r="D43" s="447">
        <v>8</v>
      </c>
      <c r="E43" s="448">
        <v>6.5975395538644718E-2</v>
      </c>
      <c r="F43" s="67"/>
      <c r="G43" s="67"/>
      <c r="H43" s="67"/>
    </row>
    <row r="44" spans="2:8">
      <c r="B44" s="434" t="s">
        <v>4</v>
      </c>
      <c r="C44" s="447" t="s">
        <v>445</v>
      </c>
      <c r="D44" s="447">
        <v>9</v>
      </c>
      <c r="E44" s="448">
        <v>6.4439401497725424E-2</v>
      </c>
      <c r="F44" s="67"/>
      <c r="G44" s="67"/>
      <c r="H44" s="67"/>
    </row>
    <row r="45" spans="2:8">
      <c r="B45" s="434" t="s">
        <v>4</v>
      </c>
      <c r="C45" s="447" t="s">
        <v>446</v>
      </c>
      <c r="D45" s="447">
        <v>10</v>
      </c>
      <c r="E45" s="448">
        <v>6.3095734448019331E-2</v>
      </c>
      <c r="F45" s="67"/>
      <c r="G45" s="67"/>
      <c r="H45" s="67"/>
    </row>
    <row r="46" spans="2:8" ht="15.75" thickBot="1"/>
    <row r="47" spans="2:8" ht="23.25">
      <c r="B47" s="12" t="s">
        <v>945</v>
      </c>
      <c r="C47" s="12"/>
      <c r="D47" s="12"/>
      <c r="E47" s="12"/>
      <c r="F47" s="12"/>
      <c r="G47" s="12"/>
      <c r="H47" s="12"/>
    </row>
    <row r="49" spans="2:8" ht="130.5">
      <c r="B49" s="184" t="s">
        <v>946</v>
      </c>
      <c r="C49" s="184" t="s">
        <v>5</v>
      </c>
      <c r="D49" s="184" t="s">
        <v>954</v>
      </c>
      <c r="E49" s="365" t="s">
        <v>955</v>
      </c>
      <c r="F49" s="365" t="s">
        <v>956</v>
      </c>
      <c r="G49" s="365" t="s">
        <v>957</v>
      </c>
      <c r="H49" s="365" t="s">
        <v>958</v>
      </c>
    </row>
    <row r="50" spans="2:8">
      <c r="B50" s="368" t="s">
        <v>4</v>
      </c>
      <c r="C50" s="363" t="s">
        <v>947</v>
      </c>
      <c r="D50" s="363" t="s">
        <v>1183</v>
      </c>
      <c r="E50" s="367" t="s">
        <v>948</v>
      </c>
      <c r="F50" s="367">
        <v>50</v>
      </c>
      <c r="G50" s="367">
        <v>30</v>
      </c>
      <c r="H50" s="36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1012</v>
      </c>
      <c r="B3" s="184" t="s">
        <v>5</v>
      </c>
      <c r="C3" s="184" t="s">
        <v>204</v>
      </c>
      <c r="D3" s="365" t="s">
        <v>1013</v>
      </c>
      <c r="E3" s="365" t="s">
        <v>1016</v>
      </c>
    </row>
    <row r="4" spans="1:10">
      <c r="A4" s="368" t="s">
        <v>4</v>
      </c>
      <c r="B4" s="363" t="s">
        <v>1015</v>
      </c>
      <c r="C4" s="363" t="s">
        <v>847</v>
      </c>
      <c r="D4" s="367" t="s">
        <v>1014</v>
      </c>
      <c r="E4" s="367" t="str">
        <f>CONCATENATE("TID_","EVENT_",UPPER(B4))</f>
        <v>TID_EVENT_EAT_ARCHER</v>
      </c>
    </row>
    <row r="5" spans="1:10">
      <c r="A5" s="368" t="s">
        <v>4</v>
      </c>
      <c r="B5" s="363" t="s">
        <v>1017</v>
      </c>
      <c r="C5" s="363" t="s">
        <v>847</v>
      </c>
      <c r="D5" s="367" t="s">
        <v>1018</v>
      </c>
      <c r="E5" s="367" t="str">
        <f t="shared" ref="E5:E10" si="0">CONCATENATE("TID_","EVENT_",UPPER(B5))</f>
        <v>TID_EVENT_EAT_BIRDS</v>
      </c>
    </row>
    <row r="6" spans="1:10">
      <c r="A6" s="368" t="s">
        <v>4</v>
      </c>
      <c r="B6" s="363" t="s">
        <v>1021</v>
      </c>
      <c r="C6" s="363" t="s">
        <v>1019</v>
      </c>
      <c r="D6" s="367" t="s">
        <v>1020</v>
      </c>
      <c r="E6" s="367" t="str">
        <f t="shared" si="0"/>
        <v>TID_EVENT_DESTROY_HOUSES</v>
      </c>
    </row>
    <row r="7" spans="1:10">
      <c r="A7" s="368" t="s">
        <v>4</v>
      </c>
      <c r="B7" s="363" t="s">
        <v>1022</v>
      </c>
      <c r="C7" s="363" t="s">
        <v>1023</v>
      </c>
      <c r="D7" s="367" t="s">
        <v>1003</v>
      </c>
      <c r="E7" s="367" t="str">
        <f t="shared" si="0"/>
        <v>TID_EVENT_COLLECT_COINS</v>
      </c>
    </row>
    <row r="8" spans="1:10">
      <c r="A8" s="368" t="s">
        <v>4</v>
      </c>
      <c r="B8" s="363" t="s">
        <v>1024</v>
      </c>
      <c r="C8" s="363" t="s">
        <v>1025</v>
      </c>
      <c r="D8" s="367" t="s">
        <v>1025</v>
      </c>
      <c r="E8" s="367" t="str">
        <f t="shared" si="0"/>
        <v>TID_EVENT_PLAY_TIME</v>
      </c>
    </row>
    <row r="9" spans="1:10">
      <c r="A9" s="368" t="s">
        <v>4</v>
      </c>
      <c r="B9" s="363" t="s">
        <v>301</v>
      </c>
      <c r="C9" s="363" t="s">
        <v>301</v>
      </c>
      <c r="D9" s="367" t="s">
        <v>301</v>
      </c>
      <c r="E9" s="367" t="str">
        <f t="shared" si="0"/>
        <v>TID_EVENT_SCORE</v>
      </c>
    </row>
    <row r="10" spans="1:10">
      <c r="A10" s="368" t="s">
        <v>4</v>
      </c>
      <c r="B10" s="363" t="s">
        <v>205</v>
      </c>
      <c r="C10" s="363" t="s">
        <v>205</v>
      </c>
      <c r="D10" s="367" t="s">
        <v>205</v>
      </c>
      <c r="E10" s="367" t="str">
        <f t="shared" si="0"/>
        <v>TID_EVENT_PET</v>
      </c>
    </row>
    <row r="11" spans="1:10">
      <c r="A11" s="368" t="s">
        <v>4</v>
      </c>
      <c r="B11" s="363" t="s">
        <v>1026</v>
      </c>
      <c r="C11" s="363" t="s">
        <v>1026</v>
      </c>
      <c r="D11" s="367" t="s">
        <v>1026</v>
      </c>
      <c r="E11" s="36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1028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1033</v>
      </c>
      <c r="F14" s="171"/>
      <c r="G14" s="171" t="s">
        <v>1034</v>
      </c>
      <c r="H14" s="171"/>
      <c r="J14" s="171"/>
    </row>
    <row r="15" spans="1:10" ht="118.5">
      <c r="A15" s="184" t="s">
        <v>1036</v>
      </c>
      <c r="B15" s="184" t="s">
        <v>5</v>
      </c>
      <c r="C15" s="365" t="s">
        <v>1030</v>
      </c>
      <c r="D15" s="365" t="s">
        <v>1031</v>
      </c>
      <c r="E15" s="365" t="s">
        <v>1032</v>
      </c>
      <c r="F15" s="407" t="s">
        <v>1069</v>
      </c>
    </row>
    <row r="16" spans="1:10">
      <c r="A16" s="368" t="s">
        <v>4</v>
      </c>
      <c r="B16" s="363" t="s">
        <v>1029</v>
      </c>
      <c r="C16" s="367">
        <v>0.2</v>
      </c>
      <c r="D16" s="367">
        <v>0.5</v>
      </c>
      <c r="E16" s="367">
        <v>0.7</v>
      </c>
      <c r="F16" s="408">
        <v>0.01</v>
      </c>
    </row>
    <row r="18" spans="1:16" ht="15.75" thickBot="1"/>
    <row r="19" spans="1:16" ht="23.25">
      <c r="A19" s="12" t="s">
        <v>1035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29" t="s">
        <v>1037</v>
      </c>
      <c r="B21" s="430" t="s">
        <v>186</v>
      </c>
      <c r="C21" s="430" t="s">
        <v>5</v>
      </c>
      <c r="D21" s="431" t="s">
        <v>1064</v>
      </c>
      <c r="E21" s="431" t="s">
        <v>1013</v>
      </c>
      <c r="F21" s="432" t="s">
        <v>1130</v>
      </c>
      <c r="G21" s="432" t="s">
        <v>1046</v>
      </c>
      <c r="H21" s="432" t="s">
        <v>1047</v>
      </c>
      <c r="I21" s="432" t="s">
        <v>1048</v>
      </c>
      <c r="J21" s="432" t="s">
        <v>1049</v>
      </c>
      <c r="K21" s="432" t="s">
        <v>1050</v>
      </c>
      <c r="L21" s="432" t="s">
        <v>1066</v>
      </c>
      <c r="M21" s="432" t="s">
        <v>1051</v>
      </c>
      <c r="N21" s="432" t="s">
        <v>1065</v>
      </c>
      <c r="O21" s="432" t="s">
        <v>1067</v>
      </c>
      <c r="P21" s="433" t="s">
        <v>1068</v>
      </c>
    </row>
    <row r="22" spans="1:16">
      <c r="A22" s="427" t="s">
        <v>4</v>
      </c>
      <c r="B22" s="409">
        <v>10</v>
      </c>
      <c r="C22" s="409" t="s">
        <v>1038</v>
      </c>
      <c r="D22" s="410" t="s">
        <v>1015</v>
      </c>
      <c r="E22" s="410">
        <v>1000000</v>
      </c>
      <c r="F22" s="411" t="s">
        <v>1029</v>
      </c>
      <c r="G22" s="411" t="s">
        <v>1002</v>
      </c>
      <c r="H22" s="411">
        <v>100</v>
      </c>
      <c r="I22" s="411" t="s">
        <v>1002</v>
      </c>
      <c r="J22" s="411">
        <v>200</v>
      </c>
      <c r="K22" s="411" t="s">
        <v>1002</v>
      </c>
      <c r="L22" s="411">
        <v>1000</v>
      </c>
      <c r="M22" s="411" t="s">
        <v>1002</v>
      </c>
      <c r="N22" s="411">
        <v>2500</v>
      </c>
      <c r="O22" s="411" t="s">
        <v>327</v>
      </c>
      <c r="P22" s="428">
        <v>25</v>
      </c>
    </row>
    <row r="23" spans="1:16">
      <c r="A23" s="427" t="s">
        <v>4</v>
      </c>
      <c r="B23" s="409">
        <v>20</v>
      </c>
      <c r="C23" s="409" t="s">
        <v>1039</v>
      </c>
      <c r="D23" s="410" t="s">
        <v>1017</v>
      </c>
      <c r="E23" s="410">
        <v>1000000</v>
      </c>
      <c r="F23" s="411" t="s">
        <v>1029</v>
      </c>
      <c r="G23" s="411" t="s">
        <v>1002</v>
      </c>
      <c r="H23" s="411">
        <v>100</v>
      </c>
      <c r="I23" s="411" t="s">
        <v>1002</v>
      </c>
      <c r="J23" s="411">
        <v>200</v>
      </c>
      <c r="K23" s="411" t="s">
        <v>1002</v>
      </c>
      <c r="L23" s="411">
        <v>1000</v>
      </c>
      <c r="M23" s="411" t="s">
        <v>1002</v>
      </c>
      <c r="N23" s="411">
        <v>2500</v>
      </c>
      <c r="O23" s="411" t="s">
        <v>327</v>
      </c>
      <c r="P23" s="428">
        <v>25</v>
      </c>
    </row>
    <row r="24" spans="1:16">
      <c r="A24" s="427" t="s">
        <v>4</v>
      </c>
      <c r="B24" s="409">
        <v>30</v>
      </c>
      <c r="C24" s="409" t="s">
        <v>1040</v>
      </c>
      <c r="D24" s="410" t="s">
        <v>1021</v>
      </c>
      <c r="E24" s="410">
        <v>100000</v>
      </c>
      <c r="F24" s="411" t="s">
        <v>1029</v>
      </c>
      <c r="G24" s="411" t="s">
        <v>1002</v>
      </c>
      <c r="H24" s="411">
        <v>100</v>
      </c>
      <c r="I24" s="411" t="s">
        <v>1002</v>
      </c>
      <c r="J24" s="411">
        <v>200</v>
      </c>
      <c r="K24" s="411" t="s">
        <v>1002</v>
      </c>
      <c r="L24" s="411">
        <v>1000</v>
      </c>
      <c r="M24" s="411" t="s">
        <v>1002</v>
      </c>
      <c r="N24" s="411">
        <v>2500</v>
      </c>
      <c r="O24" s="411" t="s">
        <v>327</v>
      </c>
      <c r="P24" s="428">
        <v>25</v>
      </c>
    </row>
    <row r="25" spans="1:16">
      <c r="A25" s="427" t="s">
        <v>4</v>
      </c>
      <c r="B25" s="409">
        <v>40</v>
      </c>
      <c r="C25" s="409" t="s">
        <v>1041</v>
      </c>
      <c r="D25" s="410" t="s">
        <v>1022</v>
      </c>
      <c r="E25" s="410">
        <v>1000000</v>
      </c>
      <c r="F25" s="411" t="s">
        <v>1029</v>
      </c>
      <c r="G25" s="411" t="s">
        <v>1002</v>
      </c>
      <c r="H25" s="411">
        <v>100</v>
      </c>
      <c r="I25" s="411" t="s">
        <v>1002</v>
      </c>
      <c r="J25" s="411">
        <v>200</v>
      </c>
      <c r="K25" s="411" t="s">
        <v>1002</v>
      </c>
      <c r="L25" s="411">
        <v>1000</v>
      </c>
      <c r="M25" s="411" t="s">
        <v>1002</v>
      </c>
      <c r="N25" s="411">
        <v>2500</v>
      </c>
      <c r="O25" s="411" t="s">
        <v>327</v>
      </c>
      <c r="P25" s="428">
        <v>25</v>
      </c>
    </row>
    <row r="26" spans="1:16">
      <c r="A26" s="427" t="s">
        <v>4</v>
      </c>
      <c r="B26" s="409">
        <v>50</v>
      </c>
      <c r="C26" s="409" t="s">
        <v>1042</v>
      </c>
      <c r="D26" s="410" t="s">
        <v>1024</v>
      </c>
      <c r="E26" s="410">
        <v>60000</v>
      </c>
      <c r="F26" s="411" t="s">
        <v>1029</v>
      </c>
      <c r="G26" s="411" t="s">
        <v>1002</v>
      </c>
      <c r="H26" s="411">
        <v>100</v>
      </c>
      <c r="I26" s="411" t="s">
        <v>1002</v>
      </c>
      <c r="J26" s="411">
        <v>200</v>
      </c>
      <c r="K26" s="411" t="s">
        <v>1002</v>
      </c>
      <c r="L26" s="411">
        <v>1000</v>
      </c>
      <c r="M26" s="411" t="s">
        <v>1002</v>
      </c>
      <c r="N26" s="411">
        <v>2500</v>
      </c>
      <c r="O26" s="411" t="s">
        <v>327</v>
      </c>
      <c r="P26" s="428">
        <v>25</v>
      </c>
    </row>
    <row r="27" spans="1:16">
      <c r="A27" s="427" t="s">
        <v>4</v>
      </c>
      <c r="B27" s="409">
        <v>60</v>
      </c>
      <c r="C27" s="409" t="s">
        <v>1043</v>
      </c>
      <c r="D27" s="410" t="s">
        <v>301</v>
      </c>
      <c r="E27" s="410">
        <v>1000000000</v>
      </c>
      <c r="F27" s="411" t="s">
        <v>1029</v>
      </c>
      <c r="G27" s="411" t="s">
        <v>1002</v>
      </c>
      <c r="H27" s="411">
        <v>100</v>
      </c>
      <c r="I27" s="411" t="s">
        <v>1002</v>
      </c>
      <c r="J27" s="411">
        <v>200</v>
      </c>
      <c r="K27" s="411" t="s">
        <v>1002</v>
      </c>
      <c r="L27" s="411">
        <v>1000</v>
      </c>
      <c r="M27" s="411" t="s">
        <v>1002</v>
      </c>
      <c r="N27" s="411">
        <v>2500</v>
      </c>
      <c r="O27" s="411" t="s">
        <v>327</v>
      </c>
      <c r="P27" s="428">
        <v>25</v>
      </c>
    </row>
    <row r="28" spans="1:16">
      <c r="A28" s="427" t="s">
        <v>4</v>
      </c>
      <c r="B28" s="409">
        <v>70</v>
      </c>
      <c r="C28" s="409" t="s">
        <v>1044</v>
      </c>
      <c r="D28" s="410" t="s">
        <v>205</v>
      </c>
      <c r="E28" s="410">
        <v>1000</v>
      </c>
      <c r="F28" s="411" t="s">
        <v>1029</v>
      </c>
      <c r="G28" s="411" t="s">
        <v>1002</v>
      </c>
      <c r="H28" s="411">
        <v>100</v>
      </c>
      <c r="I28" s="411" t="s">
        <v>1002</v>
      </c>
      <c r="J28" s="411">
        <v>200</v>
      </c>
      <c r="K28" s="411" t="s">
        <v>1002</v>
      </c>
      <c r="L28" s="411">
        <v>1000</v>
      </c>
      <c r="M28" s="411" t="s">
        <v>1002</v>
      </c>
      <c r="N28" s="411">
        <v>2500</v>
      </c>
      <c r="O28" s="411" t="s">
        <v>327</v>
      </c>
      <c r="P28" s="428">
        <v>25</v>
      </c>
    </row>
    <row r="29" spans="1:16">
      <c r="A29" s="434" t="s">
        <v>4</v>
      </c>
      <c r="B29" s="435">
        <v>80</v>
      </c>
      <c r="C29" s="435" t="s">
        <v>1045</v>
      </c>
      <c r="D29" s="436" t="s">
        <v>1026</v>
      </c>
      <c r="E29" s="436">
        <v>10000</v>
      </c>
      <c r="F29" s="411" t="s">
        <v>1029</v>
      </c>
      <c r="G29" s="437" t="s">
        <v>1002</v>
      </c>
      <c r="H29" s="437">
        <v>100</v>
      </c>
      <c r="I29" s="437" t="s">
        <v>1002</v>
      </c>
      <c r="J29" s="437">
        <v>200</v>
      </c>
      <c r="K29" s="437" t="s">
        <v>1002</v>
      </c>
      <c r="L29" s="437">
        <v>1000</v>
      </c>
      <c r="M29" s="437" t="s">
        <v>1002</v>
      </c>
      <c r="N29" s="437">
        <v>2500</v>
      </c>
      <c r="O29" s="437" t="s">
        <v>327</v>
      </c>
      <c r="P29" s="438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684</v>
      </c>
      <c r="H4" s="144" t="s">
        <v>1152</v>
      </c>
      <c r="I4" s="144" t="s">
        <v>1153</v>
      </c>
      <c r="J4" s="449" t="s">
        <v>1156</v>
      </c>
      <c r="K4" s="471" t="s">
        <v>1206</v>
      </c>
      <c r="L4" s="144" t="s">
        <v>1205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1173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1174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1175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1176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1177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1178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1179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1182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1180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1181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G1" workbookViewId="0">
      <selection activeCell="BA16" sqref="BA16:BA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807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3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18" t="s">
        <v>212</v>
      </c>
      <c r="J15" s="421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1133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919</v>
      </c>
      <c r="AH15" s="167" t="s">
        <v>920</v>
      </c>
      <c r="AI15" s="169" t="s">
        <v>191</v>
      </c>
      <c r="AJ15" s="148" t="s">
        <v>192</v>
      </c>
      <c r="AK15" s="148" t="s">
        <v>959</v>
      </c>
      <c r="AL15" s="369" t="s">
        <v>960</v>
      </c>
      <c r="AM15" s="148" t="s">
        <v>961</v>
      </c>
      <c r="AN15" s="148" t="s">
        <v>962</v>
      </c>
      <c r="AO15" s="148" t="s">
        <v>963</v>
      </c>
      <c r="AP15" s="148" t="s">
        <v>964</v>
      </c>
      <c r="AQ15" s="148" t="s">
        <v>965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941</v>
      </c>
      <c r="BA15" s="143" t="s">
        <v>942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19">
        <v>35</v>
      </c>
      <c r="J16" s="422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12">
        <v>30</v>
      </c>
      <c r="S16" s="412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12">
        <v>7.5</v>
      </c>
      <c r="AC16" s="165">
        <v>2</v>
      </c>
      <c r="AD16" s="412">
        <v>8</v>
      </c>
      <c r="AE16" s="165">
        <v>4000</v>
      </c>
      <c r="AF16" s="164">
        <v>0.23</v>
      </c>
      <c r="AG16" s="417">
        <v>0</v>
      </c>
      <c r="AH16" s="417">
        <v>6</v>
      </c>
      <c r="AI16" s="15" t="s">
        <v>663</v>
      </c>
      <c r="AJ16" s="15" t="s">
        <v>673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1262</v>
      </c>
      <c r="AS16" s="135" t="s">
        <v>1272</v>
      </c>
      <c r="AT16" s="231">
        <v>3.0000000000000001E-3</v>
      </c>
      <c r="AU16" s="445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62">
        <v>1.7</v>
      </c>
      <c r="BA16" s="362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19">
        <v>35</v>
      </c>
      <c r="J17" s="422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12">
        <v>30</v>
      </c>
      <c r="S17" s="412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12">
        <v>8</v>
      </c>
      <c r="AC17" s="165">
        <v>3</v>
      </c>
      <c r="AD17" s="412">
        <v>9</v>
      </c>
      <c r="AE17" s="165">
        <v>7500</v>
      </c>
      <c r="AF17" s="164">
        <v>0.19</v>
      </c>
      <c r="AG17" s="415">
        <v>0</v>
      </c>
      <c r="AH17" s="415">
        <v>6</v>
      </c>
      <c r="AI17" s="170" t="s">
        <v>665</v>
      </c>
      <c r="AJ17" s="15" t="s">
        <v>675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1263</v>
      </c>
      <c r="AS17" s="135" t="s">
        <v>1273</v>
      </c>
      <c r="AT17" s="231">
        <v>2.3E-3</v>
      </c>
      <c r="AU17" s="445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150</v>
      </c>
      <c r="I18" s="420">
        <v>35</v>
      </c>
      <c r="J18" s="423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12">
        <v>30</v>
      </c>
      <c r="S18" s="412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12">
        <v>9</v>
      </c>
      <c r="AC18" s="166">
        <v>3</v>
      </c>
      <c r="AD18" s="413">
        <v>9</v>
      </c>
      <c r="AE18" s="165">
        <v>11000</v>
      </c>
      <c r="AF18" s="168">
        <v>0.15</v>
      </c>
      <c r="AG18" s="416">
        <v>0</v>
      </c>
      <c r="AH18" s="416">
        <v>6</v>
      </c>
      <c r="AI18" s="170" t="s">
        <v>668</v>
      </c>
      <c r="AJ18" s="15" t="s">
        <v>678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1264</v>
      </c>
      <c r="AS18" s="142" t="s">
        <v>1274</v>
      </c>
      <c r="AT18" s="231">
        <v>2E-3</v>
      </c>
      <c r="AU18" s="445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300</v>
      </c>
      <c r="I19" s="419">
        <v>35</v>
      </c>
      <c r="J19" s="422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12">
        <v>30</v>
      </c>
      <c r="S19" s="412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12">
        <v>10</v>
      </c>
      <c r="AC19" s="165">
        <v>3</v>
      </c>
      <c r="AD19" s="412">
        <v>9</v>
      </c>
      <c r="AE19" s="165">
        <v>14500</v>
      </c>
      <c r="AF19" s="164">
        <v>0.13</v>
      </c>
      <c r="AG19" s="415">
        <v>0</v>
      </c>
      <c r="AH19" s="415">
        <v>6</v>
      </c>
      <c r="AI19" s="170" t="s">
        <v>664</v>
      </c>
      <c r="AJ19" s="15" t="s">
        <v>674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1265</v>
      </c>
      <c r="AS19" s="142" t="s">
        <v>1275</v>
      </c>
      <c r="AT19" s="231">
        <v>2E-3</v>
      </c>
      <c r="AU19" s="445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550</v>
      </c>
      <c r="I20" s="419">
        <v>35</v>
      </c>
      <c r="J20" s="422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12">
        <v>30</v>
      </c>
      <c r="S20" s="412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12">
        <v>11</v>
      </c>
      <c r="AC20" s="165">
        <v>4</v>
      </c>
      <c r="AD20" s="412">
        <v>10</v>
      </c>
      <c r="AE20" s="165">
        <v>18000</v>
      </c>
      <c r="AF20" s="164">
        <v>0.11</v>
      </c>
      <c r="AG20" s="415">
        <v>0</v>
      </c>
      <c r="AH20" s="415">
        <v>12</v>
      </c>
      <c r="AI20" s="170" t="s">
        <v>666</v>
      </c>
      <c r="AJ20" s="15" t="s">
        <v>676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1266</v>
      </c>
      <c r="AS20" s="142" t="s">
        <v>1276</v>
      </c>
      <c r="AT20" s="231">
        <v>1.9E-3</v>
      </c>
      <c r="AU20" s="445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550</v>
      </c>
      <c r="I21" s="419">
        <v>35</v>
      </c>
      <c r="J21" s="422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12">
        <v>30</v>
      </c>
      <c r="S21" s="412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12">
        <v>12</v>
      </c>
      <c r="AC21" s="165">
        <v>4</v>
      </c>
      <c r="AD21" s="412">
        <v>10</v>
      </c>
      <c r="AE21" s="165">
        <v>21500</v>
      </c>
      <c r="AF21" s="164">
        <v>0.09</v>
      </c>
      <c r="AG21" s="415">
        <v>0</v>
      </c>
      <c r="AH21" s="415">
        <v>12</v>
      </c>
      <c r="AI21" s="170" t="s">
        <v>667</v>
      </c>
      <c r="AJ21" s="15" t="s">
        <v>677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1267</v>
      </c>
      <c r="AS21" s="142" t="s">
        <v>1281</v>
      </c>
      <c r="AT21" s="231">
        <v>1.8E-3</v>
      </c>
      <c r="AU21" s="445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19">
        <v>35</v>
      </c>
      <c r="J22" s="422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12">
        <v>25</v>
      </c>
      <c r="S22" s="412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12">
        <v>14</v>
      </c>
      <c r="AC22" s="165">
        <v>4</v>
      </c>
      <c r="AD22" s="412">
        <v>10</v>
      </c>
      <c r="AE22" s="165">
        <v>25000</v>
      </c>
      <c r="AF22" s="164">
        <v>0.08</v>
      </c>
      <c r="AG22" s="415">
        <v>0</v>
      </c>
      <c r="AH22" s="415">
        <v>12</v>
      </c>
      <c r="AI22" s="170" t="s">
        <v>669</v>
      </c>
      <c r="AJ22" s="15" t="s">
        <v>679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1268</v>
      </c>
      <c r="AS22" s="142" t="s">
        <v>1277</v>
      </c>
      <c r="AT22" s="231">
        <v>1.6999999999999999E-3</v>
      </c>
      <c r="AU22" s="445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20">
        <v>35</v>
      </c>
      <c r="J23" s="423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12">
        <v>25</v>
      </c>
      <c r="S23" s="412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12">
        <v>15</v>
      </c>
      <c r="AC23" s="166">
        <v>5</v>
      </c>
      <c r="AD23" s="413">
        <v>10</v>
      </c>
      <c r="AE23" s="165">
        <v>28500</v>
      </c>
      <c r="AF23" s="168">
        <v>7.0000000000000007E-2</v>
      </c>
      <c r="AG23" s="416">
        <v>0</v>
      </c>
      <c r="AH23" s="416">
        <v>12</v>
      </c>
      <c r="AI23" s="170" t="s">
        <v>670</v>
      </c>
      <c r="AJ23" s="15" t="s">
        <v>680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1269</v>
      </c>
      <c r="AS23" s="142" t="s">
        <v>1278</v>
      </c>
      <c r="AT23" s="231">
        <v>1.6000000000000001E-3</v>
      </c>
      <c r="AU23" s="445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20">
        <v>35</v>
      </c>
      <c r="J24" s="423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12">
        <v>25</v>
      </c>
      <c r="S24" s="412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12">
        <v>15</v>
      </c>
      <c r="AC24" s="166">
        <v>5</v>
      </c>
      <c r="AD24" s="413">
        <v>10</v>
      </c>
      <c r="AE24" s="165">
        <v>32000</v>
      </c>
      <c r="AF24" s="168">
        <v>0.06</v>
      </c>
      <c r="AG24" s="416">
        <v>0</v>
      </c>
      <c r="AH24" s="416">
        <v>12</v>
      </c>
      <c r="AI24" s="170" t="s">
        <v>671</v>
      </c>
      <c r="AJ24" s="15" t="s">
        <v>681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1270</v>
      </c>
      <c r="AS24" s="142" t="s">
        <v>1279</v>
      </c>
      <c r="AT24" s="231">
        <v>1.6000000000000001E-3</v>
      </c>
      <c r="AU24" s="445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800</v>
      </c>
      <c r="I25" s="420">
        <v>35</v>
      </c>
      <c r="J25" s="424">
        <v>45</v>
      </c>
      <c r="K25" s="20">
        <v>25</v>
      </c>
      <c r="L25" s="228">
        <v>0</v>
      </c>
      <c r="M25" s="444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12">
        <v>20</v>
      </c>
      <c r="S25" s="412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40">
        <v>16</v>
      </c>
      <c r="AC25" s="166">
        <v>6</v>
      </c>
      <c r="AD25" s="440">
        <v>10</v>
      </c>
      <c r="AE25" s="165">
        <v>35500</v>
      </c>
      <c r="AF25" s="168">
        <v>0.05</v>
      </c>
      <c r="AG25" s="415">
        <v>0</v>
      </c>
      <c r="AH25" s="415">
        <v>12</v>
      </c>
      <c r="AI25" s="170" t="s">
        <v>672</v>
      </c>
      <c r="AJ25" s="15" t="s">
        <v>682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1271</v>
      </c>
      <c r="AS25" s="158" t="s">
        <v>1280</v>
      </c>
      <c r="AT25" s="231">
        <v>1.5E-3</v>
      </c>
      <c r="AU25" s="445">
        <v>5.0000000000000001E-3</v>
      </c>
      <c r="AV25" s="446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528</v>
      </c>
      <c r="J26" s="500"/>
      <c r="K26" s="500"/>
      <c r="L26" s="501"/>
      <c r="M26" s="442"/>
      <c r="N26" s="505" t="s">
        <v>529</v>
      </c>
      <c r="O26" s="505"/>
      <c r="P26" s="505"/>
      <c r="Q26" s="505"/>
      <c r="R26" s="505"/>
      <c r="S26" s="506"/>
      <c r="T26" s="504" t="s">
        <v>530</v>
      </c>
      <c r="U26" s="504"/>
      <c r="V26" s="441" t="s">
        <v>535</v>
      </c>
      <c r="W26" s="503" t="s">
        <v>534</v>
      </c>
      <c r="X26" s="503"/>
      <c r="Y26" s="503"/>
      <c r="Z26" s="503"/>
      <c r="AA26" s="502" t="s">
        <v>531</v>
      </c>
      <c r="AB26" s="502"/>
      <c r="AC26" s="502"/>
      <c r="AD26" s="502"/>
      <c r="AE26" s="502"/>
      <c r="AF26" s="439" t="s">
        <v>532</v>
      </c>
      <c r="AH26" s="226"/>
      <c r="AI26" s="226"/>
      <c r="AV26" s="495" t="s">
        <v>536</v>
      </c>
      <c r="AW26" s="496"/>
      <c r="AX26" s="496"/>
      <c r="AY26" s="496"/>
      <c r="AZ26" s="496"/>
      <c r="BA26" s="497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47"/>
      <c r="D35" s="347" t="s">
        <v>787</v>
      </c>
      <c r="E35" s="347" t="s">
        <v>798</v>
      </c>
      <c r="F35" s="347"/>
      <c r="G35" s="347"/>
    </row>
    <row r="36" spans="2:23" ht="169.5">
      <c r="B36" s="143" t="s">
        <v>788</v>
      </c>
      <c r="C36" s="144" t="s">
        <v>5</v>
      </c>
      <c r="D36" s="161" t="s">
        <v>789</v>
      </c>
      <c r="E36" s="161" t="s">
        <v>790</v>
      </c>
      <c r="F36" s="149" t="s">
        <v>791</v>
      </c>
    </row>
    <row r="37" spans="2:23">
      <c r="B37" s="156" t="s">
        <v>4</v>
      </c>
      <c r="C37" s="13" t="s">
        <v>792</v>
      </c>
      <c r="D37" s="162">
        <v>0.25</v>
      </c>
      <c r="E37" s="162">
        <v>1</v>
      </c>
      <c r="F37" s="21" t="s">
        <v>795</v>
      </c>
    </row>
    <row r="38" spans="2:23">
      <c r="B38" s="156" t="s">
        <v>4</v>
      </c>
      <c r="C38" s="13" t="s">
        <v>793</v>
      </c>
      <c r="D38" s="162">
        <v>0.1</v>
      </c>
      <c r="E38" s="162">
        <v>0.7</v>
      </c>
      <c r="F38" s="21" t="s">
        <v>796</v>
      </c>
    </row>
    <row r="39" spans="2:23">
      <c r="B39" s="156" t="s">
        <v>4</v>
      </c>
      <c r="C39" s="13" t="s">
        <v>794</v>
      </c>
      <c r="D39" s="162">
        <v>0.05</v>
      </c>
      <c r="E39" s="162">
        <v>0.4</v>
      </c>
      <c r="F39" s="21" t="s">
        <v>797</v>
      </c>
    </row>
    <row r="40" spans="2:23" ht="15.75" thickBot="1"/>
    <row r="41" spans="2:23" ht="23.25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50">
      <c r="B43" s="143" t="s">
        <v>631</v>
      </c>
      <c r="C43" s="144" t="s">
        <v>5</v>
      </c>
      <c r="D43" s="146" t="s">
        <v>781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topLeftCell="B10" workbookViewId="0">
      <selection activeCell="G37" sqref="G37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660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51" t="s">
        <v>566</v>
      </c>
      <c r="C4" s="452" t="s">
        <v>5</v>
      </c>
      <c r="D4" s="453" t="s">
        <v>646</v>
      </c>
      <c r="E4" s="453" t="s">
        <v>364</v>
      </c>
      <c r="F4" s="453" t="s">
        <v>186</v>
      </c>
      <c r="G4" s="453" t="s">
        <v>1204</v>
      </c>
      <c r="H4" s="454" t="s">
        <v>191</v>
      </c>
      <c r="I4" s="454" t="s">
        <v>192</v>
      </c>
      <c r="J4" s="454" t="s">
        <v>23</v>
      </c>
      <c r="K4" s="455" t="s">
        <v>800</v>
      </c>
      <c r="L4" s="456" t="s">
        <v>38</v>
      </c>
      <c r="M4" s="456" t="s">
        <v>177</v>
      </c>
      <c r="N4" s="457" t="s">
        <v>966</v>
      </c>
    </row>
    <row r="5" spans="1:17">
      <c r="B5" s="458" t="s">
        <v>4</v>
      </c>
      <c r="C5" s="459" t="s">
        <v>652</v>
      </c>
      <c r="D5" s="460" t="s">
        <v>649</v>
      </c>
      <c r="E5" s="460" t="s">
        <v>870</v>
      </c>
      <c r="F5" s="460">
        <v>0</v>
      </c>
      <c r="G5" s="460" t="b">
        <v>1</v>
      </c>
      <c r="H5" s="461" t="s">
        <v>655</v>
      </c>
      <c r="I5" s="461" t="s">
        <v>657</v>
      </c>
      <c r="J5" s="461" t="s">
        <v>910</v>
      </c>
      <c r="K5" s="462" t="s">
        <v>326</v>
      </c>
      <c r="L5" s="457" t="s">
        <v>845</v>
      </c>
      <c r="M5" s="457" t="str">
        <f>CONCATENATE(LEFT(petDefinitions[[#This Row],['[tidName']]],10),"_DESC")</f>
        <v>TID_PET_00_DESC</v>
      </c>
      <c r="N5" s="457">
        <v>0</v>
      </c>
    </row>
    <row r="6" spans="1:17">
      <c r="B6" s="458" t="s">
        <v>4</v>
      </c>
      <c r="C6" s="459" t="s">
        <v>653</v>
      </c>
      <c r="D6" s="460" t="s">
        <v>649</v>
      </c>
      <c r="E6" s="460" t="s">
        <v>870</v>
      </c>
      <c r="F6" s="460">
        <v>1</v>
      </c>
      <c r="G6" s="460" t="b">
        <v>1</v>
      </c>
      <c r="H6" s="461" t="s">
        <v>655</v>
      </c>
      <c r="I6" s="461" t="s">
        <v>657</v>
      </c>
      <c r="J6" s="461" t="s">
        <v>910</v>
      </c>
      <c r="K6" s="462" t="s">
        <v>301</v>
      </c>
      <c r="L6" s="457" t="s">
        <v>871</v>
      </c>
      <c r="M6" s="457" t="str">
        <f>CONCATENATE(LEFT(petDefinitions[[#This Row],['[tidName']]],10),"_DESC")</f>
        <v>TID_PET_01_DESC</v>
      </c>
      <c r="N6" s="463">
        <v>1</v>
      </c>
      <c r="Q6" s="67"/>
    </row>
    <row r="7" spans="1:17">
      <c r="B7" s="464" t="s">
        <v>4</v>
      </c>
      <c r="C7" s="465" t="s">
        <v>654</v>
      </c>
      <c r="D7" s="466" t="s">
        <v>649</v>
      </c>
      <c r="E7" s="466" t="s">
        <v>870</v>
      </c>
      <c r="F7" s="466">
        <v>2</v>
      </c>
      <c r="G7" s="460" t="b">
        <v>1</v>
      </c>
      <c r="H7" s="461" t="s">
        <v>655</v>
      </c>
      <c r="I7" s="461" t="s">
        <v>657</v>
      </c>
      <c r="J7" s="461" t="s">
        <v>910</v>
      </c>
      <c r="K7" s="462" t="s">
        <v>831</v>
      </c>
      <c r="L7" s="457" t="s">
        <v>872</v>
      </c>
      <c r="M7" s="463" t="str">
        <f>CONCATENATE(LEFT(petDefinitions[[#This Row],['[tidName']]],10),"_DESC")</f>
        <v>TID_PET_02_DESC</v>
      </c>
      <c r="N7" s="457">
        <v>2</v>
      </c>
      <c r="Q7" s="67"/>
    </row>
    <row r="8" spans="1:17">
      <c r="B8" s="464" t="s">
        <v>4</v>
      </c>
      <c r="C8" s="465" t="s">
        <v>808</v>
      </c>
      <c r="D8" s="466" t="s">
        <v>649</v>
      </c>
      <c r="E8" s="466" t="s">
        <v>870</v>
      </c>
      <c r="F8" s="460">
        <v>3</v>
      </c>
      <c r="G8" s="460" t="b">
        <v>1</v>
      </c>
      <c r="H8" s="461" t="s">
        <v>1324</v>
      </c>
      <c r="I8" s="461" t="s">
        <v>1320</v>
      </c>
      <c r="J8" s="461" t="s">
        <v>1321</v>
      </c>
      <c r="K8" s="462" t="s">
        <v>326</v>
      </c>
      <c r="L8" s="457" t="s">
        <v>873</v>
      </c>
      <c r="M8" s="457" t="str">
        <f>CONCATENATE(LEFT(petDefinitions[[#This Row],['[tidName']]],10),"_DESC")</f>
        <v>TID_PET_03_DESC</v>
      </c>
      <c r="N8" s="463">
        <v>3</v>
      </c>
      <c r="Q8" s="67"/>
    </row>
    <row r="9" spans="1:17">
      <c r="A9" s="67"/>
      <c r="B9" s="464" t="s">
        <v>4</v>
      </c>
      <c r="C9" s="465" t="s">
        <v>809</v>
      </c>
      <c r="D9" s="466" t="s">
        <v>649</v>
      </c>
      <c r="E9" s="466" t="s">
        <v>870</v>
      </c>
      <c r="F9" s="460">
        <v>4</v>
      </c>
      <c r="G9" s="460" t="b">
        <v>1</v>
      </c>
      <c r="H9" s="461" t="s">
        <v>1189</v>
      </c>
      <c r="I9" s="461" t="s">
        <v>1197</v>
      </c>
      <c r="J9" s="467" t="s">
        <v>913</v>
      </c>
      <c r="K9" s="462" t="s">
        <v>831</v>
      </c>
      <c r="L9" s="457" t="s">
        <v>874</v>
      </c>
      <c r="M9" s="463" t="str">
        <f>CONCATENATE(LEFT(petDefinitions[[#This Row],['[tidName']]],10),"_DESC")</f>
        <v>TID_PET_04_DESC</v>
      </c>
      <c r="N9" s="457">
        <v>4</v>
      </c>
      <c r="Q9" s="67"/>
    </row>
    <row r="10" spans="1:17">
      <c r="A10" s="67"/>
      <c r="B10" s="464" t="s">
        <v>4</v>
      </c>
      <c r="C10" s="465" t="s">
        <v>810</v>
      </c>
      <c r="D10" s="466" t="s">
        <v>649</v>
      </c>
      <c r="E10" s="466" t="s">
        <v>870</v>
      </c>
      <c r="F10" s="466">
        <v>5</v>
      </c>
      <c r="G10" s="460" t="b">
        <v>1</v>
      </c>
      <c r="H10" s="461" t="s">
        <v>655</v>
      </c>
      <c r="I10" s="461" t="s">
        <v>657</v>
      </c>
      <c r="J10" s="461" t="s">
        <v>910</v>
      </c>
      <c r="K10" s="462" t="s">
        <v>301</v>
      </c>
      <c r="L10" s="457" t="s">
        <v>875</v>
      </c>
      <c r="M10" s="457" t="str">
        <f>CONCATENATE(LEFT(petDefinitions[[#This Row],['[tidName']]],10),"_DESC")</f>
        <v>TID_PET_05_DESC</v>
      </c>
      <c r="N10" s="457">
        <v>5</v>
      </c>
      <c r="Q10" s="67"/>
    </row>
    <row r="11" spans="1:17">
      <c r="A11" s="67"/>
      <c r="B11" s="464" t="s">
        <v>4</v>
      </c>
      <c r="C11" s="465" t="s">
        <v>811</v>
      </c>
      <c r="D11" s="466" t="s">
        <v>649</v>
      </c>
      <c r="E11" s="466" t="s">
        <v>870</v>
      </c>
      <c r="F11" s="460">
        <v>6</v>
      </c>
      <c r="G11" s="460" t="b">
        <v>1</v>
      </c>
      <c r="H11" s="461" t="s">
        <v>655</v>
      </c>
      <c r="I11" s="461" t="s">
        <v>657</v>
      </c>
      <c r="J11" s="461" t="s">
        <v>910</v>
      </c>
      <c r="K11" s="462" t="s">
        <v>831</v>
      </c>
      <c r="L11" s="457" t="s">
        <v>876</v>
      </c>
      <c r="M11" s="457" t="str">
        <f>CONCATENATE(LEFT(petDefinitions[[#This Row],['[tidName']]],10),"_DESC")</f>
        <v>TID_PET_06_DESC</v>
      </c>
      <c r="N11" s="457">
        <v>6</v>
      </c>
      <c r="Q11" s="67"/>
    </row>
    <row r="12" spans="1:17">
      <c r="A12" s="67"/>
      <c r="B12" s="464" t="s">
        <v>4</v>
      </c>
      <c r="C12" s="465" t="s">
        <v>812</v>
      </c>
      <c r="D12" s="466" t="s">
        <v>649</v>
      </c>
      <c r="E12" s="466" t="s">
        <v>826</v>
      </c>
      <c r="F12" s="466">
        <v>0</v>
      </c>
      <c r="G12" s="460" t="b">
        <v>1</v>
      </c>
      <c r="H12" s="461" t="s">
        <v>655</v>
      </c>
      <c r="I12" s="461" t="s">
        <v>657</v>
      </c>
      <c r="J12" s="461" t="s">
        <v>910</v>
      </c>
      <c r="K12" s="462" t="s">
        <v>802</v>
      </c>
      <c r="L12" s="457" t="s">
        <v>877</v>
      </c>
      <c r="M12" s="457" t="str">
        <f>CONCATENATE(LEFT(petDefinitions[[#This Row],['[tidName']]],10),"_DESC")</f>
        <v>TID_PET_07_DESC</v>
      </c>
      <c r="N12" s="457">
        <v>7</v>
      </c>
      <c r="Q12" s="67"/>
    </row>
    <row r="13" spans="1:17">
      <c r="A13" s="67"/>
      <c r="B13" s="464" t="s">
        <v>4</v>
      </c>
      <c r="C13" s="465" t="s">
        <v>813</v>
      </c>
      <c r="D13" s="466" t="s">
        <v>649</v>
      </c>
      <c r="E13" s="466" t="s">
        <v>830</v>
      </c>
      <c r="F13" s="466">
        <v>0</v>
      </c>
      <c r="G13" s="460" t="b">
        <v>1</v>
      </c>
      <c r="H13" s="461" t="s">
        <v>655</v>
      </c>
      <c r="I13" s="461" t="s">
        <v>658</v>
      </c>
      <c r="J13" s="461" t="s">
        <v>912</v>
      </c>
      <c r="K13" s="462" t="s">
        <v>938</v>
      </c>
      <c r="L13" s="457" t="s">
        <v>878</v>
      </c>
      <c r="M13" s="457" t="str">
        <f>CONCATENATE(LEFT(petDefinitions[[#This Row],['[tidName']]],10),"_DESC")</f>
        <v>TID_PET_08_DESC</v>
      </c>
      <c r="N13" s="457">
        <v>8</v>
      </c>
      <c r="Q13" s="67"/>
    </row>
    <row r="14" spans="1:17">
      <c r="A14" s="67"/>
      <c r="B14" s="464" t="s">
        <v>4</v>
      </c>
      <c r="C14" s="465" t="s">
        <v>814</v>
      </c>
      <c r="D14" s="466" t="s">
        <v>649</v>
      </c>
      <c r="E14" s="466" t="s">
        <v>828</v>
      </c>
      <c r="F14" s="466">
        <v>0</v>
      </c>
      <c r="G14" s="460" t="b">
        <v>1</v>
      </c>
      <c r="H14" s="461" t="s">
        <v>655</v>
      </c>
      <c r="I14" s="467" t="s">
        <v>659</v>
      </c>
      <c r="J14" s="461" t="s">
        <v>912</v>
      </c>
      <c r="K14" s="462" t="s">
        <v>839</v>
      </c>
      <c r="L14" s="457" t="s">
        <v>879</v>
      </c>
      <c r="M14" s="457" t="str">
        <f>CONCATENATE(LEFT(petDefinitions[[#This Row],['[tidName']]],10),"_DESC")</f>
        <v>TID_PET_09_DESC</v>
      </c>
      <c r="N14" s="457">
        <v>9</v>
      </c>
      <c r="Q14" s="67"/>
    </row>
    <row r="15" spans="1:17">
      <c r="A15" s="67"/>
      <c r="B15" s="464" t="s">
        <v>4</v>
      </c>
      <c r="C15" s="465" t="s">
        <v>815</v>
      </c>
      <c r="D15" s="466" t="s">
        <v>649</v>
      </c>
      <c r="E15" s="466" t="s">
        <v>828</v>
      </c>
      <c r="F15" s="466">
        <v>1</v>
      </c>
      <c r="G15" s="460" t="b">
        <v>1</v>
      </c>
      <c r="H15" s="461" t="s">
        <v>1327</v>
      </c>
      <c r="I15" s="461" t="s">
        <v>1323</v>
      </c>
      <c r="J15" s="461" t="s">
        <v>1333</v>
      </c>
      <c r="K15" s="462" t="s">
        <v>803</v>
      </c>
      <c r="L15" s="457" t="s">
        <v>1194</v>
      </c>
      <c r="M15" s="457" t="str">
        <f>CONCATENATE(LEFT(petDefinitions[[#This Row],['[tidName']]],10),"_DESC")</f>
        <v>TID_PET_10_DESC</v>
      </c>
      <c r="N15" s="457">
        <v>10</v>
      </c>
      <c r="Q15" s="67"/>
    </row>
    <row r="16" spans="1:17">
      <c r="A16" s="67"/>
      <c r="B16" s="464" t="s">
        <v>4</v>
      </c>
      <c r="C16" s="465" t="s">
        <v>816</v>
      </c>
      <c r="D16" s="466" t="s">
        <v>649</v>
      </c>
      <c r="E16" s="466" t="s">
        <v>828</v>
      </c>
      <c r="F16" s="466">
        <v>2</v>
      </c>
      <c r="G16" s="460" t="b">
        <v>1</v>
      </c>
      <c r="H16" s="461" t="s">
        <v>655</v>
      </c>
      <c r="I16" s="461" t="s">
        <v>657</v>
      </c>
      <c r="J16" s="461" t="s">
        <v>910</v>
      </c>
      <c r="K16" s="462" t="s">
        <v>843</v>
      </c>
      <c r="L16" s="457" t="s">
        <v>1195</v>
      </c>
      <c r="M16" s="457" t="str">
        <f>CONCATENATE(LEFT(petDefinitions[[#This Row],['[tidName']]],10),"_DESC")</f>
        <v>TID_PET_11_DESC</v>
      </c>
      <c r="N16" s="457">
        <v>11</v>
      </c>
      <c r="Q16" s="67"/>
    </row>
    <row r="17" spans="1:17">
      <c r="A17" s="67"/>
      <c r="B17" s="464" t="s">
        <v>4</v>
      </c>
      <c r="C17" s="465" t="s">
        <v>817</v>
      </c>
      <c r="D17" s="466" t="s">
        <v>649</v>
      </c>
      <c r="E17" s="466" t="s">
        <v>828</v>
      </c>
      <c r="F17" s="466">
        <v>3</v>
      </c>
      <c r="G17" s="460" t="b">
        <v>1</v>
      </c>
      <c r="H17" s="461" t="s">
        <v>655</v>
      </c>
      <c r="I17" s="461" t="s">
        <v>657</v>
      </c>
      <c r="J17" s="461" t="s">
        <v>912</v>
      </c>
      <c r="K17" s="462" t="s">
        <v>801</v>
      </c>
      <c r="L17" s="457" t="s">
        <v>1196</v>
      </c>
      <c r="M17" s="457" t="str">
        <f>CONCATENATE(LEFT(petDefinitions[[#This Row],['[tidName']]],10),"_DESC")</f>
        <v>TID_PET_12_DESC</v>
      </c>
      <c r="N17" s="457">
        <v>12</v>
      </c>
      <c r="Q17" s="67"/>
    </row>
    <row r="18" spans="1:17">
      <c r="A18" s="67"/>
      <c r="B18" s="464" t="s">
        <v>4</v>
      </c>
      <c r="C18" s="465" t="s">
        <v>818</v>
      </c>
      <c r="D18" s="466" t="s">
        <v>649</v>
      </c>
      <c r="E18" s="466" t="s">
        <v>826</v>
      </c>
      <c r="F18" s="466">
        <v>1</v>
      </c>
      <c r="G18" s="460" t="b">
        <v>1</v>
      </c>
      <c r="H18" s="461" t="s">
        <v>1193</v>
      </c>
      <c r="I18" s="461" t="s">
        <v>1198</v>
      </c>
      <c r="J18" s="467" t="s">
        <v>913</v>
      </c>
      <c r="K18" s="462" t="s">
        <v>802</v>
      </c>
      <c r="L18" s="457" t="s">
        <v>880</v>
      </c>
      <c r="M18" s="457" t="str">
        <f>CONCATENATE(LEFT(petDefinitions[[#This Row],['[tidName']]],10),"_DESC")</f>
        <v>TID_PET_13_DESC</v>
      </c>
      <c r="N18" s="457">
        <v>13</v>
      </c>
      <c r="Q18" s="67"/>
    </row>
    <row r="19" spans="1:17">
      <c r="A19" s="67"/>
      <c r="B19" s="464" t="s">
        <v>4</v>
      </c>
      <c r="C19" s="465" t="s">
        <v>819</v>
      </c>
      <c r="D19" s="466" t="s">
        <v>649</v>
      </c>
      <c r="E19" s="466" t="s">
        <v>870</v>
      </c>
      <c r="F19" s="466">
        <v>7</v>
      </c>
      <c r="G19" s="460" t="b">
        <v>1</v>
      </c>
      <c r="H19" s="461" t="s">
        <v>1190</v>
      </c>
      <c r="I19" s="461" t="s">
        <v>1199</v>
      </c>
      <c r="J19" s="461" t="s">
        <v>910</v>
      </c>
      <c r="K19" s="462" t="s">
        <v>940</v>
      </c>
      <c r="L19" s="457" t="s">
        <v>881</v>
      </c>
      <c r="M19" s="457" t="str">
        <f>CONCATENATE(LEFT(petDefinitions[[#This Row],['[tidName']]],10),"_DESC")</f>
        <v>TID_PET_14_DESC</v>
      </c>
      <c r="N19" s="457">
        <v>14</v>
      </c>
      <c r="Q19" s="67"/>
    </row>
    <row r="20" spans="1:17">
      <c r="A20" s="67"/>
      <c r="B20" s="464" t="s">
        <v>4</v>
      </c>
      <c r="C20" s="465" t="s">
        <v>820</v>
      </c>
      <c r="D20" s="466" t="s">
        <v>649</v>
      </c>
      <c r="E20" s="466" t="s">
        <v>828</v>
      </c>
      <c r="F20" s="466">
        <v>4</v>
      </c>
      <c r="G20" s="460" t="b">
        <v>1</v>
      </c>
      <c r="H20" s="461" t="s">
        <v>655</v>
      </c>
      <c r="I20" s="461" t="s">
        <v>657</v>
      </c>
      <c r="J20" s="461" t="s">
        <v>910</v>
      </c>
      <c r="K20" s="462" t="s">
        <v>838</v>
      </c>
      <c r="L20" s="457" t="s">
        <v>882</v>
      </c>
      <c r="M20" s="457" t="str">
        <f>CONCATENATE(LEFT(petDefinitions[[#This Row],['[tidName']]],10),"_DESC")</f>
        <v>TID_PET_15_DESC</v>
      </c>
      <c r="N20" s="457">
        <v>15</v>
      </c>
      <c r="Q20" s="67"/>
    </row>
    <row r="21" spans="1:17">
      <c r="A21" s="67"/>
      <c r="B21" s="464" t="s">
        <v>4</v>
      </c>
      <c r="C21" s="465" t="s">
        <v>821</v>
      </c>
      <c r="D21" s="466" t="s">
        <v>649</v>
      </c>
      <c r="E21" s="466" t="s">
        <v>828</v>
      </c>
      <c r="F21" s="466">
        <v>5</v>
      </c>
      <c r="G21" s="460" t="b">
        <v>1</v>
      </c>
      <c r="H21" s="461" t="s">
        <v>1326</v>
      </c>
      <c r="I21" s="461" t="s">
        <v>1325</v>
      </c>
      <c r="J21" s="461" t="s">
        <v>1322</v>
      </c>
      <c r="K21" s="462" t="s">
        <v>839</v>
      </c>
      <c r="L21" s="457" t="s">
        <v>883</v>
      </c>
      <c r="M21" s="457" t="str">
        <f>CONCATENATE(LEFT(petDefinitions[[#This Row],['[tidName']]],10),"_DESC")</f>
        <v>TID_PET_16_DESC</v>
      </c>
      <c r="N21" s="457">
        <v>16</v>
      </c>
      <c r="Q21" s="67"/>
    </row>
    <row r="22" spans="1:17">
      <c r="A22" s="67"/>
      <c r="B22" s="464" t="s">
        <v>4</v>
      </c>
      <c r="C22" s="465" t="s">
        <v>822</v>
      </c>
      <c r="D22" s="466" t="s">
        <v>649</v>
      </c>
      <c r="E22" s="466" t="s">
        <v>828</v>
      </c>
      <c r="F22" s="466">
        <v>6</v>
      </c>
      <c r="G22" s="460" t="b">
        <v>1</v>
      </c>
      <c r="H22" s="461" t="s">
        <v>655</v>
      </c>
      <c r="I22" s="467" t="s">
        <v>659</v>
      </c>
      <c r="J22" s="467" t="s">
        <v>913</v>
      </c>
      <c r="K22" s="462" t="s">
        <v>803</v>
      </c>
      <c r="L22" s="457" t="s">
        <v>884</v>
      </c>
      <c r="M22" s="457" t="str">
        <f>CONCATENATE(LEFT(petDefinitions[[#This Row],['[tidName']]],10),"_DESC")</f>
        <v>TID_PET_17_DESC</v>
      </c>
      <c r="N22" s="457">
        <v>17</v>
      </c>
      <c r="Q22" s="67"/>
    </row>
    <row r="23" spans="1:17">
      <c r="A23" s="67"/>
      <c r="B23" s="464" t="s">
        <v>4</v>
      </c>
      <c r="C23" s="465" t="s">
        <v>823</v>
      </c>
      <c r="D23" s="466" t="s">
        <v>649</v>
      </c>
      <c r="E23" s="466" t="s">
        <v>828</v>
      </c>
      <c r="F23" s="466">
        <v>7</v>
      </c>
      <c r="G23" s="460" t="b">
        <v>1</v>
      </c>
      <c r="H23" s="461" t="s">
        <v>655</v>
      </c>
      <c r="I23" s="461" t="s">
        <v>657</v>
      </c>
      <c r="J23" s="461" t="s">
        <v>910</v>
      </c>
      <c r="K23" s="462" t="s">
        <v>843</v>
      </c>
      <c r="L23" s="457" t="s">
        <v>885</v>
      </c>
      <c r="M23" s="457" t="str">
        <f>CONCATENATE(LEFT(petDefinitions[[#This Row],['[tidName']]],10),"_DESC")</f>
        <v>TID_PET_18_DESC</v>
      </c>
      <c r="N23" s="457">
        <v>18</v>
      </c>
      <c r="Q23" s="67"/>
    </row>
    <row r="24" spans="1:17">
      <c r="A24" s="67"/>
      <c r="B24" s="464" t="s">
        <v>4</v>
      </c>
      <c r="C24" s="465" t="s">
        <v>824</v>
      </c>
      <c r="D24" s="466" t="s">
        <v>649</v>
      </c>
      <c r="E24" s="466" t="s">
        <v>828</v>
      </c>
      <c r="F24" s="466">
        <v>8</v>
      </c>
      <c r="G24" s="460" t="b">
        <v>1</v>
      </c>
      <c r="H24" s="461" t="s">
        <v>1191</v>
      </c>
      <c r="I24" s="461" t="s">
        <v>1200</v>
      </c>
      <c r="J24" s="461" t="s">
        <v>912</v>
      </c>
      <c r="K24" s="462" t="s">
        <v>801</v>
      </c>
      <c r="L24" s="457" t="s">
        <v>886</v>
      </c>
      <c r="M24" s="457" t="str">
        <f>CONCATENATE(LEFT(petDefinitions[[#This Row],['[tidName']]],10),"_DESC")</f>
        <v>TID_PET_19_DESC</v>
      </c>
      <c r="N24" s="457">
        <v>19</v>
      </c>
      <c r="Q24" s="67"/>
    </row>
    <row r="25" spans="1:17">
      <c r="A25" s="67"/>
      <c r="B25" s="464" t="s">
        <v>4</v>
      </c>
      <c r="C25" s="465" t="s">
        <v>825</v>
      </c>
      <c r="D25" s="466" t="s">
        <v>649</v>
      </c>
      <c r="E25" s="466" t="s">
        <v>826</v>
      </c>
      <c r="F25" s="466">
        <v>2</v>
      </c>
      <c r="G25" s="460" t="b">
        <v>1</v>
      </c>
      <c r="H25" s="461" t="s">
        <v>655</v>
      </c>
      <c r="I25" s="467" t="s">
        <v>659</v>
      </c>
      <c r="J25" s="467" t="s">
        <v>913</v>
      </c>
      <c r="K25" s="468" t="s">
        <v>835</v>
      </c>
      <c r="L25" s="457" t="s">
        <v>887</v>
      </c>
      <c r="M25" s="457" t="str">
        <f>CONCATENATE(LEFT(petDefinitions[[#This Row],['[tidName']]],10),"_DESC")</f>
        <v>TID_PET_20_DESC</v>
      </c>
      <c r="N25" s="457">
        <v>20</v>
      </c>
      <c r="Q25" s="67"/>
    </row>
    <row r="26" spans="1:17">
      <c r="A26" s="67"/>
      <c r="B26" s="458" t="s">
        <v>4</v>
      </c>
      <c r="C26" s="459" t="s">
        <v>851</v>
      </c>
      <c r="D26" s="460" t="s">
        <v>649</v>
      </c>
      <c r="E26" s="460" t="s">
        <v>826</v>
      </c>
      <c r="F26" s="460">
        <v>3</v>
      </c>
      <c r="G26" s="460" t="b">
        <v>1</v>
      </c>
      <c r="H26" s="461" t="s">
        <v>655</v>
      </c>
      <c r="I26" s="461" t="s">
        <v>657</v>
      </c>
      <c r="J26" s="461" t="s">
        <v>910</v>
      </c>
      <c r="K26" s="462" t="s">
        <v>836</v>
      </c>
      <c r="L26" s="457" t="s">
        <v>888</v>
      </c>
      <c r="M26" s="457" t="str">
        <f>CONCATENATE(LEFT(petDefinitions[[#This Row],['[tidName']]],10),"_DESC")</f>
        <v>TID_PET_21_DESC</v>
      </c>
      <c r="N26" s="457">
        <v>21</v>
      </c>
      <c r="Q26" s="67"/>
    </row>
    <row r="27" spans="1:17">
      <c r="A27" s="67"/>
      <c r="B27" s="458" t="s">
        <v>4</v>
      </c>
      <c r="C27" s="459" t="s">
        <v>852</v>
      </c>
      <c r="D27" s="460" t="s">
        <v>649</v>
      </c>
      <c r="E27" s="466" t="s">
        <v>826</v>
      </c>
      <c r="F27" s="460">
        <v>4</v>
      </c>
      <c r="G27" s="460" t="b">
        <v>1</v>
      </c>
      <c r="H27" s="461" t="s">
        <v>655</v>
      </c>
      <c r="I27" s="461" t="s">
        <v>657</v>
      </c>
      <c r="J27" s="461" t="s">
        <v>910</v>
      </c>
      <c r="K27" s="462" t="s">
        <v>835</v>
      </c>
      <c r="L27" s="457" t="s">
        <v>889</v>
      </c>
      <c r="M27" s="457" t="str">
        <f>CONCATENATE(LEFT(petDefinitions[[#This Row],['[tidName']]],10),"_DESC")</f>
        <v>TID_PET_22_DESC</v>
      </c>
      <c r="N27" s="463">
        <v>22</v>
      </c>
      <c r="Q27" s="67"/>
    </row>
    <row r="28" spans="1:17">
      <c r="A28" s="67"/>
      <c r="B28" s="464" t="s">
        <v>4</v>
      </c>
      <c r="C28" s="465" t="s">
        <v>853</v>
      </c>
      <c r="D28" s="466" t="s">
        <v>649</v>
      </c>
      <c r="E28" s="466" t="s">
        <v>826</v>
      </c>
      <c r="F28" s="466">
        <v>5</v>
      </c>
      <c r="G28" s="460" t="b">
        <v>1</v>
      </c>
      <c r="H28" s="461" t="s">
        <v>1192</v>
      </c>
      <c r="I28" s="461" t="s">
        <v>1201</v>
      </c>
      <c r="J28" s="461" t="s">
        <v>910</v>
      </c>
      <c r="K28" s="462" t="s">
        <v>834</v>
      </c>
      <c r="L28" s="457" t="s">
        <v>890</v>
      </c>
      <c r="M28" s="463" t="str">
        <f>CONCATENATE(LEFT(petDefinitions[[#This Row],['[tidName']]],10),"_DESC")</f>
        <v>TID_PET_23_DESC</v>
      </c>
      <c r="N28" s="457">
        <v>23</v>
      </c>
      <c r="Q28" s="67"/>
    </row>
    <row r="29" spans="1:17">
      <c r="A29" s="67"/>
      <c r="B29" s="464" t="s">
        <v>4</v>
      </c>
      <c r="C29" s="465" t="s">
        <v>855</v>
      </c>
      <c r="D29" s="466" t="s">
        <v>649</v>
      </c>
      <c r="E29" s="466" t="s">
        <v>829</v>
      </c>
      <c r="F29" s="460">
        <v>0</v>
      </c>
      <c r="G29" s="460" t="b">
        <v>1</v>
      </c>
      <c r="H29" s="461" t="s">
        <v>1328</v>
      </c>
      <c r="I29" s="461" t="s">
        <v>1329</v>
      </c>
      <c r="J29" s="461" t="s">
        <v>1321</v>
      </c>
      <c r="K29" s="462" t="s">
        <v>391</v>
      </c>
      <c r="L29" s="457" t="s">
        <v>892</v>
      </c>
      <c r="M29" s="457" t="str">
        <f>CONCATENATE(LEFT(petDefinitions[[#This Row],['[tidName']]],10),"_DESC")</f>
        <v>TID_PET_25_DESC</v>
      </c>
      <c r="N29" s="463">
        <v>25</v>
      </c>
      <c r="Q29" s="67"/>
    </row>
    <row r="30" spans="1:17">
      <c r="A30" s="67"/>
      <c r="B30" s="464" t="s">
        <v>4</v>
      </c>
      <c r="C30" s="465" t="s">
        <v>856</v>
      </c>
      <c r="D30" s="466" t="s">
        <v>649</v>
      </c>
      <c r="E30" s="466" t="s">
        <v>829</v>
      </c>
      <c r="F30" s="460">
        <v>1</v>
      </c>
      <c r="G30" s="460" t="b">
        <v>1</v>
      </c>
      <c r="H30" s="461" t="s">
        <v>655</v>
      </c>
      <c r="I30" s="467" t="s">
        <v>657</v>
      </c>
      <c r="J30" s="467" t="s">
        <v>910</v>
      </c>
      <c r="K30" s="462" t="s">
        <v>802</v>
      </c>
      <c r="L30" s="457" t="s">
        <v>893</v>
      </c>
      <c r="M30" s="463" t="str">
        <f>CONCATENATE(LEFT(petDefinitions[[#This Row],['[tidName']]],10),"_DESC")</f>
        <v>TID_PET_26_DESC</v>
      </c>
      <c r="N30" s="457">
        <v>26</v>
      </c>
      <c r="Q30" s="67"/>
    </row>
    <row r="31" spans="1:17">
      <c r="A31" s="67"/>
      <c r="B31" s="464" t="s">
        <v>4</v>
      </c>
      <c r="C31" s="465" t="s">
        <v>857</v>
      </c>
      <c r="D31" s="466" t="s">
        <v>649</v>
      </c>
      <c r="E31" s="466" t="s">
        <v>826</v>
      </c>
      <c r="F31" s="466">
        <v>6</v>
      </c>
      <c r="G31" s="460" t="b">
        <v>1</v>
      </c>
      <c r="H31" s="461" t="s">
        <v>1330</v>
      </c>
      <c r="I31" s="461" t="s">
        <v>1331</v>
      </c>
      <c r="J31" s="461" t="s">
        <v>1332</v>
      </c>
      <c r="K31" s="462" t="s">
        <v>805</v>
      </c>
      <c r="L31" s="457" t="s">
        <v>894</v>
      </c>
      <c r="M31" s="457" t="str">
        <f>CONCATENATE(LEFT(petDefinitions[[#This Row],['[tidName']]],10),"_DESC")</f>
        <v>TID_PET_27_DESC</v>
      </c>
      <c r="N31" s="457">
        <v>27</v>
      </c>
      <c r="P31" s="67"/>
      <c r="Q31" s="67"/>
    </row>
    <row r="32" spans="1:17">
      <c r="A32" s="67"/>
      <c r="B32" s="464" t="s">
        <v>4</v>
      </c>
      <c r="C32" s="465" t="s">
        <v>860</v>
      </c>
      <c r="D32" s="466" t="s">
        <v>649</v>
      </c>
      <c r="E32" s="466" t="s">
        <v>830</v>
      </c>
      <c r="F32" s="460">
        <v>1</v>
      </c>
      <c r="G32" s="460" t="b">
        <v>1</v>
      </c>
      <c r="H32" s="461" t="s">
        <v>656</v>
      </c>
      <c r="I32" s="461" t="s">
        <v>659</v>
      </c>
      <c r="J32" s="461" t="s">
        <v>1334</v>
      </c>
      <c r="K32" s="462" t="s">
        <v>849</v>
      </c>
      <c r="L32" s="457" t="s">
        <v>897</v>
      </c>
      <c r="M32" s="457" t="str">
        <f>CONCATENATE(LEFT(petDefinitions[[#This Row],['[tidName']]],10),"_DESC")</f>
        <v>TID_PET_30_DESC</v>
      </c>
      <c r="N32" s="457">
        <v>30</v>
      </c>
      <c r="Q32" s="67"/>
    </row>
    <row r="33" spans="1:17">
      <c r="A33" s="67"/>
      <c r="B33" s="464" t="s">
        <v>4</v>
      </c>
      <c r="C33" s="465" t="s">
        <v>863</v>
      </c>
      <c r="D33" s="466" t="s">
        <v>651</v>
      </c>
      <c r="E33" s="466" t="s">
        <v>826</v>
      </c>
      <c r="F33" s="466">
        <v>8</v>
      </c>
      <c r="G33" s="460" t="b">
        <v>0</v>
      </c>
      <c r="H33" s="461" t="s">
        <v>908</v>
      </c>
      <c r="I33" s="461" t="s">
        <v>658</v>
      </c>
      <c r="J33" s="461" t="s">
        <v>916</v>
      </c>
      <c r="K33" s="462" t="s">
        <v>850</v>
      </c>
      <c r="L33" s="457" t="s">
        <v>900</v>
      </c>
      <c r="M33" s="457" t="str">
        <f>CONCATENATE(LEFT(petDefinitions[[#This Row],['[tidName']]],10),"_DESC")</f>
        <v>TID_PET_33_DESC</v>
      </c>
      <c r="N33" s="457">
        <v>33</v>
      </c>
      <c r="Q33" s="67"/>
    </row>
    <row r="34" spans="1:17">
      <c r="A34" s="67">
        <v>30</v>
      </c>
      <c r="B34" s="464" t="s">
        <v>4</v>
      </c>
      <c r="C34" s="465" t="s">
        <v>864</v>
      </c>
      <c r="D34" s="466" t="s">
        <v>651</v>
      </c>
      <c r="E34" s="466" t="s">
        <v>830</v>
      </c>
      <c r="F34" s="466">
        <v>4</v>
      </c>
      <c r="G34" s="460" t="b">
        <v>0</v>
      </c>
      <c r="H34" s="461" t="s">
        <v>656</v>
      </c>
      <c r="I34" s="461" t="s">
        <v>659</v>
      </c>
      <c r="J34" s="461" t="s">
        <v>953</v>
      </c>
      <c r="K34" s="462" t="s">
        <v>802</v>
      </c>
      <c r="L34" s="457" t="s">
        <v>901</v>
      </c>
      <c r="M34" s="457" t="str">
        <f>CONCATENATE(LEFT(petDefinitions[[#This Row],['[tidName']]],10),"_DESC")</f>
        <v>TID_PET_34_DESC</v>
      </c>
      <c r="N34" s="457">
        <v>34</v>
      </c>
      <c r="Q34" s="67"/>
    </row>
    <row r="35" spans="1:17">
      <c r="A35" s="67">
        <v>31</v>
      </c>
      <c r="B35" s="464" t="s">
        <v>4</v>
      </c>
      <c r="C35" s="465" t="s">
        <v>865</v>
      </c>
      <c r="D35" s="466" t="s">
        <v>651</v>
      </c>
      <c r="E35" s="466" t="s">
        <v>829</v>
      </c>
      <c r="F35" s="466">
        <v>3</v>
      </c>
      <c r="G35" s="460" t="b">
        <v>0</v>
      </c>
      <c r="H35" s="467" t="s">
        <v>907</v>
      </c>
      <c r="I35" s="467" t="s">
        <v>657</v>
      </c>
      <c r="J35" s="467" t="s">
        <v>914</v>
      </c>
      <c r="K35" s="462" t="s">
        <v>806</v>
      </c>
      <c r="L35" s="457" t="s">
        <v>902</v>
      </c>
      <c r="M35" s="457" t="str">
        <f>CONCATENATE(LEFT(petDefinitions[[#This Row],['[tidName']]],10),"_DESC")</f>
        <v>TID_PET_35_DESC</v>
      </c>
      <c r="N35" s="457">
        <v>35</v>
      </c>
      <c r="Q35" s="67"/>
    </row>
    <row r="36" spans="1:17">
      <c r="A36" s="67">
        <v>32</v>
      </c>
      <c r="B36" s="464" t="s">
        <v>4</v>
      </c>
      <c r="C36" s="465" t="s">
        <v>866</v>
      </c>
      <c r="D36" s="466" t="s">
        <v>651</v>
      </c>
      <c r="E36" s="466" t="s">
        <v>830</v>
      </c>
      <c r="F36" s="466">
        <v>5</v>
      </c>
      <c r="G36" s="460" t="b">
        <v>0</v>
      </c>
      <c r="H36" s="461" t="s">
        <v>917</v>
      </c>
      <c r="I36" s="461" t="s">
        <v>657</v>
      </c>
      <c r="J36" s="461" t="s">
        <v>914</v>
      </c>
      <c r="K36" s="462" t="s">
        <v>931</v>
      </c>
      <c r="L36" s="457" t="s">
        <v>903</v>
      </c>
      <c r="M36" s="457" t="str">
        <f>CONCATENATE(LEFT(petDefinitions[[#This Row],['[tidName']]],10),"_DESC")</f>
        <v>TID_PET_36_DESC</v>
      </c>
      <c r="N36" s="457">
        <v>36</v>
      </c>
      <c r="Q36" s="67"/>
    </row>
    <row r="37" spans="1:17">
      <c r="A37" s="67">
        <v>33</v>
      </c>
      <c r="B37" s="464" t="s">
        <v>4</v>
      </c>
      <c r="C37" s="465" t="s">
        <v>854</v>
      </c>
      <c r="D37" s="466" t="s">
        <v>650</v>
      </c>
      <c r="E37" s="466" t="s">
        <v>870</v>
      </c>
      <c r="F37" s="466">
        <v>8</v>
      </c>
      <c r="G37" s="460" t="b">
        <v>0</v>
      </c>
      <c r="H37" s="461" t="s">
        <v>655</v>
      </c>
      <c r="I37" s="461" t="s">
        <v>658</v>
      </c>
      <c r="J37" s="461" t="s">
        <v>915</v>
      </c>
      <c r="K37" s="462" t="s">
        <v>940</v>
      </c>
      <c r="L37" s="457" t="s">
        <v>891</v>
      </c>
      <c r="M37" s="457" t="str">
        <f>CONCATENATE(LEFT(petDefinitions[[#This Row],['[tidName']]],10),"_DESC")</f>
        <v>TID_PET_24_DESC</v>
      </c>
      <c r="N37" s="457">
        <v>24</v>
      </c>
      <c r="Q37" s="67"/>
    </row>
    <row r="38" spans="1:17">
      <c r="A38" s="67">
        <v>34</v>
      </c>
      <c r="B38" s="464" t="s">
        <v>4</v>
      </c>
      <c r="C38" s="465" t="s">
        <v>858</v>
      </c>
      <c r="D38" s="466" t="s">
        <v>650</v>
      </c>
      <c r="E38" s="466" t="s">
        <v>830</v>
      </c>
      <c r="F38" s="466">
        <v>2</v>
      </c>
      <c r="G38" s="460" t="b">
        <v>0</v>
      </c>
      <c r="H38" s="461" t="s">
        <v>655</v>
      </c>
      <c r="I38" s="461" t="s">
        <v>657</v>
      </c>
      <c r="J38" s="461" t="s">
        <v>911</v>
      </c>
      <c r="K38" s="462" t="s">
        <v>846</v>
      </c>
      <c r="L38" s="457" t="s">
        <v>895</v>
      </c>
      <c r="M38" s="457" t="str">
        <f>CONCATENATE(LEFT(petDefinitions[[#This Row],['[tidName']]],10),"_DESC")</f>
        <v>TID_PET_28_DESC</v>
      </c>
      <c r="N38" s="457">
        <v>28</v>
      </c>
      <c r="Q38" s="67"/>
    </row>
    <row r="39" spans="1:17">
      <c r="A39" s="67">
        <v>35</v>
      </c>
      <c r="B39" s="464" t="s">
        <v>4</v>
      </c>
      <c r="C39" s="465" t="s">
        <v>859</v>
      </c>
      <c r="D39" s="466" t="s">
        <v>650</v>
      </c>
      <c r="E39" s="466" t="s">
        <v>830</v>
      </c>
      <c r="F39" s="466">
        <v>3</v>
      </c>
      <c r="G39" s="460" t="b">
        <v>0</v>
      </c>
      <c r="H39" s="467" t="s">
        <v>909</v>
      </c>
      <c r="I39" s="467" t="s">
        <v>658</v>
      </c>
      <c r="J39" s="467" t="s">
        <v>915</v>
      </c>
      <c r="K39" s="462" t="s">
        <v>848</v>
      </c>
      <c r="L39" s="457" t="s">
        <v>896</v>
      </c>
      <c r="M39" s="457" t="str">
        <f>CONCATENATE(LEFT(petDefinitions[[#This Row],['[tidName']]],10),"_DESC")</f>
        <v>TID_PET_29_DESC</v>
      </c>
      <c r="N39" s="457">
        <v>29</v>
      </c>
      <c r="Q39" s="67"/>
    </row>
    <row r="40" spans="1:17">
      <c r="A40" s="67">
        <v>36</v>
      </c>
      <c r="B40" s="464" t="s">
        <v>4</v>
      </c>
      <c r="C40" s="465" t="s">
        <v>861</v>
      </c>
      <c r="D40" s="466" t="s">
        <v>650</v>
      </c>
      <c r="E40" s="466" t="s">
        <v>826</v>
      </c>
      <c r="F40" s="466">
        <v>7</v>
      </c>
      <c r="G40" s="460" t="b">
        <v>0</v>
      </c>
      <c r="H40" s="461" t="s">
        <v>655</v>
      </c>
      <c r="I40" s="461" t="s">
        <v>657</v>
      </c>
      <c r="J40" s="461" t="s">
        <v>911</v>
      </c>
      <c r="K40" s="462" t="s">
        <v>804</v>
      </c>
      <c r="L40" s="457" t="s">
        <v>898</v>
      </c>
      <c r="M40" s="457" t="str">
        <f>CONCATENATE(LEFT(petDefinitions[[#This Row],['[tidName']]],10),"_DESC")</f>
        <v>TID_PET_31_DESC</v>
      </c>
      <c r="N40" s="457">
        <v>31</v>
      </c>
      <c r="Q40" s="67"/>
    </row>
    <row r="41" spans="1:17">
      <c r="A41" s="67">
        <v>37</v>
      </c>
      <c r="B41" s="464" t="s">
        <v>4</v>
      </c>
      <c r="C41" s="465" t="s">
        <v>862</v>
      </c>
      <c r="D41" s="466" t="s">
        <v>650</v>
      </c>
      <c r="E41" s="466" t="s">
        <v>829</v>
      </c>
      <c r="F41" s="466">
        <v>2</v>
      </c>
      <c r="G41" s="460" t="b">
        <v>0</v>
      </c>
      <c r="H41" s="461" t="s">
        <v>655</v>
      </c>
      <c r="I41" s="461" t="s">
        <v>657</v>
      </c>
      <c r="J41" s="461" t="s">
        <v>911</v>
      </c>
      <c r="K41" s="462" t="s">
        <v>392</v>
      </c>
      <c r="L41" s="457" t="s">
        <v>899</v>
      </c>
      <c r="M41" s="457" t="str">
        <f>CONCATENATE(LEFT(petDefinitions[[#This Row],['[tidName']]],10),"_DESC")</f>
        <v>TID_PET_32_DESC</v>
      </c>
      <c r="N41" s="457">
        <v>32</v>
      </c>
      <c r="Q41" s="67"/>
    </row>
    <row r="42" spans="1:17">
      <c r="A42" s="67">
        <v>38</v>
      </c>
      <c r="B42" s="464" t="s">
        <v>4</v>
      </c>
      <c r="C42" s="465" t="s">
        <v>867</v>
      </c>
      <c r="D42" s="466" t="s">
        <v>826</v>
      </c>
      <c r="E42" s="466" t="s">
        <v>829</v>
      </c>
      <c r="F42" s="466">
        <v>4</v>
      </c>
      <c r="G42" s="460" t="b">
        <v>0</v>
      </c>
      <c r="H42" s="461" t="s">
        <v>935</v>
      </c>
      <c r="I42" s="461" t="s">
        <v>658</v>
      </c>
      <c r="J42" s="461" t="s">
        <v>984</v>
      </c>
      <c r="K42" s="462" t="s">
        <v>934</v>
      </c>
      <c r="L42" s="457" t="s">
        <v>904</v>
      </c>
      <c r="M42" s="457" t="str">
        <f>CONCATENATE(LEFT(petDefinitions[[#This Row],['[tidName']]],10),"_DESC")</f>
        <v>TID_PET_37_DESC</v>
      </c>
      <c r="N42" s="457">
        <v>37</v>
      </c>
      <c r="Q42" s="67"/>
    </row>
    <row r="43" spans="1:17">
      <c r="A43" s="67">
        <v>39</v>
      </c>
      <c r="B43" s="464" t="s">
        <v>4</v>
      </c>
      <c r="C43" s="465" t="s">
        <v>868</v>
      </c>
      <c r="D43" s="466" t="s">
        <v>826</v>
      </c>
      <c r="E43" s="466" t="s">
        <v>829</v>
      </c>
      <c r="F43" s="466">
        <v>5</v>
      </c>
      <c r="G43" s="460" t="b">
        <v>0</v>
      </c>
      <c r="H43" s="467" t="s">
        <v>936</v>
      </c>
      <c r="I43" s="467" t="s">
        <v>659</v>
      </c>
      <c r="J43" s="461" t="s">
        <v>985</v>
      </c>
      <c r="K43" s="462" t="s">
        <v>939</v>
      </c>
      <c r="L43" s="457" t="s">
        <v>905</v>
      </c>
      <c r="M43" s="457" t="str">
        <f>CONCATENATE(LEFT(petDefinitions[[#This Row],['[tidName']]],10),"_DESC")</f>
        <v>TID_PET_38_DESC</v>
      </c>
      <c r="N43" s="457">
        <v>38</v>
      </c>
      <c r="Q43" s="67"/>
    </row>
    <row r="44" spans="1:17">
      <c r="A44" s="67">
        <v>40</v>
      </c>
      <c r="B44" s="464" t="s">
        <v>4</v>
      </c>
      <c r="C44" s="465" t="s">
        <v>869</v>
      </c>
      <c r="D44" s="466" t="s">
        <v>826</v>
      </c>
      <c r="E44" s="466" t="s">
        <v>829</v>
      </c>
      <c r="F44" s="466">
        <v>6</v>
      </c>
      <c r="G44" s="460" t="b">
        <v>0</v>
      </c>
      <c r="H44" s="461" t="s">
        <v>1054</v>
      </c>
      <c r="I44" s="461" t="s">
        <v>657</v>
      </c>
      <c r="J44" s="461" t="s">
        <v>983</v>
      </c>
      <c r="K44" s="462" t="s">
        <v>1052</v>
      </c>
      <c r="L44" s="457" t="s">
        <v>906</v>
      </c>
      <c r="M44" s="457" t="str">
        <f>CONCATENATE(LEFT(petDefinitions[[#This Row],['[tidName']]],10),"_DESC")</f>
        <v>TID_PET_39_DESC</v>
      </c>
      <c r="N44" s="457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22" zoomScaleNormal="100" workbookViewId="0">
      <selection activeCell="J25" sqref="J2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383</v>
      </c>
      <c r="C3" s="191"/>
      <c r="D3" s="191"/>
      <c r="E3" s="191"/>
      <c r="F3" s="507"/>
      <c r="G3" s="50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785</v>
      </c>
    </row>
    <row r="16" spans="2:25">
      <c r="B16" s="136" t="s">
        <v>4</v>
      </c>
      <c r="C16" s="189" t="s">
        <v>799</v>
      </c>
    </row>
    <row r="17" spans="2:32">
      <c r="B17" s="136" t="s">
        <v>4</v>
      </c>
      <c r="C17" s="189" t="s">
        <v>1202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565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6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918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1102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4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39" t="s">
        <v>710</v>
      </c>
      <c r="AD23" s="343" t="s">
        <v>728</v>
      </c>
      <c r="AE23" s="339" t="s">
        <v>742</v>
      </c>
      <c r="AF23" s="339" t="s">
        <v>744</v>
      </c>
    </row>
    <row r="24" spans="2:32">
      <c r="B24" s="310" t="s">
        <v>4</v>
      </c>
      <c r="C24" s="306" t="s">
        <v>1103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4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39" t="s">
        <v>711</v>
      </c>
      <c r="AD24" s="343" t="s">
        <v>768</v>
      </c>
      <c r="AE24" s="339" t="s">
        <v>743</v>
      </c>
      <c r="AF24" s="339" t="s">
        <v>745</v>
      </c>
    </row>
    <row r="25" spans="2:32" s="27" customFormat="1">
      <c r="B25" s="309" t="s">
        <v>4</v>
      </c>
      <c r="C25" s="304" t="s">
        <v>1127</v>
      </c>
      <c r="D25" s="305" t="s">
        <v>358</v>
      </c>
      <c r="E25" s="298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5">
        <v>0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492" t="s">
        <v>520</v>
      </c>
      <c r="AC25" s="338" t="s">
        <v>698</v>
      </c>
      <c r="AD25" s="344" t="s">
        <v>734</v>
      </c>
      <c r="AE25" s="338"/>
      <c r="AF25" s="236"/>
    </row>
    <row r="26" spans="2:32">
      <c r="B26" s="310" t="s">
        <v>4</v>
      </c>
      <c r="C26" s="306" t="s">
        <v>1104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4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491" t="s">
        <v>524</v>
      </c>
      <c r="AC26" s="339" t="s">
        <v>714</v>
      </c>
      <c r="AD26" s="343" t="s">
        <v>777</v>
      </c>
      <c r="AE26" s="339"/>
      <c r="AF26" s="235"/>
    </row>
    <row r="27" spans="2:32" s="27" customFormat="1">
      <c r="B27" s="309" t="s">
        <v>4</v>
      </c>
      <c r="C27" s="304" t="s">
        <v>1070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5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38" t="s">
        <v>688</v>
      </c>
      <c r="AD27" s="344" t="s">
        <v>718</v>
      </c>
      <c r="AE27" s="338" t="s">
        <v>736</v>
      </c>
      <c r="AF27" s="338" t="s">
        <v>746</v>
      </c>
    </row>
    <row r="28" spans="2:32" s="27" customFormat="1">
      <c r="B28" s="309" t="s">
        <v>4</v>
      </c>
      <c r="C28" s="304" t="s">
        <v>1071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5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38" t="s">
        <v>689</v>
      </c>
      <c r="AD28" s="344" t="s">
        <v>719</v>
      </c>
      <c r="AE28" s="338"/>
      <c r="AF28" s="290"/>
    </row>
    <row r="29" spans="2:32" s="27" customFormat="1">
      <c r="B29" s="310" t="s">
        <v>4</v>
      </c>
      <c r="C29" s="306" t="s">
        <v>1105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4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491" t="s">
        <v>524</v>
      </c>
      <c r="AC29" s="339" t="s">
        <v>715</v>
      </c>
      <c r="AD29" s="343" t="s">
        <v>778</v>
      </c>
      <c r="AE29" s="339"/>
      <c r="AF29" s="292"/>
    </row>
    <row r="30" spans="2:32" s="27" customFormat="1">
      <c r="B30" s="310" t="s">
        <v>4</v>
      </c>
      <c r="C30" s="306" t="s">
        <v>1097</v>
      </c>
      <c r="D30" s="307" t="s">
        <v>785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4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493" t="s">
        <v>1284</v>
      </c>
      <c r="AC30" s="339" t="s">
        <v>711</v>
      </c>
      <c r="AD30" s="343" t="s">
        <v>768</v>
      </c>
      <c r="AE30" s="339" t="s">
        <v>743</v>
      </c>
      <c r="AF30" s="426" t="s">
        <v>745</v>
      </c>
    </row>
    <row r="31" spans="2:32" s="27" customFormat="1">
      <c r="B31" s="309" t="s">
        <v>4</v>
      </c>
      <c r="C31" s="304" t="s">
        <v>1072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5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38" t="s">
        <v>690</v>
      </c>
      <c r="AD31" s="344" t="s">
        <v>766</v>
      </c>
      <c r="AE31" s="338"/>
      <c r="AF31" s="290"/>
    </row>
    <row r="32" spans="2:32" s="27" customFormat="1">
      <c r="B32" s="309" t="s">
        <v>4</v>
      </c>
      <c r="C32" s="304" t="s">
        <v>1073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5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38" t="s">
        <v>704</v>
      </c>
      <c r="AD32" s="344" t="s">
        <v>767</v>
      </c>
      <c r="AE32" s="338"/>
      <c r="AF32" s="290"/>
    </row>
    <row r="33" spans="1:32" s="27" customFormat="1">
      <c r="B33" s="309" t="s">
        <v>4</v>
      </c>
      <c r="C33" s="304" t="s">
        <v>1074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5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38" t="s">
        <v>703</v>
      </c>
      <c r="AD33" s="344" t="s">
        <v>729</v>
      </c>
      <c r="AE33" s="338"/>
      <c r="AF33" s="290"/>
    </row>
    <row r="34" spans="1:32" s="27" customFormat="1">
      <c r="B34" s="309" t="s">
        <v>4</v>
      </c>
      <c r="C34" s="304" t="s">
        <v>1075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5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38" t="s">
        <v>705</v>
      </c>
      <c r="AD34" s="344" t="s">
        <v>730</v>
      </c>
      <c r="AE34" s="338"/>
      <c r="AF34" s="290"/>
    </row>
    <row r="35" spans="1:32">
      <c r="B35" s="310" t="s">
        <v>4</v>
      </c>
      <c r="C35" s="306" t="s">
        <v>1106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4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493" t="s">
        <v>1290</v>
      </c>
      <c r="AC35" s="339" t="s">
        <v>715</v>
      </c>
      <c r="AD35" s="343" t="s">
        <v>778</v>
      </c>
      <c r="AE35" s="339"/>
      <c r="AF35" s="235"/>
    </row>
    <row r="36" spans="1:32">
      <c r="B36" s="309" t="s">
        <v>4</v>
      </c>
      <c r="C36" s="304" t="s">
        <v>1107</v>
      </c>
      <c r="D36" s="305" t="s">
        <v>358</v>
      </c>
      <c r="E36" s="298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5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38" t="s">
        <v>691</v>
      </c>
      <c r="AD36" s="344" t="s">
        <v>731</v>
      </c>
      <c r="AE36" s="338"/>
      <c r="AF36" s="236"/>
    </row>
    <row r="37" spans="1:32">
      <c r="B37" s="309" t="s">
        <v>4</v>
      </c>
      <c r="C37" s="304" t="s">
        <v>1121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5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81" t="s">
        <v>1291</v>
      </c>
      <c r="AC37" s="338" t="s">
        <v>708</v>
      </c>
      <c r="AD37" s="344" t="s">
        <v>732</v>
      </c>
      <c r="AE37" s="338" t="s">
        <v>755</v>
      </c>
      <c r="AF37" s="338" t="s">
        <v>754</v>
      </c>
    </row>
    <row r="38" spans="1:32" s="27" customFormat="1">
      <c r="B38" s="309" t="s">
        <v>4</v>
      </c>
      <c r="C38" s="374" t="s">
        <v>1076</v>
      </c>
      <c r="D38" s="375" t="s">
        <v>358</v>
      </c>
      <c r="E38" s="376">
        <v>80</v>
      </c>
      <c r="F38" s="377">
        <v>2</v>
      </c>
      <c r="G38" s="377">
        <v>0</v>
      </c>
      <c r="H38" s="377">
        <v>3</v>
      </c>
      <c r="I38" s="377">
        <v>0</v>
      </c>
      <c r="J38" s="377">
        <v>50</v>
      </c>
      <c r="K38" s="378">
        <v>0.15</v>
      </c>
      <c r="L38" s="377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9">
        <v>0.25</v>
      </c>
      <c r="Y38" s="379">
        <v>0.25</v>
      </c>
      <c r="Z38" s="379">
        <v>0</v>
      </c>
      <c r="AA38" s="380">
        <v>0</v>
      </c>
      <c r="AB38" s="381" t="s">
        <v>1292</v>
      </c>
      <c r="AC38" s="382" t="s">
        <v>692</v>
      </c>
      <c r="AD38" s="383" t="s">
        <v>720</v>
      </c>
      <c r="AE38" s="382"/>
      <c r="AF38" s="384"/>
    </row>
    <row r="39" spans="1:32" s="27" customFormat="1">
      <c r="B39" s="310" t="s">
        <v>4</v>
      </c>
      <c r="C39" s="306" t="s">
        <v>1108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4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491" t="s">
        <v>524</v>
      </c>
      <c r="AC39" s="339" t="s">
        <v>714</v>
      </c>
      <c r="AD39" s="343" t="s">
        <v>777</v>
      </c>
      <c r="AE39" s="339"/>
      <c r="AF39" s="292"/>
    </row>
    <row r="40" spans="1:32">
      <c r="B40" s="310" t="s">
        <v>4</v>
      </c>
      <c r="C40" s="306" t="s">
        <v>1077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4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491" t="s">
        <v>382</v>
      </c>
      <c r="AC40" s="339" t="s">
        <v>693</v>
      </c>
      <c r="AD40" s="343" t="s">
        <v>722</v>
      </c>
      <c r="AE40" s="339" t="s">
        <v>780</v>
      </c>
      <c r="AF40" s="426" t="s">
        <v>747</v>
      </c>
    </row>
    <row r="41" spans="1:32">
      <c r="A41" s="240"/>
      <c r="B41" s="310" t="s">
        <v>4</v>
      </c>
      <c r="C41" s="306" t="s">
        <v>1078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4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491" t="s">
        <v>382</v>
      </c>
      <c r="AC41" s="339" t="s">
        <v>693</v>
      </c>
      <c r="AD41" s="343" t="s">
        <v>722</v>
      </c>
      <c r="AE41" s="339" t="s">
        <v>780</v>
      </c>
      <c r="AF41" s="426" t="s">
        <v>747</v>
      </c>
    </row>
    <row r="42" spans="1:32">
      <c r="B42" s="310" t="s">
        <v>4</v>
      </c>
      <c r="C42" s="306" t="s">
        <v>1079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4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491" t="s">
        <v>382</v>
      </c>
      <c r="AC42" s="339" t="s">
        <v>693</v>
      </c>
      <c r="AD42" s="343" t="s">
        <v>722</v>
      </c>
      <c r="AE42" s="339" t="s">
        <v>780</v>
      </c>
      <c r="AF42" s="426" t="s">
        <v>747</v>
      </c>
    </row>
    <row r="43" spans="1:32">
      <c r="B43" s="310" t="s">
        <v>4</v>
      </c>
      <c r="C43" s="306" t="s">
        <v>1080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4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491" t="s">
        <v>382</v>
      </c>
      <c r="AC43" s="339" t="s">
        <v>693</v>
      </c>
      <c r="AD43" s="343" t="s">
        <v>722</v>
      </c>
      <c r="AE43" s="339" t="s">
        <v>780</v>
      </c>
      <c r="AF43" s="426" t="s">
        <v>747</v>
      </c>
    </row>
    <row r="44" spans="1:32">
      <c r="B44" s="310" t="s">
        <v>4</v>
      </c>
      <c r="C44" s="306" t="s">
        <v>1081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4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491" t="s">
        <v>382</v>
      </c>
      <c r="AC44" s="339" t="s">
        <v>693</v>
      </c>
      <c r="AD44" s="343" t="s">
        <v>722</v>
      </c>
      <c r="AE44" s="339" t="s">
        <v>780</v>
      </c>
      <c r="AF44" s="426" t="s">
        <v>747</v>
      </c>
    </row>
    <row r="45" spans="1:32" s="27" customFormat="1">
      <c r="B45" s="309" t="s">
        <v>4</v>
      </c>
      <c r="C45" s="304" t="s">
        <v>1122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5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38" t="s">
        <v>702</v>
      </c>
      <c r="AD45" s="344" t="s">
        <v>723</v>
      </c>
      <c r="AE45" s="338"/>
      <c r="AF45" s="290"/>
    </row>
    <row r="46" spans="1:32" s="27" customFormat="1">
      <c r="A46" s="241"/>
      <c r="B46" s="309" t="s">
        <v>4</v>
      </c>
      <c r="C46" s="304" t="s">
        <v>1123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5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38" t="s">
        <v>702</v>
      </c>
      <c r="AD46" s="344" t="s">
        <v>723</v>
      </c>
      <c r="AE46" s="338"/>
      <c r="AF46" s="290"/>
    </row>
    <row r="47" spans="1:32" s="27" customFormat="1">
      <c r="B47" s="309" t="s">
        <v>4</v>
      </c>
      <c r="C47" s="304" t="s">
        <v>1124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5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38" t="s">
        <v>702</v>
      </c>
      <c r="AD47" s="344" t="s">
        <v>723</v>
      </c>
      <c r="AE47" s="338"/>
      <c r="AF47" s="290"/>
    </row>
    <row r="48" spans="1:32" s="27" customFormat="1">
      <c r="B48" s="310" t="s">
        <v>4</v>
      </c>
      <c r="C48" s="306" t="s">
        <v>1082</v>
      </c>
      <c r="D48" s="307" t="s">
        <v>483</v>
      </c>
      <c r="E48" s="300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4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39" t="s">
        <v>694</v>
      </c>
      <c r="AD48" s="343" t="s">
        <v>724</v>
      </c>
      <c r="AE48" s="339"/>
      <c r="AF48" s="292"/>
    </row>
    <row r="49" spans="1:32" s="27" customFormat="1">
      <c r="B49" s="309" t="s">
        <v>4</v>
      </c>
      <c r="C49" s="304" t="s">
        <v>1100</v>
      </c>
      <c r="D49" s="305" t="s">
        <v>799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5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81" t="s">
        <v>1289</v>
      </c>
      <c r="AC49" s="338" t="s">
        <v>688</v>
      </c>
      <c r="AD49" s="344" t="s">
        <v>718</v>
      </c>
      <c r="AE49" s="338" t="s">
        <v>736</v>
      </c>
      <c r="AF49" s="346" t="s">
        <v>746</v>
      </c>
    </row>
    <row r="50" spans="1:32" s="27" customFormat="1">
      <c r="B50" s="309" t="s">
        <v>4</v>
      </c>
      <c r="C50" s="304" t="s">
        <v>1083</v>
      </c>
      <c r="D50" s="305" t="s">
        <v>799</v>
      </c>
      <c r="E50" s="298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5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38" t="s">
        <v>695</v>
      </c>
      <c r="AD50" s="344" t="s">
        <v>725</v>
      </c>
      <c r="AE50" s="338" t="s">
        <v>737</v>
      </c>
      <c r="AF50" s="338" t="s">
        <v>748</v>
      </c>
    </row>
    <row r="51" spans="1:32" s="27" customFormat="1">
      <c r="B51" s="309" t="s">
        <v>4</v>
      </c>
      <c r="C51" s="304" t="s">
        <v>1084</v>
      </c>
      <c r="D51" s="305" t="s">
        <v>799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5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81" t="s">
        <v>1293</v>
      </c>
      <c r="AC51" s="338" t="s">
        <v>695</v>
      </c>
      <c r="AD51" s="344" t="s">
        <v>725</v>
      </c>
      <c r="AE51" s="338" t="s">
        <v>737</v>
      </c>
      <c r="AF51" s="338" t="s">
        <v>748</v>
      </c>
    </row>
    <row r="52" spans="1:32">
      <c r="B52" s="309" t="s">
        <v>4</v>
      </c>
      <c r="C52" s="304" t="s">
        <v>1085</v>
      </c>
      <c r="D52" s="305" t="s">
        <v>799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5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81" t="s">
        <v>1294</v>
      </c>
      <c r="AC52" s="338" t="s">
        <v>695</v>
      </c>
      <c r="AD52" s="344" t="s">
        <v>725</v>
      </c>
      <c r="AE52" s="338" t="s">
        <v>737</v>
      </c>
      <c r="AF52" s="346" t="s">
        <v>748</v>
      </c>
    </row>
    <row r="53" spans="1:32">
      <c r="B53" s="309" t="s">
        <v>4</v>
      </c>
      <c r="C53" s="306" t="s">
        <v>1203</v>
      </c>
      <c r="D53" s="305" t="s">
        <v>1202</v>
      </c>
      <c r="E53" s="298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5">
        <v>1</v>
      </c>
      <c r="L53" s="133">
        <v>0</v>
      </c>
      <c r="M53" s="20" t="b">
        <v>1</v>
      </c>
      <c r="N53" s="313">
        <v>5</v>
      </c>
      <c r="O53" s="313">
        <v>5</v>
      </c>
      <c r="P53" s="183">
        <v>2</v>
      </c>
      <c r="Q53" s="470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493" t="s">
        <v>1296</v>
      </c>
      <c r="AC53" s="339" t="s">
        <v>711</v>
      </c>
      <c r="AD53" s="343" t="s">
        <v>768</v>
      </c>
      <c r="AE53" s="339" t="s">
        <v>743</v>
      </c>
      <c r="AF53" s="426" t="s">
        <v>745</v>
      </c>
    </row>
    <row r="54" spans="1:32" s="27" customFormat="1">
      <c r="B54" s="310" t="s">
        <v>4</v>
      </c>
      <c r="C54" s="306" t="s">
        <v>1129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75</v>
      </c>
      <c r="K54" s="314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39" t="s">
        <v>696</v>
      </c>
      <c r="AD54" s="343" t="s">
        <v>774</v>
      </c>
      <c r="AE54" s="339"/>
      <c r="AF54" s="292"/>
    </row>
    <row r="55" spans="1:32" s="27" customFormat="1">
      <c r="B55" s="310" t="s">
        <v>4</v>
      </c>
      <c r="C55" s="306" t="s">
        <v>1128</v>
      </c>
      <c r="D55" s="307" t="s">
        <v>483</v>
      </c>
      <c r="E55" s="300">
        <v>120</v>
      </c>
      <c r="F55" s="202">
        <v>3</v>
      </c>
      <c r="G55" s="202">
        <v>0</v>
      </c>
      <c r="H55" s="202">
        <v>0</v>
      </c>
      <c r="I55" s="202">
        <v>0</v>
      </c>
      <c r="J55" s="202">
        <v>75</v>
      </c>
      <c r="K55" s="314">
        <v>7.4999999999999997E-2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491" t="s">
        <v>522</v>
      </c>
      <c r="AC55" s="339" t="s">
        <v>696</v>
      </c>
      <c r="AD55" s="343" t="s">
        <v>774</v>
      </c>
      <c r="AE55" s="339"/>
      <c r="AF55" s="292"/>
    </row>
    <row r="56" spans="1:32" s="27" customFormat="1">
      <c r="B56" s="309" t="s">
        <v>4</v>
      </c>
      <c r="C56" s="304" t="s">
        <v>1086</v>
      </c>
      <c r="D56" s="305" t="s">
        <v>358</v>
      </c>
      <c r="E56" s="298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5">
        <v>0.15</v>
      </c>
      <c r="L56" s="133">
        <v>0</v>
      </c>
      <c r="M56" s="20" t="b">
        <v>1</v>
      </c>
      <c r="N56" s="311">
        <v>5</v>
      </c>
      <c r="O56" s="311">
        <v>5</v>
      </c>
      <c r="P56" s="20">
        <v>0</v>
      </c>
      <c r="Q56" s="311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3">
        <v>0</v>
      </c>
      <c r="Y56" s="243">
        <v>0</v>
      </c>
      <c r="Z56" s="243">
        <v>1</v>
      </c>
      <c r="AA56" s="299">
        <v>0</v>
      </c>
      <c r="AB56" s="493" t="s">
        <v>1295</v>
      </c>
      <c r="AC56" s="338" t="s">
        <v>706</v>
      </c>
      <c r="AD56" s="344" t="s">
        <v>721</v>
      </c>
      <c r="AE56" s="338" t="s">
        <v>750</v>
      </c>
      <c r="AF56" s="338" t="s">
        <v>749</v>
      </c>
    </row>
    <row r="57" spans="1:32" s="27" customFormat="1">
      <c r="B57" s="309" t="s">
        <v>4</v>
      </c>
      <c r="C57" s="304" t="s">
        <v>1109</v>
      </c>
      <c r="D57" s="305" t="s">
        <v>358</v>
      </c>
      <c r="E57" s="298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5">
        <v>0.22499999999999998</v>
      </c>
      <c r="L57" s="133">
        <v>0</v>
      </c>
      <c r="M57" s="20" t="b">
        <v>1</v>
      </c>
      <c r="N57" s="311">
        <v>5</v>
      </c>
      <c r="O57" s="311">
        <v>1</v>
      </c>
      <c r="P57" s="20">
        <v>3</v>
      </c>
      <c r="Q57" s="311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3">
        <v>0.25</v>
      </c>
      <c r="Y57" s="243">
        <v>0.25</v>
      </c>
      <c r="Z57" s="243">
        <v>0</v>
      </c>
      <c r="AA57" s="299">
        <v>0</v>
      </c>
      <c r="AB57" s="289" t="s">
        <v>518</v>
      </c>
      <c r="AC57" s="338" t="s">
        <v>697</v>
      </c>
      <c r="AD57" s="344" t="s">
        <v>726</v>
      </c>
      <c r="AE57" s="338"/>
      <c r="AF57" s="236"/>
    </row>
    <row r="58" spans="1:32" s="27" customFormat="1">
      <c r="B58" s="310" t="s">
        <v>4</v>
      </c>
      <c r="C58" s="306" t="s">
        <v>1096</v>
      </c>
      <c r="D58" s="307" t="s">
        <v>785</v>
      </c>
      <c r="E58" s="300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4">
        <v>0.15</v>
      </c>
      <c r="L58" s="202">
        <v>0</v>
      </c>
      <c r="M58" s="195" t="b">
        <v>1</v>
      </c>
      <c r="N58" s="312">
        <v>5</v>
      </c>
      <c r="O58" s="312">
        <v>5</v>
      </c>
      <c r="P58" s="195">
        <v>0</v>
      </c>
      <c r="Q58" s="312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4">
        <v>0.25</v>
      </c>
      <c r="Y58" s="244">
        <v>0.25</v>
      </c>
      <c r="Z58" s="244">
        <v>0.8</v>
      </c>
      <c r="AA58" s="301">
        <v>0</v>
      </c>
      <c r="AB58" s="493" t="s">
        <v>1283</v>
      </c>
      <c r="AC58" s="339" t="s">
        <v>711</v>
      </c>
      <c r="AD58" s="343" t="s">
        <v>768</v>
      </c>
      <c r="AE58" s="339" t="s">
        <v>743</v>
      </c>
      <c r="AF58" s="339" t="s">
        <v>745</v>
      </c>
    </row>
    <row r="59" spans="1:32">
      <c r="A59" s="240"/>
      <c r="B59" s="309" t="s">
        <v>4</v>
      </c>
      <c r="C59" s="304" t="s">
        <v>1087</v>
      </c>
      <c r="D59" s="305" t="s">
        <v>358</v>
      </c>
      <c r="E59" s="298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5">
        <v>0.22499999999999998</v>
      </c>
      <c r="L59" s="133">
        <v>0</v>
      </c>
      <c r="M59" s="20" t="b">
        <v>1</v>
      </c>
      <c r="N59" s="311">
        <v>5</v>
      </c>
      <c r="O59" s="311">
        <v>5</v>
      </c>
      <c r="P59" s="20">
        <v>2</v>
      </c>
      <c r="Q59" s="311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3">
        <v>0.25</v>
      </c>
      <c r="Y59" s="243">
        <v>0.25</v>
      </c>
      <c r="Z59" s="243">
        <v>0</v>
      </c>
      <c r="AA59" s="299">
        <v>0</v>
      </c>
      <c r="AB59" s="492" t="s">
        <v>604</v>
      </c>
      <c r="AC59" s="338" t="s">
        <v>695</v>
      </c>
      <c r="AD59" s="344" t="s">
        <v>725</v>
      </c>
      <c r="AE59" s="338" t="s">
        <v>737</v>
      </c>
      <c r="AF59" s="346" t="s">
        <v>748</v>
      </c>
    </row>
    <row r="60" spans="1:32">
      <c r="B60" s="310" t="s">
        <v>4</v>
      </c>
      <c r="C60" s="306" t="s">
        <v>1110</v>
      </c>
      <c r="D60" s="307" t="s">
        <v>359</v>
      </c>
      <c r="E60" s="300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4">
        <v>0.22499999999999998</v>
      </c>
      <c r="L60" s="202">
        <v>0</v>
      </c>
      <c r="M60" s="195" t="b">
        <v>1</v>
      </c>
      <c r="N60" s="312">
        <v>5</v>
      </c>
      <c r="O60" s="312">
        <v>0</v>
      </c>
      <c r="P60" s="195">
        <v>1</v>
      </c>
      <c r="Q60" s="312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4">
        <v>0.25</v>
      </c>
      <c r="Y60" s="244">
        <v>0.25</v>
      </c>
      <c r="Z60" s="244">
        <v>0.7</v>
      </c>
      <c r="AA60" s="301">
        <v>0</v>
      </c>
      <c r="AB60" s="493" t="s">
        <v>1286</v>
      </c>
      <c r="AC60" s="339" t="s">
        <v>710</v>
      </c>
      <c r="AD60" s="343" t="s">
        <v>728</v>
      </c>
      <c r="AE60" s="339" t="s">
        <v>742</v>
      </c>
      <c r="AF60" s="426" t="s">
        <v>744</v>
      </c>
    </row>
    <row r="61" spans="1:32">
      <c r="B61" s="309" t="s">
        <v>4</v>
      </c>
      <c r="C61" s="304" t="s">
        <v>1088</v>
      </c>
      <c r="D61" s="305" t="s">
        <v>360</v>
      </c>
      <c r="E61" s="298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5">
        <v>0.15</v>
      </c>
      <c r="L61" s="133">
        <v>0</v>
      </c>
      <c r="M61" s="20" t="b">
        <v>0</v>
      </c>
      <c r="N61" s="311">
        <v>5</v>
      </c>
      <c r="O61" s="311">
        <v>5</v>
      </c>
      <c r="P61" s="20">
        <v>5</v>
      </c>
      <c r="Q61" s="311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3">
        <v>0.25</v>
      </c>
      <c r="Y61" s="243">
        <v>0.25</v>
      </c>
      <c r="Z61" s="243">
        <v>1</v>
      </c>
      <c r="AA61" s="299">
        <v>0.25</v>
      </c>
      <c r="AB61" s="289" t="s">
        <v>576</v>
      </c>
      <c r="AC61" s="236" t="s">
        <v>735</v>
      </c>
      <c r="AD61" s="345" t="s">
        <v>776</v>
      </c>
      <c r="AE61" s="338" t="s">
        <v>753</v>
      </c>
      <c r="AF61" s="346" t="s">
        <v>752</v>
      </c>
    </row>
    <row r="62" spans="1:32" s="27" customFormat="1">
      <c r="B62" s="309" t="s">
        <v>4</v>
      </c>
      <c r="C62" s="304" t="s">
        <v>1090</v>
      </c>
      <c r="D62" s="305" t="s">
        <v>360</v>
      </c>
      <c r="E62" s="298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5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381" t="s">
        <v>1297</v>
      </c>
      <c r="AC62" s="236" t="s">
        <v>735</v>
      </c>
      <c r="AD62" s="345" t="s">
        <v>776</v>
      </c>
      <c r="AE62" s="338" t="s">
        <v>753</v>
      </c>
      <c r="AF62" s="338" t="s">
        <v>752</v>
      </c>
    </row>
    <row r="63" spans="1:32" s="27" customFormat="1">
      <c r="B63" s="309" t="s">
        <v>4</v>
      </c>
      <c r="C63" s="304" t="s">
        <v>1089</v>
      </c>
      <c r="D63" s="305" t="s">
        <v>360</v>
      </c>
      <c r="E63" s="298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5">
        <v>0.15</v>
      </c>
      <c r="L63" s="133">
        <v>0</v>
      </c>
      <c r="M63" s="20" t="b">
        <v>1</v>
      </c>
      <c r="N63" s="311">
        <v>5</v>
      </c>
      <c r="O63" s="311">
        <v>5</v>
      </c>
      <c r="P63" s="20">
        <v>4</v>
      </c>
      <c r="Q63" s="311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</v>
      </c>
      <c r="AB63" s="289" t="s">
        <v>575</v>
      </c>
      <c r="AC63" s="236" t="s">
        <v>735</v>
      </c>
      <c r="AD63" s="345" t="s">
        <v>775</v>
      </c>
      <c r="AE63" s="338" t="s">
        <v>738</v>
      </c>
      <c r="AF63" s="338" t="s">
        <v>751</v>
      </c>
    </row>
    <row r="64" spans="1:32" s="27" customFormat="1">
      <c r="B64" s="309" t="s">
        <v>4</v>
      </c>
      <c r="C64" s="304" t="s">
        <v>1091</v>
      </c>
      <c r="D64" s="305" t="s">
        <v>358</v>
      </c>
      <c r="E64" s="298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5">
        <v>7.4999999999999997E-2</v>
      </c>
      <c r="L64" s="133">
        <v>0</v>
      </c>
      <c r="M64" s="20" t="b">
        <v>1</v>
      </c>
      <c r="N64" s="311">
        <v>5</v>
      </c>
      <c r="O64" s="311">
        <v>5</v>
      </c>
      <c r="P64" s="20">
        <v>1</v>
      </c>
      <c r="Q64" s="311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3">
        <v>0.25</v>
      </c>
      <c r="Y64" s="243">
        <v>0.25</v>
      </c>
      <c r="Z64" s="243">
        <v>0</v>
      </c>
      <c r="AA64" s="299">
        <v>0</v>
      </c>
      <c r="AB64" s="289" t="s">
        <v>1282</v>
      </c>
      <c r="AC64" s="338" t="s">
        <v>707</v>
      </c>
      <c r="AD64" s="344" t="s">
        <v>727</v>
      </c>
      <c r="AE64" s="338"/>
      <c r="AF64" s="236"/>
    </row>
    <row r="65" spans="2:32" s="27" customFormat="1">
      <c r="B65" s="309" t="s">
        <v>4</v>
      </c>
      <c r="C65" s="304" t="s">
        <v>1092</v>
      </c>
      <c r="D65" s="305" t="s">
        <v>358</v>
      </c>
      <c r="E65" s="298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5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0</v>
      </c>
      <c r="Q65" s="311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571</v>
      </c>
      <c r="AC65" s="338" t="s">
        <v>707</v>
      </c>
      <c r="AD65" s="344" t="s">
        <v>727</v>
      </c>
      <c r="AE65" s="338"/>
      <c r="AF65" s="236"/>
    </row>
    <row r="66" spans="2:32">
      <c r="B66" s="309" t="s">
        <v>4</v>
      </c>
      <c r="C66" s="304" t="s">
        <v>1125</v>
      </c>
      <c r="D66" s="305" t="s">
        <v>358</v>
      </c>
      <c r="E66" s="298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5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1</v>
      </c>
      <c r="Q66" s="311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3">
        <v>0.05</v>
      </c>
      <c r="Y66" s="243">
        <v>0.05</v>
      </c>
      <c r="Z66" s="243">
        <v>1</v>
      </c>
      <c r="AA66" s="299">
        <v>0</v>
      </c>
      <c r="AB66" s="289" t="s">
        <v>570</v>
      </c>
      <c r="AC66" s="338" t="s">
        <v>708</v>
      </c>
      <c r="AD66" s="344" t="s">
        <v>732</v>
      </c>
      <c r="AE66" s="338" t="s">
        <v>755</v>
      </c>
      <c r="AF66" s="338" t="s">
        <v>754</v>
      </c>
    </row>
    <row r="67" spans="2:32">
      <c r="B67" s="309" t="s">
        <v>4</v>
      </c>
      <c r="C67" s="304" t="s">
        <v>1093</v>
      </c>
      <c r="D67" s="305" t="s">
        <v>358</v>
      </c>
      <c r="E67" s="298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5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3">
        <v>0.1</v>
      </c>
      <c r="Y67" s="243">
        <v>0.1</v>
      </c>
      <c r="Z67" s="243">
        <v>0</v>
      </c>
      <c r="AA67" s="299">
        <v>0</v>
      </c>
      <c r="AB67" s="492" t="s">
        <v>520</v>
      </c>
      <c r="AC67" s="338" t="s">
        <v>698</v>
      </c>
      <c r="AD67" s="344" t="s">
        <v>734</v>
      </c>
      <c r="AE67" s="338"/>
      <c r="AF67" s="236"/>
    </row>
    <row r="68" spans="2:32">
      <c r="B68" s="309" t="s">
        <v>4</v>
      </c>
      <c r="C68" s="304" t="s">
        <v>1111</v>
      </c>
      <c r="D68" s="305" t="s">
        <v>358</v>
      </c>
      <c r="E68" s="298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5">
        <v>0.22499999999999998</v>
      </c>
      <c r="L68" s="133">
        <v>0</v>
      </c>
      <c r="M68" s="20" t="b">
        <v>1</v>
      </c>
      <c r="N68" s="311">
        <v>5</v>
      </c>
      <c r="O68" s="311">
        <v>5</v>
      </c>
      <c r="P68" s="20">
        <v>0</v>
      </c>
      <c r="Q68" s="311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492" t="s">
        <v>520</v>
      </c>
      <c r="AC68" s="338" t="s">
        <v>698</v>
      </c>
      <c r="AD68" s="344" t="s">
        <v>734</v>
      </c>
      <c r="AE68" s="338"/>
      <c r="AF68" s="236"/>
    </row>
    <row r="69" spans="2:32">
      <c r="B69" s="310" t="s">
        <v>4</v>
      </c>
      <c r="C69" s="306" t="s">
        <v>1114</v>
      </c>
      <c r="D69" s="307" t="s">
        <v>359</v>
      </c>
      <c r="E69" s="300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4">
        <v>0.22499999999999998</v>
      </c>
      <c r="L69" s="202">
        <v>0</v>
      </c>
      <c r="M69" s="195" t="b">
        <v>1</v>
      </c>
      <c r="N69" s="312">
        <v>5</v>
      </c>
      <c r="O69" s="312">
        <v>0</v>
      </c>
      <c r="P69" s="195">
        <v>1</v>
      </c>
      <c r="Q69" s="312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4">
        <v>0.25</v>
      </c>
      <c r="Y69" s="244">
        <v>0.25</v>
      </c>
      <c r="Z69" s="244">
        <v>0</v>
      </c>
      <c r="AA69" s="301">
        <v>0</v>
      </c>
      <c r="AB69" s="291" t="s">
        <v>577</v>
      </c>
      <c r="AC69" s="339" t="s">
        <v>713</v>
      </c>
      <c r="AD69" s="343" t="s">
        <v>769</v>
      </c>
      <c r="AE69" s="339"/>
      <c r="AF69" s="235"/>
    </row>
    <row r="70" spans="2:32">
      <c r="B70" s="309" t="s">
        <v>4</v>
      </c>
      <c r="C70" s="304" t="s">
        <v>1126</v>
      </c>
      <c r="D70" s="305" t="s">
        <v>358</v>
      </c>
      <c r="E70" s="298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5">
        <v>0.22499999999999998</v>
      </c>
      <c r="L70" s="133">
        <v>0</v>
      </c>
      <c r="M70" s="20" t="b">
        <v>1</v>
      </c>
      <c r="N70" s="311">
        <v>5</v>
      </c>
      <c r="O70" s="311">
        <v>5</v>
      </c>
      <c r="P70" s="20">
        <v>1</v>
      </c>
      <c r="Q70" s="311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3">
        <v>0.05</v>
      </c>
      <c r="Y70" s="243">
        <v>0.05</v>
      </c>
      <c r="Z70" s="243">
        <v>1</v>
      </c>
      <c r="AA70" s="299">
        <v>0</v>
      </c>
      <c r="AB70" s="492" t="s">
        <v>570</v>
      </c>
      <c r="AC70" s="338" t="s">
        <v>708</v>
      </c>
      <c r="AD70" s="344" t="s">
        <v>732</v>
      </c>
      <c r="AE70" s="338" t="s">
        <v>755</v>
      </c>
      <c r="AF70" s="338" t="s">
        <v>754</v>
      </c>
    </row>
    <row r="71" spans="2:32" s="27" customFormat="1">
      <c r="B71" s="309" t="s">
        <v>4</v>
      </c>
      <c r="C71" s="304" t="s">
        <v>1112</v>
      </c>
      <c r="D71" s="305" t="s">
        <v>358</v>
      </c>
      <c r="E71" s="298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5">
        <v>0.22499999999999998</v>
      </c>
      <c r="L71" s="133">
        <v>0</v>
      </c>
      <c r="M71" s="20" t="b">
        <v>1</v>
      </c>
      <c r="N71" s="311">
        <v>5</v>
      </c>
      <c r="O71" s="311">
        <v>0</v>
      </c>
      <c r="P71" s="20">
        <v>1</v>
      </c>
      <c r="Q71" s="311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3">
        <v>0.1</v>
      </c>
      <c r="Y71" s="243">
        <v>0.1</v>
      </c>
      <c r="Z71" s="243">
        <v>0</v>
      </c>
      <c r="AA71" s="299">
        <v>0</v>
      </c>
      <c r="AB71" s="289" t="s">
        <v>520</v>
      </c>
      <c r="AC71" s="338" t="s">
        <v>698</v>
      </c>
      <c r="AD71" s="344" t="s">
        <v>734</v>
      </c>
      <c r="AE71" s="338"/>
      <c r="AF71" s="236"/>
    </row>
    <row r="72" spans="2:32" s="27" customFormat="1">
      <c r="B72" s="310" t="s">
        <v>4</v>
      </c>
      <c r="C72" s="306" t="s">
        <v>1113</v>
      </c>
      <c r="D72" s="307" t="s">
        <v>359</v>
      </c>
      <c r="E72" s="300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4">
        <v>0.15</v>
      </c>
      <c r="L72" s="202">
        <v>0</v>
      </c>
      <c r="M72" s="195" t="b">
        <v>1</v>
      </c>
      <c r="N72" s="312">
        <v>5</v>
      </c>
      <c r="O72" s="312">
        <v>2</v>
      </c>
      <c r="P72" s="195">
        <v>3</v>
      </c>
      <c r="Q72" s="312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4">
        <v>0.25</v>
      </c>
      <c r="Y72" s="244">
        <v>0.25</v>
      </c>
      <c r="Z72" s="244">
        <v>0.75</v>
      </c>
      <c r="AA72" s="301">
        <v>0</v>
      </c>
      <c r="AB72" s="493" t="s">
        <v>1298</v>
      </c>
      <c r="AC72" s="339" t="s">
        <v>712</v>
      </c>
      <c r="AD72" s="343" t="s">
        <v>770</v>
      </c>
      <c r="AE72" s="339" t="s">
        <v>756</v>
      </c>
      <c r="AF72" s="339" t="s">
        <v>757</v>
      </c>
    </row>
    <row r="73" spans="2:32" s="27" customFormat="1">
      <c r="B73" s="310" t="s">
        <v>4</v>
      </c>
      <c r="C73" s="306" t="s">
        <v>1115</v>
      </c>
      <c r="D73" s="307" t="s">
        <v>359</v>
      </c>
      <c r="E73" s="300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4">
        <v>0.22499999999999998</v>
      </c>
      <c r="L73" s="202">
        <v>0</v>
      </c>
      <c r="M73" s="195" t="b">
        <v>1</v>
      </c>
      <c r="N73" s="312">
        <v>5</v>
      </c>
      <c r="O73" s="312">
        <v>1</v>
      </c>
      <c r="P73" s="195">
        <v>2</v>
      </c>
      <c r="Q73" s="312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291" t="s">
        <v>578</v>
      </c>
      <c r="AC73" s="339" t="s">
        <v>712</v>
      </c>
      <c r="AD73" s="343" t="s">
        <v>770</v>
      </c>
      <c r="AE73" s="339" t="s">
        <v>756</v>
      </c>
      <c r="AF73" s="339" t="s">
        <v>757</v>
      </c>
    </row>
    <row r="74" spans="2:32" s="27" customFormat="1">
      <c r="B74" s="310" t="s">
        <v>4</v>
      </c>
      <c r="C74" s="306" t="s">
        <v>1098</v>
      </c>
      <c r="D74" s="307" t="s">
        <v>785</v>
      </c>
      <c r="E74" s="300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4">
        <v>0.15</v>
      </c>
      <c r="L74" s="202">
        <v>0</v>
      </c>
      <c r="M74" s="195" t="b">
        <v>1</v>
      </c>
      <c r="N74" s="312">
        <v>0</v>
      </c>
      <c r="O74" s="312">
        <v>5</v>
      </c>
      <c r="P74" s="195">
        <v>1</v>
      </c>
      <c r="Q74" s="312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4">
        <v>0.25</v>
      </c>
      <c r="Y74" s="244">
        <v>0.25</v>
      </c>
      <c r="Z74" s="244">
        <v>0.8</v>
      </c>
      <c r="AA74" s="301">
        <v>0</v>
      </c>
      <c r="AB74" s="493" t="s">
        <v>1288</v>
      </c>
      <c r="AC74" s="339" t="s">
        <v>711</v>
      </c>
      <c r="AD74" s="343" t="s">
        <v>768</v>
      </c>
      <c r="AE74" s="339" t="s">
        <v>743</v>
      </c>
      <c r="AF74" s="339" t="s">
        <v>745</v>
      </c>
    </row>
    <row r="75" spans="2:32" s="27" customFormat="1">
      <c r="B75" s="309" t="s">
        <v>4</v>
      </c>
      <c r="C75" s="304" t="s">
        <v>1116</v>
      </c>
      <c r="D75" s="305" t="s">
        <v>358</v>
      </c>
      <c r="E75" s="298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5">
        <v>0.15</v>
      </c>
      <c r="L75" s="133">
        <v>0</v>
      </c>
      <c r="M75" s="20" t="b">
        <v>1</v>
      </c>
      <c r="N75" s="311">
        <v>5</v>
      </c>
      <c r="O75" s="311">
        <v>5</v>
      </c>
      <c r="P75" s="20">
        <v>1</v>
      </c>
      <c r="Q75" s="311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3">
        <v>0</v>
      </c>
      <c r="Y75" s="243">
        <v>0</v>
      </c>
      <c r="Z75" s="243">
        <v>1</v>
      </c>
      <c r="AA75" s="299">
        <v>0</v>
      </c>
      <c r="AB75" s="289" t="s">
        <v>574</v>
      </c>
      <c r="AC75" s="338" t="s">
        <v>700</v>
      </c>
      <c r="AD75" s="344" t="s">
        <v>772</v>
      </c>
      <c r="AE75" s="338" t="s">
        <v>758</v>
      </c>
      <c r="AF75" s="338" t="s">
        <v>739</v>
      </c>
    </row>
    <row r="76" spans="2:32" s="27" customFormat="1">
      <c r="B76" s="309" t="s">
        <v>4</v>
      </c>
      <c r="C76" s="304" t="s">
        <v>1117</v>
      </c>
      <c r="D76" s="305" t="s">
        <v>358</v>
      </c>
      <c r="E76" s="298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5">
        <v>7.4999999999999997E-2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573</v>
      </c>
      <c r="AC76" s="338" t="s">
        <v>701</v>
      </c>
      <c r="AD76" s="344" t="s">
        <v>771</v>
      </c>
      <c r="AE76" s="338" t="s">
        <v>758</v>
      </c>
      <c r="AF76" s="338" t="s">
        <v>740</v>
      </c>
    </row>
    <row r="77" spans="2:32">
      <c r="B77" s="309" t="s">
        <v>4</v>
      </c>
      <c r="C77" s="304" t="s">
        <v>1118</v>
      </c>
      <c r="D77" s="305" t="s">
        <v>358</v>
      </c>
      <c r="E77" s="298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5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0</v>
      </c>
      <c r="Q77" s="311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3">
        <v>0</v>
      </c>
      <c r="Y77" s="243">
        <v>0</v>
      </c>
      <c r="Z77" s="243">
        <v>0</v>
      </c>
      <c r="AA77" s="299">
        <v>0</v>
      </c>
      <c r="AB77" s="289" t="s">
        <v>572</v>
      </c>
      <c r="AC77" s="338" t="s">
        <v>717</v>
      </c>
      <c r="AD77" s="344" t="s">
        <v>733</v>
      </c>
      <c r="AE77" s="338"/>
      <c r="AF77" s="290"/>
    </row>
    <row r="78" spans="2:32">
      <c r="B78" s="309" t="s">
        <v>4</v>
      </c>
      <c r="C78" s="304" t="s">
        <v>1094</v>
      </c>
      <c r="D78" s="305" t="s">
        <v>358</v>
      </c>
      <c r="E78" s="298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5">
        <v>0.22499999999999998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3">
        <v>0.05</v>
      </c>
      <c r="Y78" s="243">
        <v>0.05</v>
      </c>
      <c r="Z78" s="243">
        <v>0</v>
      </c>
      <c r="AA78" s="299">
        <v>0</v>
      </c>
      <c r="AB78" s="289" t="s">
        <v>580</v>
      </c>
      <c r="AC78" s="338" t="s">
        <v>699</v>
      </c>
      <c r="AD78" s="344" t="s">
        <v>773</v>
      </c>
      <c r="AE78" s="338"/>
      <c r="AF78" s="290"/>
    </row>
    <row r="79" spans="2:32">
      <c r="B79" s="309" t="s">
        <v>4</v>
      </c>
      <c r="C79" s="304" t="s">
        <v>1101</v>
      </c>
      <c r="D79" s="305" t="s">
        <v>799</v>
      </c>
      <c r="E79" s="298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5">
        <v>0.15</v>
      </c>
      <c r="L79" s="133">
        <v>0</v>
      </c>
      <c r="M79" s="20" t="b">
        <v>1</v>
      </c>
      <c r="N79" s="311">
        <v>5</v>
      </c>
      <c r="O79" s="311">
        <v>5</v>
      </c>
      <c r="P79" s="20">
        <v>1</v>
      </c>
      <c r="Q79" s="311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3">
        <v>0.1</v>
      </c>
      <c r="Y79" s="243">
        <v>0.1</v>
      </c>
      <c r="Z79" s="243">
        <v>1</v>
      </c>
      <c r="AA79" s="299">
        <v>0</v>
      </c>
      <c r="AB79" s="381" t="s">
        <v>1285</v>
      </c>
      <c r="AC79" s="338" t="s">
        <v>688</v>
      </c>
      <c r="AD79" s="344" t="s">
        <v>718</v>
      </c>
      <c r="AE79" s="338" t="s">
        <v>736</v>
      </c>
      <c r="AF79" s="346" t="s">
        <v>746</v>
      </c>
    </row>
    <row r="80" spans="2:32">
      <c r="B80" s="310" t="s">
        <v>4</v>
      </c>
      <c r="C80" s="306" t="s">
        <v>1119</v>
      </c>
      <c r="D80" s="307" t="s">
        <v>359</v>
      </c>
      <c r="E80" s="300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4">
        <v>0.15</v>
      </c>
      <c r="L80" s="202">
        <v>0</v>
      </c>
      <c r="M80" s="195" t="b">
        <v>1</v>
      </c>
      <c r="N80" s="312">
        <v>5</v>
      </c>
      <c r="O80" s="312">
        <v>0</v>
      </c>
      <c r="P80" s="195">
        <v>1</v>
      </c>
      <c r="Q80" s="312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4">
        <v>0.25</v>
      </c>
      <c r="Y80" s="244">
        <v>0.25</v>
      </c>
      <c r="Z80" s="244">
        <v>0</v>
      </c>
      <c r="AA80" s="301">
        <v>0</v>
      </c>
      <c r="AB80" s="291" t="s">
        <v>524</v>
      </c>
      <c r="AC80" s="339" t="s">
        <v>714</v>
      </c>
      <c r="AD80" s="343" t="s">
        <v>777</v>
      </c>
      <c r="AE80" s="339"/>
      <c r="AF80" s="292"/>
    </row>
    <row r="81" spans="2:32">
      <c r="B81" s="310" t="s">
        <v>4</v>
      </c>
      <c r="C81" s="306" t="s">
        <v>1120</v>
      </c>
      <c r="D81" s="307" t="s">
        <v>359</v>
      </c>
      <c r="E81" s="300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4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39" t="s">
        <v>715</v>
      </c>
      <c r="AD81" s="343" t="s">
        <v>778</v>
      </c>
      <c r="AE81" s="339"/>
      <c r="AF81" s="292"/>
    </row>
    <row r="82" spans="2:32">
      <c r="B82" s="309" t="s">
        <v>4</v>
      </c>
      <c r="C82" s="304" t="s">
        <v>1095</v>
      </c>
      <c r="D82" s="305" t="s">
        <v>799</v>
      </c>
      <c r="E82" s="298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5">
        <v>0.22499999999999998</v>
      </c>
      <c r="L82" s="133">
        <v>0</v>
      </c>
      <c r="M82" s="20" t="b">
        <v>1</v>
      </c>
      <c r="N82" s="311">
        <v>5</v>
      </c>
      <c r="O82" s="311">
        <v>5</v>
      </c>
      <c r="P82" s="20">
        <v>1</v>
      </c>
      <c r="Q82" s="311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3">
        <v>0</v>
      </c>
      <c r="Y82" s="243">
        <v>0</v>
      </c>
      <c r="Z82" s="243">
        <v>0.6</v>
      </c>
      <c r="AA82" s="299">
        <v>0</v>
      </c>
      <c r="AB82" s="289" t="s">
        <v>525</v>
      </c>
      <c r="AC82" s="338" t="s">
        <v>716</v>
      </c>
      <c r="AD82" s="344" t="s">
        <v>779</v>
      </c>
      <c r="AE82" s="338" t="s">
        <v>759</v>
      </c>
      <c r="AF82" s="346" t="s">
        <v>760</v>
      </c>
    </row>
    <row r="83" spans="2:32" ht="15.75" thickBot="1">
      <c r="B83" s="310" t="s">
        <v>4</v>
      </c>
      <c r="C83" s="306" t="s">
        <v>1099</v>
      </c>
      <c r="D83" s="307" t="s">
        <v>785</v>
      </c>
      <c r="E83" s="300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4">
        <v>0.22499999999999998</v>
      </c>
      <c r="L83" s="202">
        <v>0</v>
      </c>
      <c r="M83" s="195" t="b">
        <v>1</v>
      </c>
      <c r="N83" s="312">
        <v>5</v>
      </c>
      <c r="O83" s="312">
        <v>0</v>
      </c>
      <c r="P83" s="195">
        <v>1</v>
      </c>
      <c r="Q83" s="312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69">
        <v>0</v>
      </c>
      <c r="X83" s="244">
        <v>0.25</v>
      </c>
      <c r="Y83" s="244">
        <v>0.25</v>
      </c>
      <c r="Z83" s="244">
        <v>0.8</v>
      </c>
      <c r="AA83" s="301">
        <v>0</v>
      </c>
      <c r="AB83" s="493" t="s">
        <v>1287</v>
      </c>
      <c r="AC83" s="339" t="s">
        <v>711</v>
      </c>
      <c r="AD83" s="343" t="s">
        <v>768</v>
      </c>
      <c r="AE83" s="339" t="s">
        <v>743</v>
      </c>
      <c r="AF83" s="426" t="s">
        <v>745</v>
      </c>
    </row>
    <row r="84" spans="2:32" ht="15.75" thickBot="1"/>
    <row r="85" spans="2:32" ht="23.25">
      <c r="B85" s="12" t="s">
        <v>562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7"/>
      <c r="H86" s="507"/>
      <c r="I86" s="172" t="s">
        <v>377</v>
      </c>
      <c r="J86" s="172"/>
      <c r="K86" s="232"/>
      <c r="N86" s="5" t="s">
        <v>412</v>
      </c>
      <c r="AB86" s="172"/>
      <c r="AC86" s="172"/>
      <c r="AD86" s="172"/>
      <c r="AE86" s="172"/>
    </row>
    <row r="87" spans="2:32" ht="145.5">
      <c r="B87" s="143" t="s">
        <v>567</v>
      </c>
      <c r="C87" s="143" t="s">
        <v>5</v>
      </c>
      <c r="D87" s="143" t="s">
        <v>364</v>
      </c>
      <c r="E87" s="154" t="s">
        <v>1317</v>
      </c>
      <c r="F87" s="154" t="s">
        <v>1304</v>
      </c>
      <c r="G87" s="154" t="s">
        <v>564</v>
      </c>
      <c r="H87" s="154" t="s">
        <v>494</v>
      </c>
      <c r="I87" s="154" t="s">
        <v>563</v>
      </c>
      <c r="J87" s="154" t="s">
        <v>378</v>
      </c>
      <c r="K87" s="154" t="s">
        <v>381</v>
      </c>
      <c r="L87" s="154" t="s">
        <v>645</v>
      </c>
      <c r="M87" s="154" t="s">
        <v>644</v>
      </c>
      <c r="N87" s="154" t="s">
        <v>365</v>
      </c>
      <c r="O87" s="149" t="s">
        <v>38</v>
      </c>
      <c r="P87" s="149" t="s">
        <v>409</v>
      </c>
      <c r="Q87" s="149" t="s">
        <v>411</v>
      </c>
    </row>
    <row r="88" spans="2:32">
      <c r="B88" s="340" t="s">
        <v>4</v>
      </c>
      <c r="C88" s="189" t="s">
        <v>1305</v>
      </c>
      <c r="D88" s="189" t="s">
        <v>357</v>
      </c>
      <c r="E88" s="341" t="s">
        <v>1318</v>
      </c>
      <c r="F88" s="341">
        <v>0</v>
      </c>
      <c r="G88" s="494">
        <v>0</v>
      </c>
      <c r="H88" s="494">
        <v>1</v>
      </c>
      <c r="I88" s="494">
        <v>2</v>
      </c>
      <c r="J88" s="494">
        <v>0</v>
      </c>
      <c r="K88" s="494">
        <v>0</v>
      </c>
      <c r="L88" s="342">
        <v>10</v>
      </c>
      <c r="M88" s="342">
        <v>10</v>
      </c>
      <c r="N88" s="342">
        <v>0</v>
      </c>
      <c r="O88" s="239" t="s">
        <v>634</v>
      </c>
      <c r="P88" s="239" t="s">
        <v>741</v>
      </c>
      <c r="Q88" s="235" t="s">
        <v>709</v>
      </c>
      <c r="R88" s="5"/>
      <c r="S88" s="5"/>
    </row>
    <row r="89" spans="2:32">
      <c r="B89" s="340" t="s">
        <v>4</v>
      </c>
      <c r="C89" s="189" t="s">
        <v>1306</v>
      </c>
      <c r="D89" s="189" t="s">
        <v>357</v>
      </c>
      <c r="E89" s="341" t="s">
        <v>313</v>
      </c>
      <c r="F89" s="341">
        <v>0</v>
      </c>
      <c r="G89" s="494">
        <v>0</v>
      </c>
      <c r="H89" s="494">
        <v>1</v>
      </c>
      <c r="I89" s="494">
        <v>2</v>
      </c>
      <c r="J89" s="494">
        <v>0</v>
      </c>
      <c r="K89" s="494">
        <v>0</v>
      </c>
      <c r="L89" s="342">
        <v>10</v>
      </c>
      <c r="M89" s="342">
        <v>10</v>
      </c>
      <c r="N89" s="342">
        <v>0</v>
      </c>
      <c r="O89" s="239" t="s">
        <v>634</v>
      </c>
      <c r="P89" s="239" t="s">
        <v>741</v>
      </c>
      <c r="Q89" s="235" t="s">
        <v>709</v>
      </c>
      <c r="R89" s="5"/>
      <c r="S89" s="5"/>
    </row>
    <row r="90" spans="2:32">
      <c r="B90" s="340" t="s">
        <v>4</v>
      </c>
      <c r="C90" s="189" t="s">
        <v>1307</v>
      </c>
      <c r="D90" s="189" t="s">
        <v>363</v>
      </c>
      <c r="E90" s="341" t="s">
        <v>1318</v>
      </c>
      <c r="F90" s="341">
        <v>0</v>
      </c>
      <c r="G90" s="494">
        <v>0</v>
      </c>
      <c r="H90" s="494">
        <v>1</v>
      </c>
      <c r="I90" s="494">
        <v>2</v>
      </c>
      <c r="J90" s="494">
        <v>0</v>
      </c>
      <c r="K90" s="494">
        <v>0</v>
      </c>
      <c r="L90" s="342">
        <v>10</v>
      </c>
      <c r="M90" s="342">
        <v>10</v>
      </c>
      <c r="N90" s="342">
        <v>0</v>
      </c>
      <c r="O90" s="239" t="s">
        <v>634</v>
      </c>
      <c r="P90" s="239" t="s">
        <v>741</v>
      </c>
      <c r="Q90" s="235" t="s">
        <v>709</v>
      </c>
      <c r="R90" s="5"/>
      <c r="S90" s="5"/>
    </row>
    <row r="91" spans="2:32">
      <c r="B91" s="340" t="s">
        <v>4</v>
      </c>
      <c r="C91" s="189" t="s">
        <v>1308</v>
      </c>
      <c r="D91" s="189" t="s">
        <v>363</v>
      </c>
      <c r="E91" s="341" t="s">
        <v>313</v>
      </c>
      <c r="F91" s="341">
        <v>0</v>
      </c>
      <c r="G91" s="494">
        <v>0</v>
      </c>
      <c r="H91" s="494">
        <v>1</v>
      </c>
      <c r="I91" s="494">
        <v>2</v>
      </c>
      <c r="J91" s="494">
        <v>0</v>
      </c>
      <c r="K91" s="494">
        <v>0</v>
      </c>
      <c r="L91" s="342">
        <v>10</v>
      </c>
      <c r="M91" s="342">
        <v>10</v>
      </c>
      <c r="N91" s="342">
        <v>0</v>
      </c>
      <c r="O91" s="239" t="s">
        <v>634</v>
      </c>
      <c r="P91" s="239" t="s">
        <v>741</v>
      </c>
      <c r="Q91" s="235" t="s">
        <v>709</v>
      </c>
      <c r="R91" s="5"/>
      <c r="S91" s="5"/>
    </row>
    <row r="92" spans="2:32">
      <c r="B92" s="340" t="s">
        <v>4</v>
      </c>
      <c r="C92" s="189" t="s">
        <v>1309</v>
      </c>
      <c r="D92" s="189" t="s">
        <v>360</v>
      </c>
      <c r="E92" s="341" t="s">
        <v>1318</v>
      </c>
      <c r="F92" s="341">
        <v>0</v>
      </c>
      <c r="G92" s="494">
        <v>0</v>
      </c>
      <c r="H92" s="494">
        <v>1</v>
      </c>
      <c r="I92" s="494">
        <v>2</v>
      </c>
      <c r="J92" s="494">
        <v>0</v>
      </c>
      <c r="K92" s="494">
        <v>0</v>
      </c>
      <c r="L92" s="342">
        <v>10</v>
      </c>
      <c r="M92" s="342">
        <v>10</v>
      </c>
      <c r="N92" s="342">
        <v>0</v>
      </c>
      <c r="O92" s="239" t="s">
        <v>634</v>
      </c>
      <c r="P92" s="239" t="s">
        <v>741</v>
      </c>
      <c r="Q92" s="235" t="s">
        <v>709</v>
      </c>
      <c r="R92" s="5"/>
      <c r="S92" s="5"/>
    </row>
    <row r="93" spans="2:32">
      <c r="B93" s="340" t="s">
        <v>4</v>
      </c>
      <c r="C93" s="189" t="s">
        <v>1310</v>
      </c>
      <c r="D93" s="189" t="s">
        <v>360</v>
      </c>
      <c r="E93" s="341" t="s">
        <v>313</v>
      </c>
      <c r="F93" s="341">
        <v>0</v>
      </c>
      <c r="G93" s="494">
        <v>0</v>
      </c>
      <c r="H93" s="494">
        <v>1</v>
      </c>
      <c r="I93" s="494">
        <v>2</v>
      </c>
      <c r="J93" s="494">
        <v>0</v>
      </c>
      <c r="K93" s="494">
        <v>0</v>
      </c>
      <c r="L93" s="342">
        <v>10</v>
      </c>
      <c r="M93" s="342">
        <v>10</v>
      </c>
      <c r="N93" s="342">
        <v>0</v>
      </c>
      <c r="O93" s="239" t="s">
        <v>634</v>
      </c>
      <c r="P93" s="239" t="s">
        <v>741</v>
      </c>
      <c r="Q93" s="235" t="s">
        <v>709</v>
      </c>
      <c r="R93" s="5"/>
      <c r="S93" s="5"/>
    </row>
    <row r="94" spans="2:32">
      <c r="B94" s="340" t="s">
        <v>4</v>
      </c>
      <c r="C94" s="189" t="s">
        <v>1311</v>
      </c>
      <c r="D94" s="189" t="s">
        <v>360</v>
      </c>
      <c r="E94" s="341" t="s">
        <v>1319</v>
      </c>
      <c r="F94" s="341">
        <v>0</v>
      </c>
      <c r="G94" s="494">
        <v>0</v>
      </c>
      <c r="H94" s="494">
        <v>1</v>
      </c>
      <c r="I94" s="494">
        <v>2</v>
      </c>
      <c r="J94" s="494">
        <v>0</v>
      </c>
      <c r="K94" s="494">
        <v>0</v>
      </c>
      <c r="L94" s="342">
        <v>10</v>
      </c>
      <c r="M94" s="342">
        <v>10</v>
      </c>
      <c r="N94" s="342">
        <v>0</v>
      </c>
      <c r="O94" s="239" t="s">
        <v>634</v>
      </c>
      <c r="P94" s="239" t="s">
        <v>741</v>
      </c>
      <c r="Q94" s="235" t="s">
        <v>709</v>
      </c>
      <c r="R94" s="5"/>
      <c r="S94" s="5"/>
    </row>
    <row r="95" spans="2:32">
      <c r="B95" s="340" t="s">
        <v>4</v>
      </c>
      <c r="C95" s="189" t="s">
        <v>1312</v>
      </c>
      <c r="D95" s="189" t="s">
        <v>362</v>
      </c>
      <c r="E95" s="341" t="s">
        <v>1318</v>
      </c>
      <c r="F95" s="341">
        <v>0</v>
      </c>
      <c r="G95" s="494">
        <v>0</v>
      </c>
      <c r="H95" s="494">
        <v>1</v>
      </c>
      <c r="I95" s="494">
        <v>2</v>
      </c>
      <c r="J95" s="494">
        <v>0</v>
      </c>
      <c r="K95" s="494">
        <v>0</v>
      </c>
      <c r="L95" s="342">
        <v>10</v>
      </c>
      <c r="M95" s="342">
        <v>10</v>
      </c>
      <c r="N95" s="342">
        <v>0</v>
      </c>
      <c r="O95" s="239" t="s">
        <v>634</v>
      </c>
      <c r="P95" s="239" t="s">
        <v>741</v>
      </c>
      <c r="Q95" s="235" t="s">
        <v>709</v>
      </c>
      <c r="R95" s="5"/>
      <c r="S95" s="5"/>
    </row>
    <row r="96" spans="2:32">
      <c r="B96" s="340" t="s">
        <v>4</v>
      </c>
      <c r="C96" s="189" t="s">
        <v>1313</v>
      </c>
      <c r="D96" s="189" t="s">
        <v>362</v>
      </c>
      <c r="E96" s="341" t="s">
        <v>313</v>
      </c>
      <c r="F96" s="341">
        <v>0</v>
      </c>
      <c r="G96" s="494">
        <v>0</v>
      </c>
      <c r="H96" s="494">
        <v>1</v>
      </c>
      <c r="I96" s="494">
        <v>2</v>
      </c>
      <c r="J96" s="494">
        <v>0</v>
      </c>
      <c r="K96" s="494">
        <v>0</v>
      </c>
      <c r="L96" s="342">
        <v>10</v>
      </c>
      <c r="M96" s="342">
        <v>10</v>
      </c>
      <c r="N96" s="342">
        <v>0</v>
      </c>
      <c r="O96" s="239" t="s">
        <v>634</v>
      </c>
      <c r="P96" s="239" t="s">
        <v>741</v>
      </c>
      <c r="Q96" s="235" t="s">
        <v>709</v>
      </c>
      <c r="R96" s="5"/>
      <c r="S96" s="5"/>
    </row>
    <row r="97" spans="2:19">
      <c r="B97" s="340" t="s">
        <v>4</v>
      </c>
      <c r="C97" s="189" t="s">
        <v>1314</v>
      </c>
      <c r="D97" s="189" t="s">
        <v>362</v>
      </c>
      <c r="E97" s="341" t="s">
        <v>1319</v>
      </c>
      <c r="F97" s="341">
        <v>0</v>
      </c>
      <c r="G97" s="494">
        <v>0</v>
      </c>
      <c r="H97" s="494">
        <v>1</v>
      </c>
      <c r="I97" s="494">
        <v>2</v>
      </c>
      <c r="J97" s="494">
        <v>0</v>
      </c>
      <c r="K97" s="494">
        <v>0</v>
      </c>
      <c r="L97" s="342">
        <v>10</v>
      </c>
      <c r="M97" s="342">
        <v>10</v>
      </c>
      <c r="N97" s="342">
        <v>0</v>
      </c>
      <c r="O97" s="239" t="s">
        <v>634</v>
      </c>
      <c r="P97" s="239" t="s">
        <v>741</v>
      </c>
      <c r="Q97" s="235" t="s">
        <v>709</v>
      </c>
      <c r="R97" s="5"/>
      <c r="S97" s="5"/>
    </row>
    <row r="98" spans="2:19">
      <c r="B98" s="316"/>
      <c r="C98" s="316"/>
      <c r="D98" s="316"/>
      <c r="E98" s="317"/>
      <c r="F98" s="318"/>
      <c r="G98" s="318"/>
      <c r="H98" s="318"/>
      <c r="I98" s="318"/>
      <c r="J98" s="318"/>
      <c r="K98" s="319"/>
      <c r="L98" s="319"/>
      <c r="M98" s="319"/>
      <c r="N98" s="318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.75" thickBot="1"/>
    <row r="101" spans="2:19" ht="23.25">
      <c r="B101" s="12" t="s">
        <v>449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9.75">
      <c r="B103" s="143" t="s">
        <v>450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405</v>
      </c>
      <c r="I103" s="147" t="s">
        <v>455</v>
      </c>
    </row>
    <row r="104" spans="2:19">
      <c r="B104" s="238" t="s">
        <v>4</v>
      </c>
      <c r="C104" s="194" t="s">
        <v>451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8" t="s">
        <v>4</v>
      </c>
      <c r="C105" s="194" t="s">
        <v>452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8" t="s">
        <v>4</v>
      </c>
      <c r="C106" s="194" t="s">
        <v>453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8" t="s">
        <v>4</v>
      </c>
      <c r="C107" s="194" t="s">
        <v>454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8" t="s">
        <v>4</v>
      </c>
      <c r="C108" s="194" t="s">
        <v>474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50">
        <v>42</v>
      </c>
      <c r="G111" s="450">
        <v>1.3</v>
      </c>
      <c r="H111" s="67">
        <f>E104*G104</f>
        <v>54.6</v>
      </c>
      <c r="J111" s="67">
        <f>E111*G111</f>
        <v>54.6</v>
      </c>
    </row>
    <row r="112" spans="2:19">
      <c r="E112" s="450">
        <v>92</v>
      </c>
      <c r="G112" s="450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50">
        <v>235</v>
      </c>
      <c r="G113" s="450">
        <v>0.9</v>
      </c>
      <c r="H113" s="67">
        <f>E106*G106</f>
        <v>211.5</v>
      </c>
      <c r="J113" s="67">
        <f t="shared" si="0"/>
        <v>211.5</v>
      </c>
    </row>
    <row r="114" spans="5:10">
      <c r="E114" s="450">
        <v>686</v>
      </c>
      <c r="G114" s="450">
        <v>0.7</v>
      </c>
      <c r="H114" s="67">
        <f>E107*G107</f>
        <v>480.2</v>
      </c>
      <c r="J114" s="67">
        <f t="shared" si="0"/>
        <v>480.2</v>
      </c>
    </row>
    <row r="115" spans="5:10">
      <c r="E115" s="450">
        <v>1040</v>
      </c>
      <c r="G115" s="450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AB23:AF83 K98:M98 O88:Q97"/>
    <dataValidation type="list" allowBlank="1" showInputMessage="1" showErrorMessage="1" sqref="D23:D83 D88:D98">
      <formula1>INDIRECT("entityCategoryDefinitions['[sku']]")</formula1>
    </dataValidation>
    <dataValidation type="decimal" allowBlank="1" showInputMessage="1" prompt="probability [0..1]" sqref="X23:AA83 N98 I98:J98 J88:N97">
      <formula1>0</formula1>
      <formula2>1</formula2>
    </dataValidation>
    <dataValidation type="decimal" allowBlank="1" sqref="Q23:W83 N23:O83 E98:H98 E88:I97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20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21" t="s">
        <v>635</v>
      </c>
      <c r="D4" s="322" t="s">
        <v>636</v>
      </c>
      <c r="E4" s="148" t="s">
        <v>640</v>
      </c>
      <c r="F4" s="148" t="s">
        <v>1134</v>
      </c>
      <c r="G4" s="148" t="s">
        <v>1135</v>
      </c>
      <c r="H4" s="148" t="s">
        <v>1136</v>
      </c>
      <c r="I4" s="148" t="s">
        <v>1184</v>
      </c>
      <c r="J4" s="148" t="s">
        <v>1185</v>
      </c>
      <c r="K4" s="148" t="s">
        <v>1137</v>
      </c>
      <c r="L4" s="148" t="s">
        <v>1139</v>
      </c>
      <c r="M4" s="148" t="s">
        <v>1140</v>
      </c>
      <c r="N4" s="148" t="s">
        <v>1141</v>
      </c>
      <c r="O4" s="148" t="s">
        <v>1142</v>
      </c>
      <c r="P4" s="148" t="s">
        <v>1143</v>
      </c>
      <c r="Q4" s="148" t="s">
        <v>1144</v>
      </c>
      <c r="R4" s="148" t="s">
        <v>1145</v>
      </c>
      <c r="S4" s="148" t="s">
        <v>1146</v>
      </c>
      <c r="T4" s="148" t="s">
        <v>1147</v>
      </c>
      <c r="U4" s="148" t="s">
        <v>1248</v>
      </c>
      <c r="V4" s="148" t="s">
        <v>1249</v>
      </c>
      <c r="W4" s="324" t="s">
        <v>637</v>
      </c>
      <c r="X4" s="326" t="s">
        <v>638</v>
      </c>
      <c r="Y4" s="327" t="s">
        <v>639</v>
      </c>
    </row>
    <row r="5" spans="1:25">
      <c r="A5" s="134" t="s">
        <v>4</v>
      </c>
      <c r="B5" s="159" t="s">
        <v>240</v>
      </c>
      <c r="C5" s="242">
        <v>0</v>
      </c>
      <c r="D5" s="323">
        <v>0</v>
      </c>
      <c r="E5" s="15" t="s">
        <v>641</v>
      </c>
      <c r="F5" s="15" t="s">
        <v>1186</v>
      </c>
      <c r="G5" s="15" t="s">
        <v>1261</v>
      </c>
      <c r="H5" s="15" t="s">
        <v>683</v>
      </c>
      <c r="I5" s="15" t="s">
        <v>1187</v>
      </c>
      <c r="J5" s="15" t="s">
        <v>1188</v>
      </c>
      <c r="K5" s="15" t="s">
        <v>1138</v>
      </c>
      <c r="L5" s="15" t="s">
        <v>1138</v>
      </c>
      <c r="M5" s="15" t="s">
        <v>1138</v>
      </c>
      <c r="N5" s="15" t="s">
        <v>1138</v>
      </c>
      <c r="O5" s="15" t="s">
        <v>1138</v>
      </c>
      <c r="P5" s="15" t="s">
        <v>1138</v>
      </c>
      <c r="Q5" s="15" t="s">
        <v>1138</v>
      </c>
      <c r="R5" s="15" t="s">
        <v>1138</v>
      </c>
      <c r="S5" s="15" t="s">
        <v>1138</v>
      </c>
      <c r="T5" s="15" t="s">
        <v>1138</v>
      </c>
      <c r="U5" s="15" t="s">
        <v>1251</v>
      </c>
      <c r="V5" s="15" t="s">
        <v>1250</v>
      </c>
      <c r="W5" s="325" t="b">
        <v>0</v>
      </c>
      <c r="X5" s="328" t="s">
        <v>512</v>
      </c>
      <c r="Y5" s="329" t="s">
        <v>475</v>
      </c>
    </row>
    <row r="6" spans="1:25">
      <c r="A6" s="134" t="s">
        <v>4</v>
      </c>
      <c r="B6" s="159" t="s">
        <v>241</v>
      </c>
      <c r="C6" s="242">
        <v>1</v>
      </c>
      <c r="D6" s="323">
        <v>0</v>
      </c>
      <c r="E6" s="15" t="s">
        <v>642</v>
      </c>
      <c r="F6" s="15" t="s">
        <v>1148</v>
      </c>
      <c r="G6" s="15"/>
      <c r="H6" s="15" t="s">
        <v>511</v>
      </c>
      <c r="I6" s="15"/>
      <c r="J6" s="15"/>
      <c r="K6" s="15" t="s">
        <v>1138</v>
      </c>
      <c r="L6" s="15" t="s">
        <v>1138</v>
      </c>
      <c r="M6" s="15" t="s">
        <v>1138</v>
      </c>
      <c r="N6" s="15" t="s">
        <v>1138</v>
      </c>
      <c r="O6" s="15" t="s">
        <v>1138</v>
      </c>
      <c r="P6" s="15" t="s">
        <v>1138</v>
      </c>
      <c r="Q6" s="15" t="s">
        <v>1138</v>
      </c>
      <c r="R6" s="15" t="s">
        <v>1138</v>
      </c>
      <c r="S6" s="15" t="s">
        <v>1138</v>
      </c>
      <c r="T6" s="15" t="s">
        <v>1138</v>
      </c>
      <c r="U6" s="15"/>
      <c r="V6" s="15"/>
      <c r="W6" s="325" t="b">
        <v>0</v>
      </c>
      <c r="X6" s="328" t="s">
        <v>488</v>
      </c>
      <c r="Y6" s="329" t="s">
        <v>475</v>
      </c>
    </row>
    <row r="7" spans="1:25" s="67" customFormat="1">
      <c r="A7" s="136" t="s">
        <v>4</v>
      </c>
      <c r="B7" s="136" t="s">
        <v>477</v>
      </c>
      <c r="C7" s="330">
        <v>2</v>
      </c>
      <c r="D7" s="331">
        <v>0</v>
      </c>
      <c r="E7" s="15" t="s">
        <v>643</v>
      </c>
      <c r="F7" s="332" t="s">
        <v>1149</v>
      </c>
      <c r="G7" s="333"/>
      <c r="H7" s="333" t="s">
        <v>596</v>
      </c>
      <c r="I7" s="333"/>
      <c r="J7" s="333"/>
      <c r="K7" s="332" t="s">
        <v>1138</v>
      </c>
      <c r="L7" s="332" t="s">
        <v>1138</v>
      </c>
      <c r="M7" s="332" t="s">
        <v>1138</v>
      </c>
      <c r="N7" s="332" t="s">
        <v>1138</v>
      </c>
      <c r="O7" s="332" t="s">
        <v>1138</v>
      </c>
      <c r="P7" s="332" t="s">
        <v>1138</v>
      </c>
      <c r="Q7" s="332" t="s">
        <v>1138</v>
      </c>
      <c r="R7" s="332" t="s">
        <v>1138</v>
      </c>
      <c r="S7" s="332" t="s">
        <v>1138</v>
      </c>
      <c r="T7" s="332" t="s">
        <v>1138</v>
      </c>
      <c r="U7" s="332"/>
      <c r="V7" s="332"/>
      <c r="W7" s="334" t="b">
        <v>0</v>
      </c>
      <c r="X7" s="335" t="s">
        <v>597</v>
      </c>
      <c r="Y7" s="33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A13" workbookViewId="0">
      <selection activeCell="I12" sqref="I12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90" t="s">
        <v>1228</v>
      </c>
      <c r="F3" s="490" t="s">
        <v>1227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6.5">
      <c r="B4" s="479" t="s">
        <v>1240</v>
      </c>
      <c r="C4" s="480" t="s">
        <v>5</v>
      </c>
      <c r="D4" s="481" t="s">
        <v>204</v>
      </c>
      <c r="E4" s="481" t="s">
        <v>1214</v>
      </c>
      <c r="F4" s="481" t="s">
        <v>1215</v>
      </c>
      <c r="G4" s="481" t="s">
        <v>1216</v>
      </c>
      <c r="H4" s="481" t="s">
        <v>1217</v>
      </c>
      <c r="I4" s="482" t="s">
        <v>23</v>
      </c>
      <c r="J4" s="482" t="s">
        <v>1253</v>
      </c>
    </row>
    <row r="5" spans="2:16">
      <c r="B5" s="483" t="s">
        <v>4</v>
      </c>
      <c r="C5" s="477" t="s">
        <v>1299</v>
      </c>
      <c r="D5" s="477" t="s">
        <v>303</v>
      </c>
      <c r="E5" s="477">
        <v>0</v>
      </c>
      <c r="F5" s="477" t="s">
        <v>1132</v>
      </c>
      <c r="G5" s="477">
        <v>30</v>
      </c>
      <c r="H5" s="484">
        <v>30</v>
      </c>
      <c r="I5" s="484" t="s">
        <v>1242</v>
      </c>
      <c r="J5" s="484"/>
    </row>
    <row r="6" spans="2:16">
      <c r="B6" s="483" t="s">
        <v>4</v>
      </c>
      <c r="C6" s="477" t="s">
        <v>1300</v>
      </c>
      <c r="D6" s="478" t="s">
        <v>302</v>
      </c>
      <c r="E6" s="477">
        <v>0</v>
      </c>
      <c r="F6" s="477"/>
      <c r="G6" s="477">
        <v>2</v>
      </c>
      <c r="H6" s="484">
        <v>2</v>
      </c>
      <c r="I6" s="484"/>
      <c r="J6" s="484"/>
    </row>
    <row r="7" spans="2:16">
      <c r="B7" s="483" t="s">
        <v>4</v>
      </c>
      <c r="C7" s="477" t="s">
        <v>1301</v>
      </c>
      <c r="D7" s="477" t="s">
        <v>301</v>
      </c>
      <c r="E7" s="477">
        <v>0</v>
      </c>
      <c r="F7" s="477"/>
      <c r="G7" s="477">
        <v>10000</v>
      </c>
      <c r="H7" s="484">
        <v>10000</v>
      </c>
      <c r="I7" s="484" t="s">
        <v>1247</v>
      </c>
      <c r="J7" s="484"/>
    </row>
    <row r="8" spans="2:16" customFormat="1">
      <c r="B8" s="483" t="s">
        <v>4</v>
      </c>
      <c r="C8" s="477" t="s">
        <v>1218</v>
      </c>
      <c r="D8" s="477" t="s">
        <v>303</v>
      </c>
      <c r="E8" s="477">
        <v>1</v>
      </c>
      <c r="F8" s="477" t="s">
        <v>1132</v>
      </c>
      <c r="G8" s="477">
        <v>30</v>
      </c>
      <c r="H8" s="484">
        <v>50</v>
      </c>
      <c r="I8" s="484" t="s">
        <v>1242</v>
      </c>
      <c r="J8" s="484" t="s">
        <v>1230</v>
      </c>
    </row>
    <row r="9" spans="2:16" customFormat="1">
      <c r="B9" s="483" t="s">
        <v>4</v>
      </c>
      <c r="C9" s="477" t="s">
        <v>1219</v>
      </c>
      <c r="D9" s="477" t="s">
        <v>303</v>
      </c>
      <c r="E9" s="477">
        <v>1</v>
      </c>
      <c r="F9" s="477" t="s">
        <v>1131</v>
      </c>
      <c r="G9" s="477">
        <v>3</v>
      </c>
      <c r="H9" s="484">
        <v>5</v>
      </c>
      <c r="I9" s="484" t="s">
        <v>1243</v>
      </c>
      <c r="J9" s="484" t="s">
        <v>1229</v>
      </c>
    </row>
    <row r="10" spans="2:16" customFormat="1">
      <c r="B10" s="483" t="s">
        <v>4</v>
      </c>
      <c r="C10" s="477" t="s">
        <v>1220</v>
      </c>
      <c r="D10" s="477" t="s">
        <v>1019</v>
      </c>
      <c r="E10" s="477">
        <v>1</v>
      </c>
      <c r="F10" s="477" t="s">
        <v>1315</v>
      </c>
      <c r="G10" s="477">
        <v>1</v>
      </c>
      <c r="H10" s="484">
        <v>1.5</v>
      </c>
      <c r="I10" s="484"/>
      <c r="J10" s="484" t="s">
        <v>1232</v>
      </c>
    </row>
    <row r="11" spans="2:16">
      <c r="B11" s="483" t="s">
        <v>4</v>
      </c>
      <c r="C11" s="477" t="s">
        <v>1316</v>
      </c>
      <c r="D11" s="478" t="s">
        <v>1019</v>
      </c>
      <c r="E11" s="478">
        <v>1</v>
      </c>
      <c r="F11" s="478" t="s">
        <v>1305</v>
      </c>
      <c r="G11" s="477">
        <v>1</v>
      </c>
      <c r="H11" s="478">
        <v>1.5</v>
      </c>
      <c r="I11" s="484" t="s">
        <v>1337</v>
      </c>
      <c r="J11" s="484" t="s">
        <v>1232</v>
      </c>
    </row>
    <row r="12" spans="2:16" customFormat="1">
      <c r="B12" s="483" t="s">
        <v>4</v>
      </c>
      <c r="C12" s="477" t="s">
        <v>326</v>
      </c>
      <c r="D12" s="477" t="s">
        <v>1023</v>
      </c>
      <c r="E12" s="477">
        <v>1</v>
      </c>
      <c r="F12" s="477" t="s">
        <v>326</v>
      </c>
      <c r="G12" s="477">
        <v>50</v>
      </c>
      <c r="H12" s="484">
        <v>100</v>
      </c>
      <c r="I12" s="484" t="s">
        <v>1336</v>
      </c>
      <c r="J12" s="484" t="s">
        <v>1302</v>
      </c>
    </row>
    <row r="13" spans="2:16" customFormat="1">
      <c r="B13" s="485" t="s">
        <v>4</v>
      </c>
      <c r="C13" s="478" t="s">
        <v>1221</v>
      </c>
      <c r="D13" s="477" t="s">
        <v>1023</v>
      </c>
      <c r="E13" s="477">
        <v>1</v>
      </c>
      <c r="F13" s="478" t="s">
        <v>1221</v>
      </c>
      <c r="G13" s="477">
        <v>1</v>
      </c>
      <c r="H13" s="484">
        <v>2</v>
      </c>
      <c r="I13" s="484"/>
      <c r="J13" s="484" t="s">
        <v>1303</v>
      </c>
    </row>
    <row r="14" spans="2:16" customFormat="1">
      <c r="B14" s="485" t="s">
        <v>4</v>
      </c>
      <c r="C14" s="477" t="s">
        <v>1222</v>
      </c>
      <c r="D14" s="477" t="s">
        <v>303</v>
      </c>
      <c r="E14" s="477">
        <v>1</v>
      </c>
      <c r="F14" s="477" t="s">
        <v>1223</v>
      </c>
      <c r="G14" s="477">
        <v>2</v>
      </c>
      <c r="H14" s="484">
        <v>5</v>
      </c>
      <c r="I14" s="484" t="s">
        <v>1244</v>
      </c>
      <c r="J14" s="484" t="s">
        <v>1231</v>
      </c>
    </row>
    <row r="15" spans="2:16" customFormat="1">
      <c r="B15" s="485" t="s">
        <v>4</v>
      </c>
      <c r="C15" s="477" t="s">
        <v>1224</v>
      </c>
      <c r="D15" s="477" t="s">
        <v>632</v>
      </c>
      <c r="E15" s="477">
        <v>1</v>
      </c>
      <c r="F15" s="477"/>
      <c r="G15" s="477">
        <v>1</v>
      </c>
      <c r="H15" s="484">
        <v>2</v>
      </c>
      <c r="I15" s="484" t="s">
        <v>1335</v>
      </c>
      <c r="J15" s="484"/>
    </row>
    <row r="16" spans="2:16">
      <c r="B16" s="485" t="s">
        <v>4</v>
      </c>
      <c r="C16" s="477" t="s">
        <v>391</v>
      </c>
      <c r="D16" s="478" t="s">
        <v>391</v>
      </c>
      <c r="E16" s="477">
        <v>1</v>
      </c>
      <c r="F16" s="477"/>
      <c r="G16" s="477">
        <v>5</v>
      </c>
      <c r="H16" s="484">
        <v>10</v>
      </c>
      <c r="I16" s="484" t="s">
        <v>1245</v>
      </c>
      <c r="J16" s="484"/>
    </row>
    <row r="17" spans="2:13">
      <c r="B17" s="485" t="s">
        <v>4</v>
      </c>
      <c r="C17" s="478" t="s">
        <v>302</v>
      </c>
      <c r="D17" s="478" t="s">
        <v>302</v>
      </c>
      <c r="E17" s="477">
        <v>1</v>
      </c>
      <c r="F17" s="477"/>
      <c r="G17" s="477">
        <v>60</v>
      </c>
      <c r="H17" s="484">
        <v>90</v>
      </c>
      <c r="I17" s="484" t="s">
        <v>1246</v>
      </c>
      <c r="J17" s="484"/>
    </row>
    <row r="18" spans="2:13" customFormat="1">
      <c r="B18" s="485" t="s">
        <v>4</v>
      </c>
      <c r="C18" s="477" t="s">
        <v>301</v>
      </c>
      <c r="D18" s="477" t="s">
        <v>301</v>
      </c>
      <c r="E18" s="477">
        <v>1</v>
      </c>
      <c r="F18" s="477"/>
      <c r="G18" s="477">
        <v>10000</v>
      </c>
      <c r="H18" s="484">
        <v>20000</v>
      </c>
      <c r="I18" s="484" t="s">
        <v>1247</v>
      </c>
      <c r="J18" s="484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6">
      <c r="B22" s="479" t="s">
        <v>306</v>
      </c>
      <c r="C22" s="480" t="s">
        <v>5</v>
      </c>
      <c r="D22" s="486" t="s">
        <v>1225</v>
      </c>
      <c r="E22" s="486" t="s">
        <v>1214</v>
      </c>
      <c r="F22" s="487" t="s">
        <v>1226</v>
      </c>
      <c r="G22" s="480" t="s">
        <v>307</v>
      </c>
      <c r="H22" s="480" t="s">
        <v>309</v>
      </c>
    </row>
    <row r="23" spans="2:13" customFormat="1">
      <c r="B23" s="483" t="s">
        <v>4</v>
      </c>
      <c r="C23" s="477" t="s">
        <v>303</v>
      </c>
      <c r="D23" s="477">
        <v>0</v>
      </c>
      <c r="E23" s="477">
        <v>2</v>
      </c>
      <c r="F23" s="488" t="b">
        <v>1</v>
      </c>
      <c r="G23" s="488" t="s">
        <v>1233</v>
      </c>
      <c r="H23" s="488" t="s">
        <v>1234</v>
      </c>
    </row>
    <row r="24" spans="2:13" customFormat="1">
      <c r="B24" s="483" t="s">
        <v>4</v>
      </c>
      <c r="C24" s="477" t="s">
        <v>632</v>
      </c>
      <c r="D24" s="477">
        <v>0</v>
      </c>
      <c r="E24" s="477">
        <v>1</v>
      </c>
      <c r="F24" s="488" t="b">
        <v>1</v>
      </c>
      <c r="G24" s="488" t="s">
        <v>1254</v>
      </c>
      <c r="H24" s="488" t="s">
        <v>1252</v>
      </c>
    </row>
    <row r="25" spans="2:13" customFormat="1">
      <c r="B25" s="483" t="s">
        <v>4</v>
      </c>
      <c r="C25" s="477" t="s">
        <v>301</v>
      </c>
      <c r="D25" s="477">
        <v>0</v>
      </c>
      <c r="E25" s="477">
        <v>2</v>
      </c>
      <c r="F25" s="488" t="b">
        <v>1</v>
      </c>
      <c r="G25" s="488" t="s">
        <v>1235</v>
      </c>
      <c r="H25" s="488" t="s">
        <v>1236</v>
      </c>
    </row>
    <row r="26" spans="2:13" customFormat="1">
      <c r="B26" s="483" t="s">
        <v>4</v>
      </c>
      <c r="C26" s="477" t="s">
        <v>1019</v>
      </c>
      <c r="D26" s="477">
        <v>0</v>
      </c>
      <c r="E26" s="477">
        <v>1</v>
      </c>
      <c r="F26" s="488" t="b">
        <v>1</v>
      </c>
      <c r="G26" s="488" t="s">
        <v>1256</v>
      </c>
      <c r="H26" s="488" t="s">
        <v>1255</v>
      </c>
    </row>
    <row r="27" spans="2:13" customFormat="1">
      <c r="B27" s="485" t="s">
        <v>4</v>
      </c>
      <c r="C27" s="478" t="s">
        <v>302</v>
      </c>
      <c r="D27" s="478">
        <v>0</v>
      </c>
      <c r="E27" s="478">
        <v>1</v>
      </c>
      <c r="F27" s="488" t="b">
        <v>1</v>
      </c>
      <c r="G27" s="488" t="s">
        <v>1237</v>
      </c>
      <c r="H27" s="488" t="s">
        <v>1238</v>
      </c>
    </row>
    <row r="28" spans="2:13" customFormat="1">
      <c r="B28" s="485" t="s">
        <v>4</v>
      </c>
      <c r="C28" s="477" t="s">
        <v>1023</v>
      </c>
      <c r="D28" s="477">
        <v>0</v>
      </c>
      <c r="E28" s="477">
        <v>1</v>
      </c>
      <c r="F28" s="488" t="b">
        <v>0</v>
      </c>
      <c r="G28" s="488" t="s">
        <v>1257</v>
      </c>
      <c r="H28" s="488" t="s">
        <v>1258</v>
      </c>
    </row>
    <row r="29" spans="2:13" customFormat="1">
      <c r="B29" s="485" t="s">
        <v>4</v>
      </c>
      <c r="C29" s="478" t="s">
        <v>391</v>
      </c>
      <c r="D29" s="478">
        <v>0</v>
      </c>
      <c r="E29" s="478">
        <v>1</v>
      </c>
      <c r="F29" s="489" t="b">
        <v>0</v>
      </c>
      <c r="G29" s="489" t="s">
        <v>1260</v>
      </c>
      <c r="H29" s="489" t="s">
        <v>1259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.75" thickBot="1"/>
    <row r="39" spans="2:11" ht="23.25">
      <c r="B39" s="12" t="s">
        <v>1207</v>
      </c>
      <c r="C39" s="12"/>
      <c r="D39" s="12"/>
      <c r="E39" s="12"/>
      <c r="F39" s="12"/>
      <c r="G39" s="12"/>
    </row>
    <row r="41" spans="2:11" ht="135.75">
      <c r="B41" s="472" t="s">
        <v>1208</v>
      </c>
      <c r="C41" s="473" t="s">
        <v>5</v>
      </c>
      <c r="D41" s="474" t="s">
        <v>1209</v>
      </c>
    </row>
    <row r="42" spans="2:11">
      <c r="B42" s="475" t="s">
        <v>4</v>
      </c>
      <c r="C42" s="476" t="s">
        <v>428</v>
      </c>
      <c r="D42" s="476">
        <v>1</v>
      </c>
    </row>
    <row r="43" spans="2:11">
      <c r="B43" s="475" t="s">
        <v>4</v>
      </c>
      <c r="C43" s="476" t="s">
        <v>420</v>
      </c>
      <c r="D43" s="476">
        <v>2</v>
      </c>
    </row>
    <row r="44" spans="2:11">
      <c r="B44" s="475" t="s">
        <v>4</v>
      </c>
      <c r="C44" s="476" t="s">
        <v>423</v>
      </c>
      <c r="D44" s="476">
        <v>2</v>
      </c>
    </row>
    <row r="45" spans="2:11">
      <c r="B45" s="475" t="s">
        <v>4</v>
      </c>
      <c r="C45" s="476" t="s">
        <v>419</v>
      </c>
      <c r="D45" s="476">
        <v>2</v>
      </c>
    </row>
    <row r="46" spans="2:11">
      <c r="B46" s="475" t="s">
        <v>4</v>
      </c>
      <c r="C46" s="476" t="s">
        <v>421</v>
      </c>
      <c r="D46" s="476">
        <v>3</v>
      </c>
    </row>
    <row r="47" spans="2:11">
      <c r="B47" s="475" t="s">
        <v>4</v>
      </c>
      <c r="C47" s="476" t="s">
        <v>422</v>
      </c>
      <c r="D47" s="476">
        <v>3</v>
      </c>
    </row>
    <row r="48" spans="2:11">
      <c r="B48" s="475" t="s">
        <v>4</v>
      </c>
      <c r="C48" s="476" t="s">
        <v>424</v>
      </c>
      <c r="D48" s="476">
        <v>3</v>
      </c>
    </row>
    <row r="49" spans="2:7">
      <c r="B49" s="475" t="s">
        <v>4</v>
      </c>
      <c r="C49" s="476" t="s">
        <v>425</v>
      </c>
      <c r="D49" s="476">
        <v>4</v>
      </c>
    </row>
    <row r="50" spans="2:7">
      <c r="B50" s="475" t="s">
        <v>4</v>
      </c>
      <c r="C50" s="476" t="s">
        <v>426</v>
      </c>
      <c r="D50" s="476">
        <v>4</v>
      </c>
    </row>
    <row r="51" spans="2:7">
      <c r="B51" s="475" t="s">
        <v>4</v>
      </c>
      <c r="C51" s="476" t="s">
        <v>427</v>
      </c>
      <c r="D51" s="476">
        <v>5</v>
      </c>
    </row>
    <row r="52" spans="2:7" ht="15.75" thickBot="1"/>
    <row r="53" spans="2:7" ht="23.25">
      <c r="B53" s="12" t="s">
        <v>1210</v>
      </c>
      <c r="C53" s="12"/>
      <c r="D53" s="12"/>
      <c r="E53" s="12"/>
      <c r="F53" s="12"/>
      <c r="G53" s="12"/>
    </row>
    <row r="55" spans="2:7" ht="142.5">
      <c r="B55" s="472" t="s">
        <v>1211</v>
      </c>
      <c r="C55" s="473" t="s">
        <v>5</v>
      </c>
      <c r="D55" s="474" t="s">
        <v>1209</v>
      </c>
    </row>
    <row r="56" spans="2:7">
      <c r="B56" s="475" t="s">
        <v>4</v>
      </c>
      <c r="C56" s="476" t="s">
        <v>312</v>
      </c>
      <c r="D56" s="476">
        <v>0.3</v>
      </c>
    </row>
    <row r="57" spans="2:7">
      <c r="B57" s="475" t="s">
        <v>4</v>
      </c>
      <c r="C57" s="476" t="s">
        <v>313</v>
      </c>
      <c r="D57" s="476">
        <v>0.6</v>
      </c>
    </row>
    <row r="58" spans="2:7">
      <c r="B58" s="475" t="s">
        <v>4</v>
      </c>
      <c r="C58" s="476" t="s">
        <v>314</v>
      </c>
      <c r="D58" s="476">
        <v>1</v>
      </c>
    </row>
    <row r="59" spans="2:7" ht="15.75" thickBot="1"/>
    <row r="60" spans="2:7" ht="23.25">
      <c r="B60" s="12" t="s">
        <v>1212</v>
      </c>
      <c r="C60" s="12"/>
      <c r="D60" s="12"/>
      <c r="E60" s="12"/>
      <c r="F60" s="12"/>
      <c r="G60" s="12"/>
    </row>
    <row r="62" spans="2:7" ht="132">
      <c r="B62" s="472" t="s">
        <v>1213</v>
      </c>
      <c r="C62" s="473" t="s">
        <v>5</v>
      </c>
      <c r="D62" s="474" t="s">
        <v>1209</v>
      </c>
    </row>
    <row r="63" spans="2:7">
      <c r="B63" s="475" t="s">
        <v>4</v>
      </c>
      <c r="C63" s="476" t="s">
        <v>1239</v>
      </c>
      <c r="D63" s="476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2017-05-16T08:54:50Z</dcterms:modified>
</cp:coreProperties>
</file>