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<sst xmlns="http://schemas.openxmlformats.org/spreadsheetml/2006/main" count="2821" uniqueCount="979">
  <si>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</si>
  <si>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</si>
  <si>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</si>
  <si>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</si>
  <si>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</si>
  <si>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</si>
  <si>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</si>
  <si>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</si>
  <si>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</si>
  <si>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</si>
  <si>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</si>
  <si>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</si>
  <si>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</si>
  <si>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</si>
  <si>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</si>
  <si>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</si>
  <si>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</si>
  <si>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</si>
  <si>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</si>
  <si>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</si>
  <si>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</si>
  <si>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</si>
  <si>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</si>
  <si>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</si>
  <si>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</si>
  <si>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</si>
  <si>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</si>
  <si>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</si>
  <si>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</si>
  <si>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</si>
  <si>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</si>
  <si>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</si>
  <si>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</si>
  <si>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</si>
  <si>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</si>
  <si>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</si>
  <si>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</si>
  <si>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</si>
  <si>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</si>
  <si>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</si>
  <si>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</si>
  <si>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</si>
  <si>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</si>
  <si>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</si>
  <si>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</si>
  <si>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</si>
  <si>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</si>
  <si>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</si>
  <si>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</si>
  <si>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</si>
  <si>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</si>
  <si>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</si>
  <si>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</si>
  <si>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</si>
  <si>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</si>
  <si>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</si>
  <si>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</si>
  <si>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</si>
  <si>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</si>
  <si>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</si>
  <si>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</si>
  <si>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</si>
  <si>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</si>
  <si>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</si>
  <si>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</si>
  <si>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</si>
  <si>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</si>
  <si>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</si>
  <si>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</si>
  <si>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</si>
  <si>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</si>
  <si>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</si>
  <si>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</si>
  <si>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</si>
  <si>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</si>
  <si>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</si>
  <si>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</si>
  <si>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</si>
  <si>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</si>
  <si>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</si>
  <si>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</si>
  <si>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</si>
  <si>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</si>
  <si>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</si>
  <si>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</si>
  <si>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</si>
  <si>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</si>
  <si>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</si>
  <si>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</si>
  <si>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</si>
  <si>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</si>
  <si>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</si>
  <si>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</si>
  <si>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</si>
  <si>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</si>
  <si>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</si>
  <si>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</si>
  <si>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</si>
  <si>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</si>
  <si>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</si>
  <si>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</si>
  <si>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</si>
  <si>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</si>
  <si>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</si>
  <si>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</si>
  <si>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</si>
  <si>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</si>
  <si>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</si>
  <si>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</si>
  <si>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</si>
  <si>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</si>
  <si>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</si>
  <si>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</si>
  <si>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</si>
  <si>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</si>
  <si>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</si>
  <si>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</si>
  <si>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</si>
  <si>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</si>
  <si>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</si>
  <si>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</si>
  <si>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</si>
  <si>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</si>
  <si>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</si>
  <si>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</si>
  <si>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</si>
  <si>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</si>
  <si>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</si>
  <si>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</si>
  <si>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</si>
  <si>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</si>
  <si>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</si>
  <si>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</si>
  <si>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</si>
  <si>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</si>
  <si>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</si>
  <si>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</si>
  <si>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</si>
  <si>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</si>
  <si>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</si>
  <si>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</si>
  <si>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</si>
  <si>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</si>
  <si>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</si>
  <si>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</si>
  <si>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</si>
  <si>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</si>
  <si>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</si>
  <si>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</si>
  <si>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</si>
  <si>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</si>
  <si>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</si>
  <si>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</si>
  <si>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</si>
  <si>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</si>
  <si>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</si>
  <si>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</si>
  <si>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</si>
  <si>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</si>
  <si>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</si>
  <si>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</si>
  <si>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</si>
  <si>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</si>
  <si>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</si>
  <si>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</si>
  <si>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</si>
  <si>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</si>
  <si>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</si>
  <si>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</si>
  <si>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</si>
  <si>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</si>
  <si>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</si>
  <si>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</si>
  <si>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</si>
  <si>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</si>
  <si>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</si>
  <si>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</si>
  <si>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</si>
  <si>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</si>
  <si>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</si>
  <si>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</si>
  <si>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</si>
  <si>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</si>
  <si>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</si>
  <si>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</si>
  <si>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</si>
  <si>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</si>
  <si>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</si>
  <si>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</si>
  <si>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</si>
  <si>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</si>
  <si>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</si>
  <si>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</si>
  <si>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</si>
  <si>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</si>
  <si>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</si>
  <si>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</si>
  <si>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</si>
  <si>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</si>
  <si>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</si>
  <si>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</si>
  <si>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</si>
  <si>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</si>
  <si>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</si>
  <si>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</si>
  <si>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</si>
  <si>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</si>
  <si>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</si>
  <si>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</si>
  <si>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</si>
  <si>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</si>
  <si>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</si>
  <si>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</si>
  <si>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</si>
  <si>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</si>
  <si>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</si>
  <si>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</si>
  <si>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</si>
  <si>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</si>
  <si>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</si>
  <si>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</si>
  <si>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</si>
  <si>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</si>
  <si>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</si>
  <si>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</si>
  <si>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</si>
  <si>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</si>
  <si>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</si>
  <si>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</si>
  <si>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</si>
  <si>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</si>
  <si>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</si>
  <si>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</si>
  <si>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</si>
  <si>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</si>
  <si>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</si>
  <si>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</si>
  <si>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</si>
  <si>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</si>
  <si>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</si>
  <si>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</si>
  <si>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</si>
  <si>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</si>
  <si>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</si>
  <si>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</si>
  <si>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</si>
  <si>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</si>
  <si>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</si>
  <si>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</si>
  <si>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</si>
  <si>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</si>
  <si>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</si>
  <si>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</si>
  <si>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</si>
  <si>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</si>
  <si>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</si>
  <si>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</si>
  <si>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</si>
  <si>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</si>
  <si>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</si>
  <si>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</si>
  <si>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</si>
  <si>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</si>
  <si>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</si>
  <si>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</si>
  <si>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</si>
  <si>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</si>
  <si>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</si>
  <si>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</si>
  <si>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</si>
  <si>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</si>
  <si>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</si>
  <si>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</si>
  <si>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</si>
  <si>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</si>
  <si>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</si>
  <si>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</si>
  <si>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</si>
  <si>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</si>
  <si>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</si>
  <si>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</si>
  <si>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</si>
  <si>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</si>
  <si>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</si>
  <si>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</si>
  <si>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</si>
  <si>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</si>
  <si>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</si>
  <si>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</si>
  <si>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</si>
  <si>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</si>
  <si>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</si>
  <si>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</si>
  <si>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</si>
  <si>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</si>
  <si>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</si>
  <si>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</si>
  <si>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</si>
  <si>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</si>
  <si>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</si>
  <si>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</si>
  <si>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</si>
  <si>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</si>
  <si>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</si>
  <si>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</si>
  <si>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</si>
  <si>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</si>
  <si>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</si>
  <si>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</si>
  <si>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</si>
  <si>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</si>
  <si>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</si>
  <si>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</si>
  <si>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</si>
  <si>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</si>
  <si>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</si>
  <si>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</si>
  <si>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</si>
  <si>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</si>
  <si>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</si>
  <si>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</si>
  <si>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</si>
  <si>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</si>
  <si>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</si>
  <si>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</si>
  <si>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</si>
  <si>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</si>
  <si>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</si>
  <si>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</si>
  <si>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</si>
  <si>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</si>
  <si>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</si>
  <si>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</si>
  <si>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</si>
  <si>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</si>
  <si>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</si>
  <si>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</si>
  <si>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</si>
  <si>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</si>
  <si>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</si>
  <si>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</si>
  <si>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</si>
  <si>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</si>
  <si>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</si>
  <si>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</si>
  <si>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</si>
  <si>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</si>
  <si>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</si>
  <si>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</si>
  <si>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</si>
  <si>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</si>
  <si>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</si>
  <si>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</si>
  <si>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</si>
  <si>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</si>
  <si>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</si>
  <si>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</si>
  <si>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</si>
  <si>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</si>
  <si>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</si>
  <si>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</si>
  <si>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</si>
  <si>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</si>
  <si>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</si>
  <si>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</si>
  <si>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</si>
  <si>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</si>
  <si>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</si>
  <si>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</si>
  <si>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</si>
  <si>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</si>
  <si>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</si>
  <si>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</si>
  <si>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</si>
  <si>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</si>
  <si>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</si>
  <si>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</si>
  <si>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</si>
  <si>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</si>
  <si>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</si>
  <si>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</si>
  <si>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</si>
  <si>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</si>
  <si>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</si>
  <si>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</si>
  <si>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</si>
  <si>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</si>
  <si>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</si>
  <si>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</si>
  <si>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</si>
  <si>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</si>
  <si>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</si>
  <si>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</si>
  <si>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</si>
  <si>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</si>
  <si>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</si>
  <si>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</si>
  <si>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</si>
  <si>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</si>
  <si>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</si>
  <si>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</si>
  <si>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</si>
  <si>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</si>
  <si>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</si>
  <si>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</si>
  <si>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</si>
  <si>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</si>
  <si>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</si>
  <si>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</si>
  <si>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</si>
  <si>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</si>
  <si>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</si>
  <si>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</si>
  <si>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</si>
  <si>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</si>
  <si>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</si>
  <si>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</si>
  <si>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</si>
  <si>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</si>
  <si>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</si>
  <si>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</si>
  <si>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</si>
  <si>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</si>
  <si>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</si>
  <si>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</si>
  <si>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</si>
  <si>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</si>
  <si>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</si>
  <si>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</si>
  <si>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</si>
  <si>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</si>
  <si>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</si>
  <si>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</si>
  <si>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</si>
  <si>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</si>
  <si>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</si>
  <si>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</si>
  <si>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</si>
  <si>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</si>
  <si>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</si>
  <si>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</si>
  <si>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</si>
  <si>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</si>
  <si>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</si>
  <si>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</si>
  <si>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</si>
  <si>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</si>
  <si>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</si>
  <si>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</si>
  <si>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</si>
  <si>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</si>
  <si>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</si>
  <si>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</si>
  <si>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</si>
  <si>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</si>
  <si>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</si>
  <si>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</si>
  <si>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</si>
  <si>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</si>
  <si>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</si>
  <si>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</si>
  <si>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</si>
  <si>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</si>
  <si>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</si>
  <si>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</si>
  <si>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</si>
  <si>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</si>
  <si>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</si>
  <si>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</si>
  <si>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</si>
  <si>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</si>
  <si>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</si>
  <si>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</si>
  <si>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</si>
  <si>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</si>
  <si>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</si>
  <si>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</si>
  <si>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</si>
  <si>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</si>
  <si>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</si>
  <si>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</si>
  <si>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</si>
  <si>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</si>
  <si>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</si>
  <si>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</si>
  <si>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</si>
  <si>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</si>
  <si>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</si>
  <si>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</si>
  <si>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</si>
  <si>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</si>
  <si>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</si>
  <si>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</si>
  <si>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</si>
  <si>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</si>
  <si>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</si>
  <si>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</si>
  <si>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</si>
  <si>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</si>
  <si>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</si>
  <si>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</si>
  <si>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</si>
  <si>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</si>
  <si>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</si>
  <si>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</si>
  <si>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</si>
  <si>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</si>
  <si>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</si>
  <si>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</si>
  <si>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</si>
  <si>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</si>
  <si>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</si>
  <si>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</si>
  <si>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</si>
  <si>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</si>
  <si>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</si>
  <si>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</si>
  <si>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</si>
  <si>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</si>
  <si>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</si>
  <si>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</si>
  <si>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</si>
  <si>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</si>
  <si>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</si>
  <si>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</si>
  <si>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</si>
  <si>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</si>
  <si>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</si>
  <si>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</si>
  <si>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</si>
  <si>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</si>
  <si>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</si>
  <si>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</si>
  <si>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</si>
  <si>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</si>
  <si>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</si>
  <si>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</si>
  <si>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</si>
  <si>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</si>
  <si>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</si>
  <si>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</si>
  <si>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</si>
  <si>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</si>
  <si>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</si>
  <si>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</si>
  <si>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</si>
  <si>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</si>
  <si>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</si>
  <si>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</si>
  <si>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</si>
  <si>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</si>
  <si>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</si>
  <si>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</si>
  <si>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</si>
  <si>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</si>
  <si>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</si>
  <si>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</si>
  <si>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</si>
  <si>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</si>
  <si>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</si>
  <si>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</si>
  <si>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</si>
  <si>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</si>
  <si>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</si>
  <si>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</si>
  <si>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</si>
  <si>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</si>
  <si>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</si>
  <si>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</si>
  <si>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</si>
  <si>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</si>
  <si>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</si>
  <si>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</si>
  <si>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</si>
  <si>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</si>
  <si>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</si>
  <si>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</si>
  <si>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</si>
  <si>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</si>
  <si>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</si>
  <si>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</si>
  <si>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</si>
  <si>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</si>
  <si>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</si>
  <si>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</si>
  <si>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</si>
  <si>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</si>
  <si>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</si>
  <si>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</si>
  <si>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</si>
  <si>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</si>
  <si>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</si>
  <si>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</si>
  <si>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</si>
  <si>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</si>
  <si>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</si>
  <si>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</si>
  <si>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</si>
  <si>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</si>
  <si>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</si>
  <si>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</si>
  <si>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</si>
  <si>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</si>
  <si>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</si>
  <si>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</si>
  <si>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</si>
  <si>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</si>
  <si>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</si>
  <si>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</si>
  <si>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</si>
  <si>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</si>
  <si>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</si>
  <si>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</si>
  <si>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</si>
  <si>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</si>
  <si>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</si>
  <si>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</si>
  <si>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</si>
  <si>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</si>
  <si>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</si>
  <si>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</si>
  <si>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</si>
  <si>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</si>
  <si>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</si>
  <si>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</si>
  <si>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</si>
  <si>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</si>
  <si>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</si>
  <si>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</si>
  <si>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</si>
  <si>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</si>
  <si>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</si>
  <si>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</si>
  <si>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</si>
  <si>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</si>
  <si>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</si>
  <si>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</si>
  <si>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</si>
  <si>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</si>
  <si>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</si>
  <si>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</si>
  <si>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</si>
  <si>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</si>
  <si>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</si>
  <si>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</si>
  <si>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</si>
  <si>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</si>
  <si>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</si>
  <si>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</si>
  <si>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</si>
  <si>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</si>
  <si>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</si>
  <si>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</si>
  <si>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</si>
  <si>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</si>
  <si>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</si>
  <si>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</si>
  <si>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</si>
  <si>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</si>
  <si>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</si>
  <si>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</si>
  <si>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</si>
  <si>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</si>
  <si>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</si>
  <si>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</si>
  <si>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</si>
  <si>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</si>
  <si>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</si>
  <si>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</si>
  <si>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</si>
  <si>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</si>
  <si>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</si>
  <si>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</si>
  <si>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</si>
  <si>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</si>
  <si>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</si>
  <si>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</si>
  <si>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</si>
  <si>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</si>
  <si>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</si>
  <si>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</si>
  <si>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</si>
  <si>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</si>
  <si>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</si>
  <si>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</si>
  <si>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</si>
  <si>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</si>
  <si>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</si>
  <si>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</si>
  <si>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</si>
  <si>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</si>
  <si>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</si>
  <si>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</si>
  <si>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</si>
  <si>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</si>
  <si>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</si>
  <si>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</si>
  <si>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</si>
  <si>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</si>
  <si>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</si>
  <si>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</si>
  <si>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</si>
  <si>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</si>
  <si>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</si>
  <si>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</si>
  <si>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</si>
  <si>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</si>
  <si>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</si>
  <si>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</si>
  <si>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</si>
  <si>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</si>
  <si>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</si>
  <si>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</si>
  <si>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</si>
  <si>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</si>
  <si>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</si>
  <si>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</si>
  <si>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</si>
  <si>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</si>
  <si>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</si>
  <si>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</si>
  <si>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</si>
  <si>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</si>
  <si>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</si>
  <si>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</si>
  <si>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</si>
  <si>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</si>
  <si>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</si>
  <si>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</si>
  <si>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</si>
  <si>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</si>
  <si>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</si>
  <si>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</si>
  <si>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</si>
  <si>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</si>
  <si>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</si>
  <si>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</si>
  <si>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</si>
  <si>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</si>
  <si>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</si>
  <si>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</si>
  <si>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</si>
  <si>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</si>
  <si>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</si>
  <si>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</si>
  <si>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</si>
  <si>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</si>
  <si>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</si>
  <si>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</si>
  <si>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</si>
  <si>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</si>
  <si>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</si>
  <si>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</si>
  <si>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</si>
  <si>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</si>
  <si>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</si>
  <si>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</si>
  <si>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</si>
  <si>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</si>
  <si>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</si>
  <si>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</si>
  <si>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</si>
  <si>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</si>
  <si>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</si>
  <si>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</si>
  <si>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</si>
  <si>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</si>
  <si>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</si>
  <si>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</si>
  <si>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</si>
  <si>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</si>
  <si>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</si>
  <si>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</si>
  <si>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</si>
  <si>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</si>
  <si>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</si>
  <si>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</si>
  <si>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</si>
  <si>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</si>
  <si>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</si>
  <si>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</si>
  <si>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</si>
  <si>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</si>
  <si>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</si>
  <si>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</si>
  <si>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</si>
  <si>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</si>
  <si>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</si>
  <si>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</si>
  <si>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</si>
  <si>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</si>
  <si>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</si>
  <si>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</si>
  <si>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</si>
  <si>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</si>
  <si>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</si>
  <si>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</si>
  <si>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</si>
  <si>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</si>
  <si>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</si>
  <si>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</si>
  <si>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</si>
  <si>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</si>
  <si>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</si>
  <si>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</si>
  <si>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</si>
  <si>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</si>
  <si>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</si>
  <si>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</si>
  <si>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</si>
  <si>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</si>
  <si>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</si>
  <si>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</si>
  <si>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</si>
  <si>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</si>
  <si>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</si>
  <si>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</si>
  <si>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</si>
  <si>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</si>
  <si>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</si>
  <si>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</si>
  <si>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</si>
  <si>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</si>
  <si>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</si>
  <si>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</si>
  <si>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</si>
  <si>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</si>
  <si>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</si>
  <si>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</si>
  <si>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</si>
  <si>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</si>
  <si>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</si>
  <si>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</si>
  <si>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</si>
  <si>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</si>
  <si>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</si>
  <si>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</si>
  <si>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</si>
  <si>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</si>
  <si>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</si>
  <si>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</si>
  <si>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</si>
  <si>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</si>
  <si>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</si>
  <si>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</si>
  <si>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</si>
  <si>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</si>
  <si>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</si>
  <si>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</si>
  <si>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</si>
  <si>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</si>
  <si>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</si>
  <si>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</si>
  <si>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</si>
  <si>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</si>
  <si>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</si>
  <si>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</si>
  <si>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</si>
  <si>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</si>
  <si>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</si>
  <si>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</si>
  <si>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</si>
  <si>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</si>
  <si>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</si>
  <si>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</si>
  <si>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</si>
  <si>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</si>
  <si>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</si>
  <si>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</si>
  <si>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</si>
  <si>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</si>
  <si>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</si>
  <si>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</si>
  <si>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</si>
  <si>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</si>
  <si>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</si>
  <si>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</si>
  <si>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</si>
  <si>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</si>
  <si>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</si>
  <si>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</si>
  <si>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</si>
  <si>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</si>
  <si>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</si>
  <si>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</si>
  <si>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</si>
  <si>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</si>
  <si>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</si>
  <si>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</si>
  <si>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</si>
  <si>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</si>
  <si>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</si>
  <si>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</si>
  <si>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</si>
  <si>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</si>
  <si>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</si>
  <si>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</si>
  <si>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</si>
  <si>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</si>
  <si>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</si>
  <si>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</si>
  <si>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</si>
  <si>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</si>
  <si>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</si>
  <si>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</si>
  <si>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</si>
  <si>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</si>
  <si>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</si>
  <si>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</si>
  <si>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</si>
  <si>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</si>
  <si>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</si>
  <si>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</si>
  <si>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</si>
  <si>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</si>
  <si>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</si>
  <si>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</si>
  <si>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</si>
  <si>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</si>
  <si>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</si>
  <si>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</si>
  <si>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</si>
  <si>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</si>
  <si>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</si>
  <si>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</si>
  <si>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</si>
  <si>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</si>
  <si>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</si>
  <si>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</si>
  <si>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</si>
  <si>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</si>
  <si>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</si>
  <si>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</si>
  <si>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</si>
  <si>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</si>
  <si>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</si>
  <si>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</si>
  <si>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</si>
  <si>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</si>
  <si>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</si>
  <si>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</si>
  <si>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</si>
  <si>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</si>
  <si>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</si>
  <si>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</si>
  <si>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</si>
  <si>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</si>
  <si>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</si>
  <si>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</si>
  <si>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</si>
  <si>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</si>
  <si>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</si>
  <si>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</si>
  <si>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</si>
  <si>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</si>
  <si>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</si>
  <si>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</si>
  <si>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</si>
  <si>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</si>
  <si>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</si>
  <si>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</si>
  <si>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</si>
  <si>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</si>
  <si>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</si>
  <si>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</si>
  <si>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</si>
  <si>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</si>
  <si>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</si>
  <si>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dragon_vampire (?)</t>
  </si>
  <si>
    <t>Dragon Vampire</t>
  </si>
  <si>
    <t>dragon_vampire_1 (?)</t>
  </si>
  <si>
    <t>dragon_vampire_4 (?)</t>
  </si>
  <si>
    <t>dragon_vampire_3 (?)</t>
  </si>
  <si>
    <t>dragon_vampire_2 (?)</t>
  </si>
  <si>
    <t>Disguise Vampire 1</t>
  </si>
  <si>
    <t>Disguise Vampire 2</t>
  </si>
  <si>
    <t>Disguise Vampire 3</t>
  </si>
  <si>
    <t>Disguise Vampire 4</t>
  </si>
  <si>
    <t>TID_OFFER_DRAGON_VAMPIRE_TITLE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</si>
</sst>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22" fillId="42" borderId="58" xfId="0" applyFont="1" applyFill="1" applyBorder="1" applyAlignment="1"/>
    <xf numFmtId="0" fontId="22" fillId="42" borderId="59" xfId="0" applyFont="1" applyFill="1" applyBorder="1" applyAlignment="1">
      <alignment horizontal="left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22" fillId="42" borderId="58" xfId="0" applyFont="1" applyFill="1" applyBorder="1" applyAlignment="1">
      <alignment wrapText="1"/>
    </xf>
    <xf numFmtId="0" fontId="22" fillId="42" borderId="63" xfId="0" applyFont="1" applyFill="1" applyBorder="1" applyAlignment="1">
      <alignment horizontal="left" wrapText="1"/>
    </xf>
    <xf numFmtId="0" fontId="22" fillId="42" borderId="62" xfId="0" applyFont="1" applyFill="1" applyBorder="1" applyAlignment="1">
      <alignment horizontal="left" vertical="center" wrapText="1"/>
    </xf>
    <xf numFmtId="0" fontId="22" fillId="42" borderId="63" xfId="0" applyFont="1" applyFill="1" applyBorder="1" applyAlignment="1">
      <alignment horizontal="left" vertical="center" wrapText="1"/>
    </xf>
    <xf numFmtId="0" fontId="22" fillId="42" borderId="59" xfId="0" applyFont="1" applyFill="1" applyBorder="1" applyAlignment="1">
      <alignment horizontal="left" wrapText="1"/>
    </xf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5" fillId="42" borderId="62" xfId="0" applyFont="1" applyFill="1" applyBorder="1" applyAlignment="1">
      <alignment wrapText="1"/>
    </xf>
    <xf numFmtId="0" fontId="25" fillId="42" borderId="63" xfId="0" applyFont="1" applyFill="1" applyBorder="1" applyAlignment="1">
      <alignment horizontal="left"/>
    </xf>
    <xf numFmtId="0" fontId="25" fillId="42" borderId="63" xfId="0" applyFont="1" applyFill="1" applyBorder="1" applyAlignment="1">
      <alignment horizontal="left" wrapText="1"/>
    </xf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6" fillId="0" borderId="71" xfId="0" applyFont="1" applyBorder="1" applyAlignment="1">
      <alignment wrapText="1"/>
    </xf>
    <xf numFmtId="0" fontId="26" fillId="0" borderId="66" xfId="0" applyFont="1" applyBorder="1" applyAlignment="1">
      <alignment wrapText="1"/>
    </xf>
    <xf numFmtId="0" fontId="26" fillId="0" borderId="76" xfId="0" applyFont="1" applyBorder="1" applyAlignment="1">
      <alignment wrapText="1"/>
    </xf>
    <xf numFmtId="0" fontId="26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7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8" fillId="9" borderId="67" xfId="0" applyFont="1" applyFill="1" applyBorder="1" applyAlignment="1"/>
    <xf numFmtId="0" fontId="28" fillId="9" borderId="58" xfId="0" applyFont="1" applyFill="1" applyBorder="1" applyAlignment="1"/>
    <xf numFmtId="0" fontId="28" fillId="9" borderId="68" xfId="0" applyFont="1" applyFill="1" applyBorder="1" applyAlignment="1">
      <alignment horizontal="center"/>
    </xf>
    <xf numFmtId="0" fontId="28" fillId="6" borderId="67" xfId="0" applyFont="1" applyFill="1" applyBorder="1" applyAlignment="1"/>
    <xf numFmtId="0" fontId="28" fillId="6" borderId="58" xfId="0" applyFont="1" applyFill="1" applyBorder="1" applyAlignment="1"/>
    <xf numFmtId="0" fontId="28" fillId="6" borderId="68" xfId="0" applyFont="1" applyFill="1" applyBorder="1" applyAlignment="1">
      <alignment horizontal="center"/>
    </xf>
    <xf numFmtId="0" fontId="28" fillId="10" borderId="67" xfId="0" applyFont="1" applyFill="1" applyBorder="1" applyAlignment="1"/>
    <xf numFmtId="0" fontId="28" fillId="10" borderId="58" xfId="0" applyFont="1" applyFill="1" applyBorder="1" applyAlignment="1"/>
    <xf numFmtId="0" fontId="28" fillId="10" borderId="68" xfId="0" applyFont="1" applyFill="1" applyBorder="1" applyAlignment="1">
      <alignment horizontal="center"/>
    </xf>
    <xf numFmtId="0" fontId="28" fillId="30" borderId="67" xfId="0" applyFont="1" applyFill="1" applyBorder="1" applyAlignment="1"/>
    <xf numFmtId="0" fontId="28" fillId="30" borderId="58" xfId="0" applyFont="1" applyFill="1" applyBorder="1" applyAlignment="1"/>
    <xf numFmtId="0" fontId="28" fillId="30" borderId="68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7"/>
    <tableColumn id="22" name="21" dataDxfId="6"/>
    <tableColumn id="23" name="22" dataDxfId="5"/>
    <tableColumn id="24" name="23" dataDxfId="4"/>
    <tableColumn id="25" name="24" dataDxfId="3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33" dataDxfId="132">
  <autoFilter ref="A90:C107"/>
  <tableColumns count="3">
    <tableColumn id="1" name="Dragon ID" dataDxfId="131"/>
    <tableColumn id="2" name="AVG_XP/min" dataDxfId="130">
      <calculatedColumnFormula>ROUND(AVERAGE(D11:D11),0)</calculatedColumnFormula>
    </tableColumn>
    <tableColumn id="3" name="AVG_TIME_TO_MAX_LEVEL" dataDxfId="129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8" dataDxfId="127" tableBorderDxfId="126">
  <autoFilter ref="A6:C13"/>
  <tableColumns count="3">
    <tableColumn id="1" name="Price" dataDxfId="125"/>
    <tableColumn id="2" name="HC earned" dataDxfId="124">
      <calculatedColumnFormula>ROUND(Table47[[#This Row],[Price]]*$B$3+Table47[[#This Row],[Price]]*$B$3*Table47[[#This Row],[Discount]],0)</calculatedColumnFormula>
    </tableColumn>
    <tableColumn id="3" name="Discount" dataDxfId="123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22" dataDxfId="121" tableBorderDxfId="120">
  <autoFilter ref="A22:C28"/>
  <tableColumns count="3">
    <tableColumn id="1" name="Price HC" dataDxfId="119"/>
    <tableColumn id="2" name="SC earned" dataDxfId="118">
      <calculatedColumnFormula>ROUND((($B$19/$B$3)*Table479[[#This Row],[Price HC]])+((($B$19/$B$3)*Table479[[#This Row],[Price HC]])*Table479[[#This Row],[Discount]]),0)</calculatedColumnFormula>
    </tableColumn>
    <tableColumn id="3" name="Discount" dataDxfId="117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6" tableBorderDxfId="115">
  <autoFilter ref="E18:Z39"/>
  <tableColumns count="22">
    <tableColumn id="1" name="Dragon" dataDxfId="114"/>
    <tableColumn id="2" name="pricing (HC)" dataDxfId="113"/>
    <tableColumn id="3" name="Equivalence Base" dataDxfId="112">
      <calculatedColumnFormula>F19/$B$3</calculatedColumnFormula>
    </tableColumn>
    <tableColumn id="4" name="Equivalence better" dataDxfId="111">
      <calculatedColumnFormula>ROUND(F19/$B$4,2)</calculatedColumnFormula>
    </tableColumn>
    <tableColumn id="5" name="Dis. 1 price (SC or HC)" dataDxfId="110"/>
    <tableColumn id="6" name="Dis. 1 Eq. Base" dataDxfId="109">
      <calculatedColumnFormula>(Table9[[#This Row],[Dis. 1 price (SC or HC)]]/($B$19/$B$3))/$B$3</calculatedColumnFormula>
    </tableColumn>
    <tableColumn id="7" name="Dis 1 Eq. better" dataDxfId="108">
      <calculatedColumnFormula>Table9[[#This Row],[Dis. 1 price (SC or HC)]]/$B$20</calculatedColumnFormula>
    </tableColumn>
    <tableColumn id="8" name="Dis. 2 price (SC or HC)" dataDxfId="107"/>
    <tableColumn id="9" name="Dis. 2 Eq. Base" dataDxfId="106"/>
    <tableColumn id="10" name="Dis 2 Eq. better" dataDxfId="105"/>
    <tableColumn id="11" name="Dis. 3 price (SC or HC)" dataDxfId="104"/>
    <tableColumn id="12" name="Dis. 3 Eq. Base" dataDxfId="103"/>
    <tableColumn id="13" name="Dis 3 Eq. better" dataDxfId="102"/>
    <tableColumn id="14" name="Dis. 4 price (SC or HC)" dataDxfId="101"/>
    <tableColumn id="15" name="Dis. 4 Eq. Base" dataDxfId="100"/>
    <tableColumn id="16" name="Dis 4 Eq. better" dataDxfId="99"/>
    <tableColumn id="17" name="Dis. 5 price (SC or HC)" dataDxfId="98"/>
    <tableColumn id="18" name="Dis. 5 Eq. Base" dataDxfId="97"/>
    <tableColumn id="19" name="Dis 5 Eq. better" dataDxfId="96"/>
    <tableColumn id="20" name="Dis. 6 price (SC or HC)" dataDxfId="95"/>
    <tableColumn id="21" name="Dis. 6 Eq. Base" dataDxfId="94"/>
    <tableColumn id="22" name="Dis 6 Eq. Better" dataDxfId="9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92" tableBorderDxfId="91">
  <autoFilter ref="A36:B37"/>
  <tableColumns count="2">
    <tableColumn id="1" name="price HC" dataDxfId="90"/>
    <tableColumn id="2" name="Price $" dataDxfId="89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8" headerRowBorderDxfId="87" tableBorderDxfId="86" totalsRowBorderDxfId="85">
  <autoFilter ref="B4:D56"/>
  <tableColumns count="3">
    <tableColumn id="1" name="CATEGORIES" dataDxfId="84"/>
    <tableColumn id="2" name="TIDs" dataDxfId="83"/>
    <tableColumn id="3" name="TEXTS" dataDxfId="8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81" dataDxfId="79" headerRowBorderDxfId="80" tableBorderDxfId="78" totalsRowBorderDxfId="77">
  <autoFilter ref="B3:D18"/>
  <tableColumns count="3">
    <tableColumn id="1" name="SKU" dataDxfId="76"/>
    <tableColumn id="2" name="IapSKU" dataDxfId="75"/>
    <tableColumn id="3" name="PRICE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73" dataDxfId="72">
  <autoFilter ref="N30:P46"/>
  <sortState ref="N31:P46">
    <sortCondition descending="1" ref="N30:N46"/>
  </sortState>
  <tableColumns count="3">
    <tableColumn id="1" name="CLUSTER" dataDxfId="71"/>
    <tableColumn id="2" name="TIER" dataDxfId="70"/>
    <tableColumn id="3" name="PRICE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2" totalsRowShown="0" headerRowDxfId="68" dataDxfId="67" tableBorderDxfId="66">
  <autoFilter ref="N49:O52"/>
  <tableColumns count="2">
    <tableColumn id="1" name="CLUSTER" dataDxfId="65"/>
    <tableColumn id="2" name="PRICE" dataDxfId="6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4:N59" totalsRowShown="0" headerRowDxfId="63" dataDxfId="62">
  <autoFilter ref="N54:N59"/>
  <tableColumns count="1">
    <tableColumn id="1" name="CLUSTERS ID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60" dataDxfId="58" headerRowBorderDxfId="59" tableBorderDxfId="57" totalsRowBorderDxfId="56">
  <autoFilter ref="F3:H18"/>
  <tableColumns count="3">
    <tableColumn id="1" name="SKU" dataDxfId="55"/>
    <tableColumn id="2" name="IapSKU" dataDxfId="54"/>
    <tableColumn id="3" name="PRICE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52" headerRowBorderDxfId="51" tableBorderDxfId="50" totalsRowBorderDxfId="49">
  <autoFilter ref="J3:L8"/>
  <tableColumns count="3">
    <tableColumn id="1" name="SKU" dataDxfId="48"/>
    <tableColumn id="2" name="IapSKU" dataDxfId="47"/>
    <tableColumn id="3" name="PRICE" dataDxfId="46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19" totalsRowShown="0" headerRowDxfId="45" headerRowBorderDxfId="44" tableBorderDxfId="43" totalsRowBorderDxfId="42">
  <autoFilter ref="N3:P19"/>
  <tableColumns count="3">
    <tableColumn id="1" name="SKU" dataDxfId="41"/>
    <tableColumn id="2" name="IapSKU" dataDxfId="40"/>
    <tableColumn id="3" name="PRICE" dataDxfId="39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8" dataDxfId="37">
  <autoFilter ref="K2:O18"/>
  <sortState ref="K23:M38">
    <sortCondition descending="1" ref="K30:K46"/>
  </sortState>
  <tableColumns count="5">
    <tableColumn id="1" name="CLUSTER" dataDxfId="36"/>
    <tableColumn id="2" name="TIER" dataDxfId="35"/>
    <tableColumn id="3" name="NORMAL PRICE" dataDxfId="34"/>
    <tableColumn id="4" name="DSC PRICE" dataDxfId="33"/>
    <tableColumn id="5" name="DSC" dataDxfId="32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31" dataDxfId="30">
  <autoFilter ref="K20:K25"/>
  <tableColumns count="1">
    <tableColumn id="1" name="CLUSTERS ID" dataDxfId="29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8" dataDxfId="27" tableBorderDxfId="26">
  <autoFilter ref="K30:M37"/>
  <tableColumns count="3">
    <tableColumn id="1" name="Price" dataDxfId="25"/>
    <tableColumn id="2" name="HC earned" dataDxfId="24"/>
    <tableColumn id="3" name="Discount" dataDxfId="23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22" dataDxfId="20" headerRowBorderDxfId="21" tableBorderDxfId="19" totalsRowBorderDxfId="18">
  <autoFilter ref="D6:M136"/>
  <sortState ref="D7:M132">
    <sortCondition ref="H6:H132"/>
  </sortState>
  <tableColumns count="10">
    <tableColumn id="1" name="Id" dataDxfId="17"/>
    <tableColumn id="2" name="Product" dataDxfId="16"/>
    <tableColumn id="3" name="Portal" dataDxfId="15"/>
    <tableColumn id="4" name="Description" dataDxfId="14"/>
    <tableColumn id="5" name="Pack Name" dataDxfId="13"/>
    <tableColumn id="6" name="Price" dataDxfId="12"/>
    <tableColumn id="7" name="Google Pricing Template" dataDxfId="11"/>
    <tableColumn id="8" name="Status" dataDxfId="10"/>
    <tableColumn id="9" name="Clean For Sale" dataDxfId="9"/>
    <tableColumn id="10" name="Pack Type" dataDxfId="8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954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955</v>
      </c>
    </row>
    <row r="102" spans="2:2">
      <c r="B102" t="s">
        <v>956</v>
      </c>
    </row>
    <row r="103" spans="2:2">
      <c r="B103" t="s">
        <v>957</v>
      </c>
    </row>
    <row r="104" spans="2:2">
      <c r="B104" t="s">
        <v>958</v>
      </c>
    </row>
    <row r="105" spans="2:2">
      <c r="B105" t="s">
        <v>959</v>
      </c>
    </row>
    <row r="106" spans="2:2">
      <c r="B106" t="s">
        <v>960</v>
      </c>
    </row>
    <row r="107" spans="2:2">
      <c r="B107" t="s">
        <v>961</v>
      </c>
    </row>
    <row r="108" spans="2:2">
      <c r="B108" t="s">
        <v>962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1" t="s">
        <v>141</v>
      </c>
      <c r="I9" s="501"/>
      <c r="J9" s="501"/>
      <c r="L9" s="501" t="s">
        <v>144</v>
      </c>
      <c r="M9" s="501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>F$33&lt;=MAX($B34:$B35)</f>
        <v>1</v>
      </c>
      <c r="G34" s="1" t="b">
        <f>G$33&lt;=MAX($B34:$B35)</f>
        <v>1</v>
      </c>
      <c r="H34" s="1" t="b">
        <f>H$33&lt;=MAX($B34:$B35)</f>
        <v>1</v>
      </c>
      <c r="I34" s="1" t="b">
        <f>I$33&lt;=MAX($B34:$B35)</f>
        <v>1</v>
      </c>
      <c r="J34" s="1" t="b">
        <f>J$33&lt;=MAX($B34:$B35)</f>
        <v>1</v>
      </c>
      <c r="K34" s="1" t="b">
        <f>K$33&lt;=MAX($B34:$B35)</f>
        <v>1</v>
      </c>
      <c r="L34" s="1" t="b">
        <f>L$33&lt;=MAX($B34:$B35)</f>
        <v>1</v>
      </c>
      <c r="M34" s="1" t="b">
        <f>M$33&lt;=MAX($B34:$B35)</f>
        <v>0</v>
      </c>
      <c r="N34" s="1" t="b">
        <f>N$33&lt;=MAX($B34:$B35)</f>
        <v>0</v>
      </c>
      <c r="O34" s="1" t="b">
        <f>O$33&lt;=MAX($B34:$B35)</f>
        <v>0</v>
      </c>
      <c r="P34" s="1" t="b">
        <f>P$33&lt;=MAX($B34:$B35)</f>
        <v>0</v>
      </c>
      <c r="Q34" s="1" t="b">
        <f>Q$33&lt;=MAX($B34:$B35)</f>
        <v>0</v>
      </c>
      <c r="R34" s="1" t="b">
        <f>R$33&lt;=MAX($B34:$B35)</f>
        <v>0</v>
      </c>
      <c r="S34" s="1" t="b">
        <f>S$33&lt;=MAX($B34:$B35)</f>
        <v>0</v>
      </c>
      <c r="T34" s="1" t="b">
        <f>T$33&lt;=MAX($B34:$B35)</f>
        <v>0</v>
      </c>
      <c r="U34" s="1" t="b">
        <f>U$33&lt;=MAX($B34:$B35)</f>
        <v>0</v>
      </c>
      <c r="V34" s="1" t="b">
        <f>V$33&lt;=MAX($B34:$B35)</f>
        <v>0</v>
      </c>
      <c r="W34" s="1" t="b">
        <f>W$33&lt;=MAX($B34:$B35)</f>
        <v>0</v>
      </c>
      <c r="X34" s="1" t="b">
        <f>X$33&lt;=MAX($B34:$B35)</f>
        <v>0</v>
      </c>
      <c r="Y34" s="1" t="b">
        <f>Y$33&lt;=MAX($B34:$B35)</f>
        <v>0</v>
      </c>
      <c r="Z34" s="1" t="b">
        <f>Z$33&lt;=MAX($B34:$B35)</f>
        <v>0</v>
      </c>
      <c r="AA34" s="1" t="b">
        <f>AA$33&lt;=MAX($B34:$B35)</f>
        <v>0</v>
      </c>
      <c r="AB34" s="1" t="b">
        <f>AB$33&lt;=MAX($B34:$B35)</f>
        <v>0</v>
      </c>
      <c r="AC34" s="1" t="b">
        <f>AC$33&lt;=MAX($B34:$B35)</f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2">IF(G34,$D$35*G33+$E$35,"")</f>
        <v>1142.8571428571429</v>
      </c>
      <c r="H35" s="34">
        <f t="shared" si="2"/>
        <v>1714.2857142857142</v>
      </c>
      <c r="I35" s="34">
        <f t="shared" si="2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2"/>
        <v/>
      </c>
      <c r="N35" s="34" t="str">
        <f t="shared" si="2"/>
        <v/>
      </c>
      <c r="O35" s="34" t="str">
        <f t="shared" si="2"/>
        <v/>
      </c>
      <c r="P35" s="34" t="str">
        <f t="shared" si="2"/>
        <v/>
      </c>
      <c r="Q35" s="34" t="str">
        <f t="shared" si="2"/>
        <v/>
      </c>
      <c r="R35" s="34" t="str">
        <f t="shared" si="2"/>
        <v/>
      </c>
      <c r="S35" s="34" t="str">
        <f t="shared" si="2"/>
        <v/>
      </c>
      <c r="T35" s="34" t="str">
        <f t="shared" si="2"/>
        <v/>
      </c>
      <c r="U35" s="34" t="str">
        <f t="shared" si="2"/>
        <v/>
      </c>
      <c r="V35" s="34" t="str">
        <f t="shared" si="2"/>
        <v/>
      </c>
      <c r="W35" s="34" t="str">
        <f t="shared" si="2"/>
        <v/>
      </c>
      <c r="X35" s="34" t="str">
        <f t="shared" si="2"/>
        <v/>
      </c>
      <c r="Y35" s="34" t="str">
        <f t="shared" si="2"/>
        <v/>
      </c>
    </row>
    <row r="36" spans="1:30">
      <c r="A36" s="84">
        <v>2</v>
      </c>
      <c r="B36" s="84">
        <v>0</v>
      </c>
      <c r="C36" s="84">
        <f t="shared" ref="C36:C52" si="3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4">G$33&lt;=MAX($B36:$B37)</f>
        <v>1</v>
      </c>
      <c r="H36" s="1" t="b">
        <f t="shared" si="4"/>
        <v>1</v>
      </c>
      <c r="I36" s="1" t="b">
        <f t="shared" si="4"/>
        <v>1</v>
      </c>
      <c r="J36" s="1" t="b">
        <f t="shared" si="4"/>
        <v>1</v>
      </c>
      <c r="K36" s="1" t="b">
        <f t="shared" si="4"/>
        <v>1</v>
      </c>
      <c r="L36" s="1" t="b">
        <f t="shared" si="4"/>
        <v>1</v>
      </c>
      <c r="M36" s="1" t="b">
        <f t="shared" si="4"/>
        <v>1</v>
      </c>
      <c r="N36" s="1" t="b">
        <f t="shared" si="4"/>
        <v>1</v>
      </c>
      <c r="O36" s="1" t="b">
        <f t="shared" si="4"/>
        <v>0</v>
      </c>
      <c r="P36" s="1" t="b">
        <f t="shared" si="4"/>
        <v>0</v>
      </c>
      <c r="Q36" s="1" t="b">
        <f t="shared" si="4"/>
        <v>0</v>
      </c>
      <c r="R36" s="1" t="b">
        <f t="shared" si="4"/>
        <v>0</v>
      </c>
      <c r="S36" s="1" t="b">
        <f t="shared" si="4"/>
        <v>0</v>
      </c>
      <c r="T36" s="1" t="b">
        <f t="shared" si="4"/>
        <v>0</v>
      </c>
      <c r="U36" s="1" t="b">
        <f t="shared" si="4"/>
        <v>0</v>
      </c>
      <c r="V36" s="1" t="b">
        <f t="shared" si="4"/>
        <v>0</v>
      </c>
      <c r="W36" s="1" t="b">
        <f t="shared" si="4"/>
        <v>0</v>
      </c>
      <c r="X36" s="1" t="b">
        <f t="shared" si="4"/>
        <v>0</v>
      </c>
      <c r="Y36" s="1" t="b">
        <f t="shared" si="4"/>
        <v>0</v>
      </c>
      <c r="Z36" s="1" t="b">
        <f t="shared" si="4"/>
        <v>0</v>
      </c>
      <c r="AA36" s="1" t="b">
        <f t="shared" si="4"/>
        <v>0</v>
      </c>
      <c r="AB36" s="1" t="b">
        <f t="shared" si="4"/>
        <v>0</v>
      </c>
      <c r="AC36" s="1" t="b">
        <f t="shared" si="4"/>
        <v>0</v>
      </c>
      <c r="AD36" s="1"/>
    </row>
    <row r="37" spans="1:30">
      <c r="A37" s="85">
        <v>2</v>
      </c>
      <c r="B37" s="85">
        <v>9</v>
      </c>
      <c r="C37" s="85">
        <f t="shared" si="3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5">IF(H36,$D$37*H33+$E$37,"")</f>
        <v>3063.333333333333</v>
      </c>
      <c r="I37" s="34">
        <f t="shared" si="5"/>
        <v>4084.4444444444443</v>
      </c>
      <c r="J37" s="34">
        <f t="shared" si="5"/>
        <v>5105.5555555555557</v>
      </c>
      <c r="K37" s="34">
        <f t="shared" si="5"/>
        <v>6126.6666666666661</v>
      </c>
      <c r="L37" s="34">
        <f t="shared" si="5"/>
        <v>7147.7777777777774</v>
      </c>
      <c r="M37" s="34">
        <f t="shared" si="5"/>
        <v>8168.8888888888887</v>
      </c>
      <c r="N37" s="34">
        <f t="shared" si="5"/>
        <v>9190</v>
      </c>
      <c r="O37" s="34" t="str">
        <f t="shared" si="5"/>
        <v/>
      </c>
      <c r="P37" s="34" t="str">
        <f t="shared" si="5"/>
        <v/>
      </c>
      <c r="Q37" s="34" t="str">
        <f t="shared" si="5"/>
        <v/>
      </c>
      <c r="R37" s="34" t="str">
        <f t="shared" si="5"/>
        <v/>
      </c>
      <c r="S37" s="34" t="str">
        <f t="shared" si="5"/>
        <v/>
      </c>
      <c r="T37" s="34" t="str">
        <f t="shared" si="5"/>
        <v/>
      </c>
      <c r="U37" s="34" t="str">
        <f t="shared" si="5"/>
        <v/>
      </c>
      <c r="V37" s="34" t="str">
        <f t="shared" si="5"/>
        <v/>
      </c>
      <c r="W37" s="34" t="str">
        <f t="shared" si="5"/>
        <v/>
      </c>
      <c r="X37" s="34" t="str">
        <f t="shared" si="5"/>
        <v/>
      </c>
      <c r="Y37" s="34" t="str">
        <f t="shared" si="5"/>
        <v/>
      </c>
    </row>
    <row r="38" spans="1:30">
      <c r="A38" s="84">
        <v>3</v>
      </c>
      <c r="B38" s="84">
        <v>0</v>
      </c>
      <c r="C38" s="84">
        <f t="shared" si="3"/>
        <v>0</v>
      </c>
      <c r="D38" s="84"/>
      <c r="E38" s="84"/>
      <c r="F38" s="1" t="b">
        <f>F$33&lt;=MAX($B38:$B39)</f>
        <v>1</v>
      </c>
      <c r="G38" s="1" t="b">
        <f t="shared" ref="G38:AC38" si="6">G$33&lt;=MAX($B38:$B39)</f>
        <v>1</v>
      </c>
      <c r="H38" s="1" t="b">
        <f t="shared" si="6"/>
        <v>1</v>
      </c>
      <c r="I38" s="1" t="b">
        <f t="shared" si="6"/>
        <v>1</v>
      </c>
      <c r="J38" s="1" t="b">
        <f t="shared" si="6"/>
        <v>1</v>
      </c>
      <c r="K38" s="1" t="b">
        <f t="shared" si="6"/>
        <v>1</v>
      </c>
      <c r="L38" s="1" t="b">
        <f t="shared" si="6"/>
        <v>1</v>
      </c>
      <c r="M38" s="1" t="b">
        <f t="shared" si="6"/>
        <v>1</v>
      </c>
      <c r="N38" s="1" t="b">
        <f t="shared" si="6"/>
        <v>1</v>
      </c>
      <c r="O38" s="1" t="b">
        <f t="shared" si="6"/>
        <v>0</v>
      </c>
      <c r="P38" s="1" t="b">
        <f t="shared" si="6"/>
        <v>0</v>
      </c>
      <c r="Q38" s="1" t="b">
        <f t="shared" si="6"/>
        <v>0</v>
      </c>
      <c r="R38" s="1" t="b">
        <f t="shared" si="6"/>
        <v>0</v>
      </c>
      <c r="S38" s="1" t="b">
        <f t="shared" si="6"/>
        <v>0</v>
      </c>
      <c r="T38" s="1" t="b">
        <f t="shared" si="6"/>
        <v>0</v>
      </c>
      <c r="U38" s="1" t="b">
        <f t="shared" si="6"/>
        <v>0</v>
      </c>
      <c r="V38" s="1" t="b">
        <f t="shared" si="6"/>
        <v>0</v>
      </c>
      <c r="W38" s="1" t="b">
        <f t="shared" si="6"/>
        <v>0</v>
      </c>
      <c r="X38" s="1" t="b">
        <f t="shared" si="6"/>
        <v>0</v>
      </c>
      <c r="Y38" s="1" t="b">
        <f t="shared" si="6"/>
        <v>0</v>
      </c>
      <c r="Z38" s="1" t="b">
        <f t="shared" si="6"/>
        <v>0</v>
      </c>
      <c r="AA38" s="1" t="b">
        <f t="shared" si="6"/>
        <v>0</v>
      </c>
      <c r="AB38" s="1" t="b">
        <f t="shared" si="6"/>
        <v>0</v>
      </c>
      <c r="AC38" s="1" t="b">
        <f t="shared" si="6"/>
        <v>0</v>
      </c>
      <c r="AD38" s="1"/>
    </row>
    <row r="39" spans="1:30">
      <c r="A39" s="85">
        <v>3</v>
      </c>
      <c r="B39" s="85">
        <v>9</v>
      </c>
      <c r="C39" s="85">
        <f t="shared" si="3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7">IF(G38,$D$39*G33+$E$39,"")</f>
        <v>3322</v>
      </c>
      <c r="H39" s="34">
        <f t="shared" si="7"/>
        <v>4983</v>
      </c>
      <c r="I39" s="34">
        <f t="shared" si="7"/>
        <v>6644</v>
      </c>
      <c r="J39" s="34">
        <f t="shared" si="7"/>
        <v>8305</v>
      </c>
      <c r="K39" s="34">
        <f t="shared" si="7"/>
        <v>9966</v>
      </c>
      <c r="L39" s="34">
        <f t="shared" si="7"/>
        <v>11627</v>
      </c>
      <c r="M39" s="34">
        <f t="shared" si="7"/>
        <v>13288</v>
      </c>
      <c r="N39" s="34">
        <f t="shared" si="7"/>
        <v>14949</v>
      </c>
      <c r="O39" s="34" t="str">
        <f t="shared" si="7"/>
        <v/>
      </c>
      <c r="P39" s="34" t="str">
        <f t="shared" si="7"/>
        <v/>
      </c>
      <c r="Q39" s="34" t="str">
        <f t="shared" si="7"/>
        <v/>
      </c>
      <c r="R39" s="34" t="str">
        <f t="shared" si="7"/>
        <v/>
      </c>
      <c r="S39" s="34" t="str">
        <f t="shared" si="7"/>
        <v/>
      </c>
      <c r="T39" s="34" t="str">
        <f t="shared" si="7"/>
        <v/>
      </c>
      <c r="U39" s="34" t="str">
        <f t="shared" si="7"/>
        <v/>
      </c>
      <c r="V39" s="34" t="str">
        <f t="shared" si="7"/>
        <v/>
      </c>
      <c r="W39" s="34" t="str">
        <f t="shared" si="7"/>
        <v/>
      </c>
      <c r="X39" s="34" t="str">
        <f t="shared" si="7"/>
        <v/>
      </c>
      <c r="Y39" s="34" t="str">
        <f t="shared" si="7"/>
        <v/>
      </c>
    </row>
    <row r="40" spans="1:30">
      <c r="A40" s="86">
        <v>4</v>
      </c>
      <c r="B40" s="86">
        <v>0</v>
      </c>
      <c r="C40" s="86">
        <f t="shared" si="3"/>
        <v>0</v>
      </c>
      <c r="D40" s="86"/>
      <c r="E40" s="86"/>
      <c r="F40" s="1" t="b">
        <f>F$33&lt;=MAX($B40:$B41)</f>
        <v>1</v>
      </c>
      <c r="G40" s="1" t="b">
        <f t="shared" ref="G40:AC40" si="8">G$33&lt;=MAX($B40:$B41)</f>
        <v>1</v>
      </c>
      <c r="H40" s="1" t="b">
        <f t="shared" si="8"/>
        <v>1</v>
      </c>
      <c r="I40" s="1" t="b">
        <f t="shared" si="8"/>
        <v>1</v>
      </c>
      <c r="J40" s="1" t="b">
        <f t="shared" si="8"/>
        <v>1</v>
      </c>
      <c r="K40" s="1" t="b">
        <f t="shared" si="8"/>
        <v>1</v>
      </c>
      <c r="L40" s="1" t="b">
        <f t="shared" si="8"/>
        <v>1</v>
      </c>
      <c r="M40" s="1" t="b">
        <f t="shared" si="8"/>
        <v>1</v>
      </c>
      <c r="N40" s="1" t="b">
        <f t="shared" si="8"/>
        <v>1</v>
      </c>
      <c r="O40" s="1" t="b">
        <f t="shared" si="8"/>
        <v>0</v>
      </c>
      <c r="P40" s="1" t="b">
        <f t="shared" si="8"/>
        <v>0</v>
      </c>
      <c r="Q40" s="1" t="b">
        <f t="shared" si="8"/>
        <v>0</v>
      </c>
      <c r="R40" s="1" t="b">
        <f t="shared" si="8"/>
        <v>0</v>
      </c>
      <c r="S40" s="1" t="b">
        <f t="shared" si="8"/>
        <v>0</v>
      </c>
      <c r="T40" s="1" t="b">
        <f t="shared" si="8"/>
        <v>0</v>
      </c>
      <c r="U40" s="1" t="b">
        <f t="shared" si="8"/>
        <v>0</v>
      </c>
      <c r="V40" s="1" t="b">
        <f t="shared" si="8"/>
        <v>0</v>
      </c>
      <c r="W40" s="1" t="b">
        <f t="shared" si="8"/>
        <v>0</v>
      </c>
      <c r="X40" s="1" t="b">
        <f t="shared" si="8"/>
        <v>0</v>
      </c>
      <c r="Y40" s="1" t="b">
        <f t="shared" si="8"/>
        <v>0</v>
      </c>
      <c r="Z40" s="1" t="b">
        <f t="shared" si="8"/>
        <v>0</v>
      </c>
      <c r="AA40" s="1" t="b">
        <f t="shared" si="8"/>
        <v>0</v>
      </c>
      <c r="AB40" s="1" t="b">
        <f t="shared" si="8"/>
        <v>0</v>
      </c>
      <c r="AC40" s="1" t="b">
        <f t="shared" si="8"/>
        <v>0</v>
      </c>
      <c r="AD40" s="1"/>
    </row>
    <row r="41" spans="1:30">
      <c r="A41" s="87">
        <v>4</v>
      </c>
      <c r="B41" s="87">
        <v>9</v>
      </c>
      <c r="C41" s="87">
        <f t="shared" si="3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9">IF(G40,$D$41*G33+$E$41,"")</f>
        <v>4691.5555555555557</v>
      </c>
      <c r="H41" s="34">
        <f t="shared" si="9"/>
        <v>7037.3333333333339</v>
      </c>
      <c r="I41" s="34">
        <f t="shared" si="9"/>
        <v>9383.1111111111113</v>
      </c>
      <c r="J41" s="34">
        <f t="shared" si="9"/>
        <v>11728.888888888889</v>
      </c>
      <c r="K41" s="34">
        <f t="shared" si="9"/>
        <v>14074.666666666668</v>
      </c>
      <c r="L41" s="34">
        <f t="shared" si="9"/>
        <v>16420.444444444445</v>
      </c>
      <c r="M41" s="34">
        <f t="shared" si="9"/>
        <v>18766.222222222223</v>
      </c>
      <c r="N41" s="34">
        <f t="shared" si="9"/>
        <v>21112</v>
      </c>
      <c r="O41" s="34" t="str">
        <f t="shared" si="9"/>
        <v/>
      </c>
      <c r="P41" s="34" t="str">
        <f t="shared" si="9"/>
        <v/>
      </c>
      <c r="Q41" s="34" t="str">
        <f t="shared" si="9"/>
        <v/>
      </c>
      <c r="R41" s="34" t="str">
        <f t="shared" si="9"/>
        <v/>
      </c>
      <c r="S41" s="34" t="str">
        <f t="shared" si="9"/>
        <v/>
      </c>
      <c r="T41" s="34" t="str">
        <f t="shared" si="9"/>
        <v/>
      </c>
      <c r="U41" s="34" t="str">
        <f t="shared" si="9"/>
        <v/>
      </c>
      <c r="V41" s="34" t="str">
        <f t="shared" si="9"/>
        <v/>
      </c>
      <c r="W41" s="34" t="str">
        <f t="shared" si="9"/>
        <v/>
      </c>
      <c r="X41" s="34" t="str">
        <f t="shared" si="9"/>
        <v/>
      </c>
      <c r="Y41" s="34" t="str">
        <f t="shared" si="9"/>
        <v/>
      </c>
    </row>
    <row r="42" spans="1:30">
      <c r="A42" s="86">
        <v>5</v>
      </c>
      <c r="B42" s="86">
        <v>0</v>
      </c>
      <c r="C42" s="86">
        <f t="shared" si="3"/>
        <v>0</v>
      </c>
      <c r="D42" s="86"/>
      <c r="E42" s="86"/>
      <c r="F42" s="1" t="b">
        <f>F$33&lt;=MAX($B42:$B43)</f>
        <v>1</v>
      </c>
      <c r="G42" s="1" t="b">
        <f t="shared" ref="G42:AC42" si="10">G$33&lt;=MAX($B42:$B43)</f>
        <v>1</v>
      </c>
      <c r="H42" s="1" t="b">
        <f t="shared" si="10"/>
        <v>1</v>
      </c>
      <c r="I42" s="1" t="b">
        <f t="shared" si="10"/>
        <v>1</v>
      </c>
      <c r="J42" s="1" t="b">
        <f t="shared" si="10"/>
        <v>1</v>
      </c>
      <c r="K42" s="1" t="b">
        <f t="shared" si="10"/>
        <v>1</v>
      </c>
      <c r="L42" s="1" t="b">
        <f t="shared" si="10"/>
        <v>1</v>
      </c>
      <c r="M42" s="1" t="b">
        <f t="shared" si="10"/>
        <v>1</v>
      </c>
      <c r="N42" s="1" t="b">
        <f t="shared" si="10"/>
        <v>1</v>
      </c>
      <c r="O42" s="1" t="b">
        <f t="shared" si="10"/>
        <v>1</v>
      </c>
      <c r="P42" s="1" t="b">
        <f t="shared" si="10"/>
        <v>1</v>
      </c>
      <c r="Q42" s="1" t="b">
        <f t="shared" si="10"/>
        <v>1</v>
      </c>
      <c r="R42" s="1" t="b">
        <f t="shared" si="10"/>
        <v>1</v>
      </c>
      <c r="S42" s="1" t="b">
        <f t="shared" si="10"/>
        <v>1</v>
      </c>
      <c r="T42" s="1" t="b">
        <f t="shared" si="10"/>
        <v>0</v>
      </c>
      <c r="U42" s="1" t="b">
        <f t="shared" si="10"/>
        <v>0</v>
      </c>
      <c r="V42" s="1" t="b">
        <f t="shared" si="10"/>
        <v>0</v>
      </c>
      <c r="W42" s="1" t="b">
        <f t="shared" si="10"/>
        <v>0</v>
      </c>
      <c r="X42" s="1" t="b">
        <f t="shared" si="10"/>
        <v>0</v>
      </c>
      <c r="Y42" s="1" t="b">
        <f t="shared" si="10"/>
        <v>0</v>
      </c>
      <c r="Z42" s="1" t="b">
        <f t="shared" si="10"/>
        <v>0</v>
      </c>
      <c r="AA42" s="1" t="b">
        <f t="shared" si="10"/>
        <v>0</v>
      </c>
      <c r="AB42" s="1" t="b">
        <f t="shared" si="10"/>
        <v>0</v>
      </c>
      <c r="AC42" s="1" t="b">
        <f t="shared" si="10"/>
        <v>0</v>
      </c>
      <c r="AD42" s="1"/>
    </row>
    <row r="43" spans="1:30">
      <c r="A43" s="87">
        <v>5</v>
      </c>
      <c r="B43" s="87">
        <v>14</v>
      </c>
      <c r="C43" s="87">
        <f t="shared" si="3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1">IF(G42,$D$43*G33+$E$43,"")</f>
        <v>3942.1428571428573</v>
      </c>
      <c r="H43" s="34">
        <f t="shared" si="11"/>
        <v>5913.2142857142862</v>
      </c>
      <c r="I43" s="34">
        <f t="shared" si="11"/>
        <v>7884.2857142857147</v>
      </c>
      <c r="J43" s="34">
        <f t="shared" si="11"/>
        <v>9855.3571428571431</v>
      </c>
      <c r="K43" s="34">
        <f t="shared" si="11"/>
        <v>11826.428571428572</v>
      </c>
      <c r="L43" s="34">
        <f t="shared" si="11"/>
        <v>13797.5</v>
      </c>
      <c r="M43" s="34">
        <f t="shared" si="11"/>
        <v>15768.571428571429</v>
      </c>
      <c r="N43" s="34">
        <f t="shared" si="11"/>
        <v>17739.642857142859</v>
      </c>
      <c r="O43" s="34">
        <f t="shared" si="11"/>
        <v>19710.714285714286</v>
      </c>
      <c r="P43" s="34">
        <f t="shared" si="11"/>
        <v>21681.785714285714</v>
      </c>
      <c r="Q43" s="34">
        <f t="shared" si="11"/>
        <v>23652.857142857145</v>
      </c>
      <c r="R43" s="34">
        <f t="shared" si="11"/>
        <v>25623.928571428572</v>
      </c>
      <c r="S43" s="34">
        <f t="shared" si="11"/>
        <v>27595</v>
      </c>
      <c r="T43" s="34" t="str">
        <f t="shared" si="11"/>
        <v/>
      </c>
      <c r="U43" s="34" t="str">
        <f t="shared" si="11"/>
        <v/>
      </c>
      <c r="V43" s="34" t="str">
        <f t="shared" si="11"/>
        <v/>
      </c>
      <c r="W43" s="34" t="str">
        <f t="shared" si="11"/>
        <v/>
      </c>
      <c r="X43" s="34" t="str">
        <f t="shared" si="11"/>
        <v/>
      </c>
      <c r="Y43" s="34" t="str">
        <f t="shared" si="11"/>
        <v/>
      </c>
    </row>
    <row r="44" spans="1:30">
      <c r="A44" s="86">
        <v>6</v>
      </c>
      <c r="B44" s="86">
        <v>0</v>
      </c>
      <c r="C44" s="86">
        <f t="shared" si="3"/>
        <v>0</v>
      </c>
      <c r="D44" s="86"/>
      <c r="E44" s="86"/>
      <c r="F44" s="1" t="b">
        <f>F$33&lt;=MAX($B44:$B45)</f>
        <v>1</v>
      </c>
      <c r="G44" s="1" t="b">
        <f t="shared" ref="G44:AC44" si="12">G$33&lt;=MAX($B44:$B45)</f>
        <v>1</v>
      </c>
      <c r="H44" s="1" t="b">
        <f t="shared" si="12"/>
        <v>1</v>
      </c>
      <c r="I44" s="1" t="b">
        <f t="shared" si="12"/>
        <v>1</v>
      </c>
      <c r="J44" s="1" t="b">
        <f t="shared" si="12"/>
        <v>1</v>
      </c>
      <c r="K44" s="1" t="b">
        <f t="shared" si="12"/>
        <v>1</v>
      </c>
      <c r="L44" s="1" t="b">
        <f t="shared" si="12"/>
        <v>1</v>
      </c>
      <c r="M44" s="1" t="b">
        <f t="shared" si="12"/>
        <v>1</v>
      </c>
      <c r="N44" s="1" t="b">
        <f t="shared" si="12"/>
        <v>1</v>
      </c>
      <c r="O44" s="1" t="b">
        <f t="shared" si="12"/>
        <v>1</v>
      </c>
      <c r="P44" s="1" t="b">
        <f t="shared" si="12"/>
        <v>1</v>
      </c>
      <c r="Q44" s="1" t="b">
        <f t="shared" si="12"/>
        <v>1</v>
      </c>
      <c r="R44" s="1" t="b">
        <f t="shared" si="12"/>
        <v>1</v>
      </c>
      <c r="S44" s="1" t="b">
        <f t="shared" si="12"/>
        <v>1</v>
      </c>
      <c r="T44" s="1" t="b">
        <f t="shared" si="12"/>
        <v>0</v>
      </c>
      <c r="U44" s="1" t="b">
        <f t="shared" si="12"/>
        <v>0</v>
      </c>
      <c r="V44" s="1" t="b">
        <f t="shared" si="12"/>
        <v>0</v>
      </c>
      <c r="W44" s="1" t="b">
        <f t="shared" si="12"/>
        <v>0</v>
      </c>
      <c r="X44" s="1" t="b">
        <f t="shared" si="12"/>
        <v>0</v>
      </c>
      <c r="Y44" s="1" t="b">
        <f t="shared" si="12"/>
        <v>0</v>
      </c>
      <c r="Z44" s="1" t="b">
        <f t="shared" si="12"/>
        <v>0</v>
      </c>
      <c r="AA44" s="1" t="b">
        <f t="shared" si="12"/>
        <v>0</v>
      </c>
      <c r="AB44" s="1" t="b">
        <f t="shared" si="12"/>
        <v>0</v>
      </c>
      <c r="AC44" s="1" t="b">
        <f t="shared" si="12"/>
        <v>0</v>
      </c>
      <c r="AD44" s="1"/>
    </row>
    <row r="45" spans="1:30">
      <c r="A45" s="87">
        <v>6</v>
      </c>
      <c r="B45" s="87">
        <v>14</v>
      </c>
      <c r="C45" s="87">
        <f t="shared" si="3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3">IF(G44,$D$45*G33+$E$45,"")</f>
        <v>4906.1428571428569</v>
      </c>
      <c r="H45" s="34">
        <f t="shared" si="13"/>
        <v>7359.2142857142853</v>
      </c>
      <c r="I45" s="34">
        <f t="shared" si="13"/>
        <v>9812.2857142857138</v>
      </c>
      <c r="J45" s="34">
        <f t="shared" si="13"/>
        <v>12265.357142857141</v>
      </c>
      <c r="K45" s="34">
        <f t="shared" si="13"/>
        <v>14718.428571428571</v>
      </c>
      <c r="L45" s="34">
        <f t="shared" si="13"/>
        <v>17171.5</v>
      </c>
      <c r="M45" s="34">
        <f t="shared" si="13"/>
        <v>19624.571428571428</v>
      </c>
      <c r="N45" s="34">
        <f t="shared" si="13"/>
        <v>22077.642857142855</v>
      </c>
      <c r="O45" s="34">
        <f t="shared" si="13"/>
        <v>24530.714285714283</v>
      </c>
      <c r="P45" s="34">
        <f t="shared" si="13"/>
        <v>26983.785714285714</v>
      </c>
      <c r="Q45" s="34">
        <f t="shared" si="13"/>
        <v>29436.857142857141</v>
      </c>
      <c r="R45" s="34">
        <f t="shared" si="13"/>
        <v>31889.928571428569</v>
      </c>
      <c r="S45" s="34">
        <f t="shared" si="13"/>
        <v>34343</v>
      </c>
      <c r="T45" s="34" t="str">
        <f t="shared" si="13"/>
        <v/>
      </c>
      <c r="U45" s="34" t="str">
        <f t="shared" si="13"/>
        <v/>
      </c>
      <c r="V45" s="34" t="str">
        <f t="shared" si="13"/>
        <v/>
      </c>
      <c r="W45" s="34" t="str">
        <f t="shared" si="13"/>
        <v/>
      </c>
      <c r="X45" s="34" t="str">
        <f t="shared" si="13"/>
        <v/>
      </c>
      <c r="Y45" s="34" t="str">
        <f t="shared" si="13"/>
        <v/>
      </c>
    </row>
    <row r="46" spans="1:30">
      <c r="A46" s="88">
        <v>7</v>
      </c>
      <c r="B46" s="88">
        <v>0</v>
      </c>
      <c r="C46" s="88">
        <f t="shared" si="3"/>
        <v>0</v>
      </c>
      <c r="D46" s="88"/>
      <c r="E46" s="88"/>
      <c r="F46" s="1" t="b">
        <f>F$33&lt;=MAX($B46:$B47)</f>
        <v>1</v>
      </c>
      <c r="G46" s="1" t="b">
        <f t="shared" ref="G46:AC46" si="14">G$33&lt;=MAX($B46:$B47)</f>
        <v>1</v>
      </c>
      <c r="H46" s="1" t="b">
        <f t="shared" si="14"/>
        <v>1</v>
      </c>
      <c r="I46" s="1" t="b">
        <f t="shared" si="14"/>
        <v>1</v>
      </c>
      <c r="J46" s="1" t="b">
        <f t="shared" si="14"/>
        <v>1</v>
      </c>
      <c r="K46" s="1" t="b">
        <f t="shared" si="14"/>
        <v>1</v>
      </c>
      <c r="L46" s="1" t="b">
        <f t="shared" si="14"/>
        <v>1</v>
      </c>
      <c r="M46" s="1" t="b">
        <f t="shared" si="14"/>
        <v>1</v>
      </c>
      <c r="N46" s="1" t="b">
        <f t="shared" si="14"/>
        <v>1</v>
      </c>
      <c r="O46" s="1" t="b">
        <f t="shared" si="14"/>
        <v>1</v>
      </c>
      <c r="P46" s="1" t="b">
        <f t="shared" si="14"/>
        <v>1</v>
      </c>
      <c r="Q46" s="1" t="b">
        <f t="shared" si="14"/>
        <v>1</v>
      </c>
      <c r="R46" s="1" t="b">
        <f t="shared" si="14"/>
        <v>1</v>
      </c>
      <c r="S46" s="1" t="b">
        <f t="shared" si="14"/>
        <v>1</v>
      </c>
      <c r="T46" s="1" t="b">
        <f t="shared" si="14"/>
        <v>0</v>
      </c>
      <c r="U46" s="1" t="b">
        <f t="shared" si="14"/>
        <v>0</v>
      </c>
      <c r="V46" s="1" t="b">
        <f t="shared" si="14"/>
        <v>0</v>
      </c>
      <c r="W46" s="1" t="b">
        <f t="shared" si="14"/>
        <v>0</v>
      </c>
      <c r="X46" s="1" t="b">
        <f t="shared" si="14"/>
        <v>0</v>
      </c>
      <c r="Y46" s="1" t="b">
        <f t="shared" si="14"/>
        <v>0</v>
      </c>
      <c r="Z46" s="1" t="b">
        <f t="shared" si="14"/>
        <v>0</v>
      </c>
      <c r="AA46" s="1" t="b">
        <f t="shared" si="14"/>
        <v>0</v>
      </c>
      <c r="AB46" s="1" t="b">
        <f t="shared" si="14"/>
        <v>0</v>
      </c>
      <c r="AC46" s="1" t="b">
        <f t="shared" si="14"/>
        <v>0</v>
      </c>
      <c r="AD46" s="1"/>
    </row>
    <row r="47" spans="1:30">
      <c r="A47" s="89">
        <v>7</v>
      </c>
      <c r="B47" s="89">
        <v>14</v>
      </c>
      <c r="C47" s="89">
        <f t="shared" si="3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5">IF(G46,$D$47*G33+$E$47,"")</f>
        <v>5903.1428571428623</v>
      </c>
      <c r="H47" s="34">
        <f t="shared" si="15"/>
        <v>8854.7142857142899</v>
      </c>
      <c r="I47" s="34">
        <f t="shared" si="15"/>
        <v>11806.285714285717</v>
      </c>
      <c r="J47" s="34">
        <f t="shared" si="15"/>
        <v>14757.857142857145</v>
      </c>
      <c r="K47" s="34">
        <f t="shared" si="15"/>
        <v>17709.428571428572</v>
      </c>
      <c r="L47" s="34">
        <f t="shared" si="15"/>
        <v>20661</v>
      </c>
      <c r="M47" s="34">
        <f t="shared" si="15"/>
        <v>23612.571428571428</v>
      </c>
      <c r="N47" s="34">
        <f t="shared" si="15"/>
        <v>26564.142857142855</v>
      </c>
      <c r="O47" s="34">
        <f t="shared" si="15"/>
        <v>29515.714285714283</v>
      </c>
      <c r="P47" s="34">
        <f t="shared" si="15"/>
        <v>32467.28571428571</v>
      </c>
      <c r="Q47" s="34">
        <f t="shared" si="15"/>
        <v>35418.857142857138</v>
      </c>
      <c r="R47" s="34">
        <f t="shared" si="15"/>
        <v>38370.428571428565</v>
      </c>
      <c r="S47" s="34">
        <f t="shared" si="15"/>
        <v>41321.999999999993</v>
      </c>
      <c r="T47" s="34" t="str">
        <f t="shared" si="15"/>
        <v/>
      </c>
      <c r="U47" s="34" t="str">
        <f t="shared" si="15"/>
        <v/>
      </c>
      <c r="V47" s="34" t="str">
        <f t="shared" si="15"/>
        <v/>
      </c>
      <c r="W47" s="34" t="str">
        <f t="shared" si="15"/>
        <v/>
      </c>
      <c r="X47" s="34" t="str">
        <f t="shared" si="15"/>
        <v/>
      </c>
      <c r="Y47" s="34" t="str">
        <f t="shared" si="15"/>
        <v/>
      </c>
    </row>
    <row r="48" spans="1:30">
      <c r="A48" s="88">
        <v>8</v>
      </c>
      <c r="B48" s="88">
        <v>0</v>
      </c>
      <c r="C48" s="88">
        <f t="shared" si="3"/>
        <v>0</v>
      </c>
      <c r="D48" s="88"/>
      <c r="E48" s="88"/>
      <c r="F48" s="1" t="b">
        <f>F$33&lt;=MAX($B48:$B49)</f>
        <v>1</v>
      </c>
      <c r="G48" s="1" t="b">
        <f t="shared" ref="G48:AC48" si="16">G$33&lt;=MAX($B48:$B49)</f>
        <v>1</v>
      </c>
      <c r="H48" s="1" t="b">
        <f t="shared" si="16"/>
        <v>1</v>
      </c>
      <c r="I48" s="1" t="b">
        <f t="shared" si="16"/>
        <v>1</v>
      </c>
      <c r="J48" s="1" t="b">
        <f t="shared" si="16"/>
        <v>1</v>
      </c>
      <c r="K48" s="1" t="b">
        <f t="shared" si="16"/>
        <v>1</v>
      </c>
      <c r="L48" s="1" t="b">
        <f t="shared" si="16"/>
        <v>1</v>
      </c>
      <c r="M48" s="1" t="b">
        <f t="shared" si="16"/>
        <v>1</v>
      </c>
      <c r="N48" s="1" t="b">
        <f t="shared" si="16"/>
        <v>1</v>
      </c>
      <c r="O48" s="1" t="b">
        <f t="shared" si="16"/>
        <v>1</v>
      </c>
      <c r="P48" s="1" t="b">
        <f t="shared" si="16"/>
        <v>1</v>
      </c>
      <c r="Q48" s="1" t="b">
        <f t="shared" si="16"/>
        <v>1</v>
      </c>
      <c r="R48" s="1" t="b">
        <f t="shared" si="16"/>
        <v>1</v>
      </c>
      <c r="S48" s="1" t="b">
        <f t="shared" si="16"/>
        <v>1</v>
      </c>
      <c r="T48" s="1" t="b">
        <f t="shared" si="16"/>
        <v>1</v>
      </c>
      <c r="U48" s="1" t="b">
        <f t="shared" si="16"/>
        <v>1</v>
      </c>
      <c r="V48" s="1" t="b">
        <f t="shared" si="16"/>
        <v>1</v>
      </c>
      <c r="W48" s="1" t="b">
        <f t="shared" si="16"/>
        <v>1</v>
      </c>
      <c r="X48" s="1" t="b">
        <f t="shared" si="16"/>
        <v>1</v>
      </c>
      <c r="Y48" s="1" t="b">
        <f t="shared" si="16"/>
        <v>0</v>
      </c>
      <c r="Z48" s="1" t="b">
        <f t="shared" si="16"/>
        <v>0</v>
      </c>
      <c r="AA48" s="1" t="b">
        <f t="shared" si="16"/>
        <v>0</v>
      </c>
      <c r="AB48" s="1" t="b">
        <f t="shared" si="16"/>
        <v>0</v>
      </c>
      <c r="AC48" s="1" t="b">
        <f t="shared" si="16"/>
        <v>0</v>
      </c>
      <c r="AD48" s="1"/>
    </row>
    <row r="49" spans="1:30">
      <c r="A49" s="89">
        <v>8</v>
      </c>
      <c r="B49" s="89">
        <v>19</v>
      </c>
      <c r="C49" s="89">
        <f t="shared" si="3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7">IF(G48,$D$49*G33+$E$49,"")</f>
        <v>5105.5789473684208</v>
      </c>
      <c r="H49" s="34">
        <f t="shared" si="17"/>
        <v>7658.3684210526317</v>
      </c>
      <c r="I49" s="34">
        <f t="shared" si="17"/>
        <v>10211.157894736842</v>
      </c>
      <c r="J49" s="34">
        <f t="shared" si="17"/>
        <v>12763.947368421052</v>
      </c>
      <c r="K49" s="34">
        <f t="shared" si="17"/>
        <v>15316.736842105263</v>
      </c>
      <c r="L49" s="34">
        <f t="shared" si="17"/>
        <v>17869.526315789473</v>
      </c>
      <c r="M49" s="34">
        <f t="shared" si="17"/>
        <v>20422.315789473683</v>
      </c>
      <c r="N49" s="34">
        <f t="shared" si="17"/>
        <v>22975.105263157893</v>
      </c>
      <c r="O49" s="34">
        <f t="shared" si="17"/>
        <v>25527.894736842103</v>
      </c>
      <c r="P49" s="34">
        <f t="shared" si="17"/>
        <v>28080.684210526313</v>
      </c>
      <c r="Q49" s="34">
        <f t="shared" si="17"/>
        <v>30633.473684210527</v>
      </c>
      <c r="R49" s="34">
        <f t="shared" si="17"/>
        <v>33186.263157894733</v>
      </c>
      <c r="S49" s="34">
        <f t="shared" si="17"/>
        <v>35739.052631578947</v>
      </c>
      <c r="T49" s="34">
        <f t="shared" si="17"/>
        <v>38291.842105263153</v>
      </c>
      <c r="U49" s="34">
        <f t="shared" si="17"/>
        <v>40844.631578947367</v>
      </c>
      <c r="V49" s="34">
        <f t="shared" si="17"/>
        <v>43397.42105263158</v>
      </c>
      <c r="W49" s="34">
        <f t="shared" si="17"/>
        <v>45950.210526315786</v>
      </c>
      <c r="X49" s="34">
        <f t="shared" si="17"/>
        <v>48503</v>
      </c>
      <c r="Y49" s="34" t="str">
        <f t="shared" si="17"/>
        <v/>
      </c>
    </row>
    <row r="50" spans="1:30">
      <c r="A50" s="88">
        <v>9</v>
      </c>
      <c r="B50" s="88">
        <v>0</v>
      </c>
      <c r="C50" s="88">
        <f t="shared" si="3"/>
        <v>0</v>
      </c>
      <c r="D50" s="88"/>
      <c r="E50" s="88"/>
      <c r="F50" s="1" t="b">
        <f>F$33&lt;=MAX($B50:$B51)</f>
        <v>1</v>
      </c>
      <c r="G50" s="1" t="b">
        <f t="shared" ref="G50:AC50" si="18">G$33&lt;=MAX($B50:$B51)</f>
        <v>1</v>
      </c>
      <c r="H50" s="1" t="b">
        <f t="shared" si="18"/>
        <v>1</v>
      </c>
      <c r="I50" s="1" t="b">
        <f t="shared" si="18"/>
        <v>1</v>
      </c>
      <c r="J50" s="1" t="b">
        <f t="shared" si="18"/>
        <v>1</v>
      </c>
      <c r="K50" s="1" t="b">
        <f t="shared" si="18"/>
        <v>1</v>
      </c>
      <c r="L50" s="1" t="b">
        <f t="shared" si="18"/>
        <v>1</v>
      </c>
      <c r="M50" s="1" t="b">
        <f t="shared" si="18"/>
        <v>1</v>
      </c>
      <c r="N50" s="1" t="b">
        <f t="shared" si="18"/>
        <v>1</v>
      </c>
      <c r="O50" s="1" t="b">
        <f t="shared" si="18"/>
        <v>1</v>
      </c>
      <c r="P50" s="1" t="b">
        <f t="shared" si="18"/>
        <v>1</v>
      </c>
      <c r="Q50" s="1" t="b">
        <f t="shared" si="18"/>
        <v>1</v>
      </c>
      <c r="R50" s="1" t="b">
        <f t="shared" si="18"/>
        <v>1</v>
      </c>
      <c r="S50" s="1" t="b">
        <f t="shared" si="18"/>
        <v>1</v>
      </c>
      <c r="T50" s="1" t="b">
        <f t="shared" si="18"/>
        <v>1</v>
      </c>
      <c r="U50" s="1" t="b">
        <f t="shared" si="18"/>
        <v>1</v>
      </c>
      <c r="V50" s="1" t="b">
        <f t="shared" si="18"/>
        <v>1</v>
      </c>
      <c r="W50" s="1" t="b">
        <f t="shared" si="18"/>
        <v>1</v>
      </c>
      <c r="X50" s="1" t="b">
        <f t="shared" si="18"/>
        <v>1</v>
      </c>
      <c r="Y50" s="1" t="b">
        <f t="shared" si="18"/>
        <v>0</v>
      </c>
      <c r="Z50" s="1" t="b">
        <f t="shared" si="18"/>
        <v>0</v>
      </c>
      <c r="AA50" s="1" t="b">
        <f t="shared" si="18"/>
        <v>0</v>
      </c>
      <c r="AB50" s="1" t="b">
        <f t="shared" si="18"/>
        <v>0</v>
      </c>
      <c r="AC50" s="1" t="b">
        <f t="shared" si="18"/>
        <v>0</v>
      </c>
      <c r="AD50" s="1"/>
    </row>
    <row r="51" spans="1:30">
      <c r="A51" s="89">
        <v>9</v>
      </c>
      <c r="B51" s="89">
        <v>19</v>
      </c>
      <c r="C51" s="89">
        <f t="shared" si="3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19">IF(G50,$D$51*G33+$E$51,"")</f>
        <v>5880.6315789473683</v>
      </c>
      <c r="H51" s="34">
        <f t="shared" si="19"/>
        <v>8820.9473684210534</v>
      </c>
      <c r="I51" s="34">
        <f t="shared" si="19"/>
        <v>11761.263157894737</v>
      </c>
      <c r="J51" s="34">
        <f t="shared" si="19"/>
        <v>14701.57894736842</v>
      </c>
      <c r="K51" s="34">
        <f t="shared" si="19"/>
        <v>17641.894736842107</v>
      </c>
      <c r="L51" s="34">
        <f t="shared" si="19"/>
        <v>20582.21052631579</v>
      </c>
      <c r="M51" s="34">
        <f t="shared" si="19"/>
        <v>23522.526315789473</v>
      </c>
      <c r="N51" s="34">
        <f t="shared" si="19"/>
        <v>26462.842105263157</v>
      </c>
      <c r="O51" s="34">
        <f t="shared" si="19"/>
        <v>29403.15789473684</v>
      </c>
      <c r="P51" s="34">
        <f t="shared" si="19"/>
        <v>32343.473684210527</v>
      </c>
      <c r="Q51" s="34">
        <f t="shared" si="19"/>
        <v>35283.789473684214</v>
      </c>
      <c r="R51" s="34">
        <f t="shared" si="19"/>
        <v>38224.105263157893</v>
      </c>
      <c r="S51" s="34">
        <f t="shared" si="19"/>
        <v>41164.42105263158</v>
      </c>
      <c r="T51" s="34">
        <f t="shared" si="19"/>
        <v>44104.73684210526</v>
      </c>
      <c r="U51" s="34">
        <f t="shared" si="19"/>
        <v>47045.052631578947</v>
      </c>
      <c r="V51" s="34">
        <f t="shared" si="19"/>
        <v>49985.368421052633</v>
      </c>
      <c r="W51" s="34">
        <f t="shared" si="19"/>
        <v>52925.684210526313</v>
      </c>
      <c r="X51" s="34">
        <f t="shared" si="19"/>
        <v>55866</v>
      </c>
      <c r="Y51" s="34" t="str">
        <f t="shared" si="19"/>
        <v/>
      </c>
    </row>
    <row r="52" spans="1:30">
      <c r="A52" s="90">
        <v>10</v>
      </c>
      <c r="B52" s="90">
        <v>0</v>
      </c>
      <c r="C52" s="90">
        <f t="shared" si="3"/>
        <v>0</v>
      </c>
      <c r="D52" s="90"/>
      <c r="E52" s="90"/>
      <c r="F52" s="1" t="b">
        <f>F$33&lt;=MAX($B52:$B53)</f>
        <v>1</v>
      </c>
      <c r="G52" s="1" t="b">
        <f t="shared" ref="G52:AC52" si="20">G$33&lt;=MAX($B52:$B53)</f>
        <v>1</v>
      </c>
      <c r="H52" s="1" t="b">
        <f t="shared" si="20"/>
        <v>1</v>
      </c>
      <c r="I52" s="1" t="b">
        <f t="shared" si="20"/>
        <v>1</v>
      </c>
      <c r="J52" s="1" t="b">
        <f t="shared" si="20"/>
        <v>1</v>
      </c>
      <c r="K52" s="1" t="b">
        <f t="shared" si="20"/>
        <v>1</v>
      </c>
      <c r="L52" s="1" t="b">
        <f t="shared" si="20"/>
        <v>1</v>
      </c>
      <c r="M52" s="1" t="b">
        <f t="shared" si="20"/>
        <v>1</v>
      </c>
      <c r="N52" s="1" t="b">
        <f t="shared" si="20"/>
        <v>1</v>
      </c>
      <c r="O52" s="1" t="b">
        <f t="shared" si="20"/>
        <v>1</v>
      </c>
      <c r="P52" s="1" t="b">
        <f t="shared" si="20"/>
        <v>1</v>
      </c>
      <c r="Q52" s="1" t="b">
        <f t="shared" si="20"/>
        <v>1</v>
      </c>
      <c r="R52" s="1" t="b">
        <f t="shared" si="20"/>
        <v>1</v>
      </c>
      <c r="S52" s="1" t="b">
        <f t="shared" si="20"/>
        <v>1</v>
      </c>
      <c r="T52" s="1" t="b">
        <f t="shared" si="20"/>
        <v>1</v>
      </c>
      <c r="U52" s="1" t="b">
        <f t="shared" si="20"/>
        <v>1</v>
      </c>
      <c r="V52" s="1" t="b">
        <f t="shared" si="20"/>
        <v>1</v>
      </c>
      <c r="W52" s="1" t="b">
        <f t="shared" si="20"/>
        <v>1</v>
      </c>
      <c r="X52" s="1" t="b">
        <f t="shared" si="20"/>
        <v>1</v>
      </c>
      <c r="Y52" s="1" t="b">
        <f t="shared" si="20"/>
        <v>0</v>
      </c>
      <c r="Z52" s="1" t="b">
        <f t="shared" si="20"/>
        <v>0</v>
      </c>
      <c r="AA52" s="1" t="b">
        <f t="shared" si="20"/>
        <v>0</v>
      </c>
      <c r="AB52" s="1" t="b">
        <f t="shared" si="20"/>
        <v>0</v>
      </c>
      <c r="AC52" s="1" t="b">
        <f t="shared" si="20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1">IF(G52,$D$53*G33+$E$53,"")</f>
        <v>6673.2631578947394</v>
      </c>
      <c r="H53" s="34">
        <f t="shared" si="21"/>
        <v>10009.894736842107</v>
      </c>
      <c r="I53" s="34">
        <f t="shared" si="21"/>
        <v>13346.526315789475</v>
      </c>
      <c r="J53" s="34">
        <f t="shared" si="21"/>
        <v>16683.157894736843</v>
      </c>
      <c r="K53" s="34">
        <f t="shared" si="21"/>
        <v>20019.78947368421</v>
      </c>
      <c r="L53" s="34">
        <f t="shared" si="21"/>
        <v>23356.42105263158</v>
      </c>
      <c r="M53" s="34">
        <f t="shared" si="21"/>
        <v>26693.052631578947</v>
      </c>
      <c r="N53" s="34">
        <f t="shared" si="21"/>
        <v>30029.684210526313</v>
      </c>
      <c r="O53" s="34">
        <f t="shared" si="21"/>
        <v>33366.31578947368</v>
      </c>
      <c r="P53" s="34">
        <f t="shared" si="21"/>
        <v>36702.947368421053</v>
      </c>
      <c r="Q53" s="34">
        <f t="shared" si="21"/>
        <v>40039.578947368413</v>
      </c>
      <c r="R53" s="34">
        <f t="shared" si="21"/>
        <v>43376.210526315786</v>
      </c>
      <c r="S53" s="34">
        <f t="shared" si="21"/>
        <v>46712.84210526316</v>
      </c>
      <c r="T53" s="34">
        <f t="shared" si="21"/>
        <v>50049.473684210519</v>
      </c>
      <c r="U53" s="34">
        <f t="shared" si="21"/>
        <v>53386.105263157893</v>
      </c>
      <c r="V53" s="34">
        <f t="shared" si="21"/>
        <v>56722.736842105252</v>
      </c>
      <c r="W53" s="34">
        <f t="shared" si="21"/>
        <v>60059.368421052626</v>
      </c>
      <c r="X53" s="34">
        <f t="shared" si="21"/>
        <v>63396</v>
      </c>
      <c r="Y53" s="34" t="str">
        <f t="shared" si="21"/>
        <v/>
      </c>
    </row>
    <row r="54" spans="1:30">
      <c r="A54" s="63">
        <v>11</v>
      </c>
      <c r="B54" s="63">
        <v>0</v>
      </c>
      <c r="C54" s="63">
        <f t="shared" ref="C54" si="22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3">G$33&lt;=MAX($B54:$B55)</f>
        <v>1</v>
      </c>
      <c r="H54" s="1" t="b">
        <f t="shared" si="23"/>
        <v>1</v>
      </c>
      <c r="I54" s="1" t="b">
        <f t="shared" si="23"/>
        <v>1</v>
      </c>
      <c r="J54" s="1" t="b">
        <f t="shared" si="23"/>
        <v>1</v>
      </c>
      <c r="K54" s="1" t="b">
        <f t="shared" si="23"/>
        <v>1</v>
      </c>
      <c r="L54" s="1" t="b">
        <f t="shared" si="23"/>
        <v>1</v>
      </c>
      <c r="M54" s="1" t="b">
        <f t="shared" si="23"/>
        <v>1</v>
      </c>
      <c r="N54" s="1" t="b">
        <f t="shared" si="23"/>
        <v>1</v>
      </c>
      <c r="O54" s="1" t="b">
        <f t="shared" si="23"/>
        <v>1</v>
      </c>
      <c r="P54" s="1" t="b">
        <f t="shared" si="23"/>
        <v>1</v>
      </c>
      <c r="Q54" s="1" t="b">
        <f t="shared" si="23"/>
        <v>1</v>
      </c>
      <c r="R54" s="1" t="b">
        <f t="shared" si="23"/>
        <v>1</v>
      </c>
      <c r="S54" s="1" t="b">
        <f t="shared" si="23"/>
        <v>1</v>
      </c>
      <c r="T54" s="1" t="b">
        <f t="shared" si="23"/>
        <v>1</v>
      </c>
      <c r="U54" s="1" t="b">
        <f t="shared" si="23"/>
        <v>1</v>
      </c>
      <c r="V54" s="1" t="b">
        <f t="shared" si="23"/>
        <v>1</v>
      </c>
      <c r="W54" s="1" t="b">
        <f t="shared" si="23"/>
        <v>1</v>
      </c>
      <c r="X54" s="1" t="b">
        <f t="shared" si="23"/>
        <v>1</v>
      </c>
      <c r="Y54" s="1" t="b">
        <f t="shared" si="23"/>
        <v>0</v>
      </c>
      <c r="Z54" s="1" t="b">
        <f t="shared" si="23"/>
        <v>0</v>
      </c>
      <c r="AA54" s="1" t="b">
        <f t="shared" si="23"/>
        <v>0</v>
      </c>
      <c r="AB54" s="1" t="b">
        <f t="shared" si="23"/>
        <v>0</v>
      </c>
      <c r="AC54" s="1" t="b">
        <f t="shared" si="23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4">IF(G54,$D$55*G33+$E$55,"")</f>
        <v>7481.7894736842109</v>
      </c>
      <c r="H55" s="34">
        <f t="shared" si="24"/>
        <v>11222.684210526317</v>
      </c>
      <c r="I55" s="34">
        <f t="shared" si="24"/>
        <v>14963.578947368422</v>
      </c>
      <c r="J55" s="34">
        <f t="shared" si="24"/>
        <v>18704.473684210527</v>
      </c>
      <c r="K55" s="34">
        <f t="shared" si="24"/>
        <v>22445.368421052633</v>
      </c>
      <c r="L55" s="34">
        <f t="shared" si="24"/>
        <v>26186.263157894737</v>
      </c>
      <c r="M55" s="34">
        <f t="shared" si="24"/>
        <v>29927.157894736843</v>
      </c>
      <c r="N55" s="34">
        <f t="shared" si="24"/>
        <v>33668.052631578947</v>
      </c>
      <c r="O55" s="34">
        <f t="shared" si="24"/>
        <v>37408.947368421053</v>
      </c>
      <c r="P55" s="34">
        <f t="shared" si="24"/>
        <v>41149.84210526316</v>
      </c>
      <c r="Q55" s="34">
        <f t="shared" si="24"/>
        <v>44890.736842105267</v>
      </c>
      <c r="R55" s="34">
        <f t="shared" si="24"/>
        <v>48631.631578947374</v>
      </c>
      <c r="S55" s="34">
        <f t="shared" si="24"/>
        <v>52372.526315789473</v>
      </c>
      <c r="T55" s="34">
        <f t="shared" si="24"/>
        <v>56113.42105263158</v>
      </c>
      <c r="U55" s="34">
        <f t="shared" si="24"/>
        <v>59854.315789473687</v>
      </c>
      <c r="V55" s="34">
        <f t="shared" si="24"/>
        <v>63595.210526315794</v>
      </c>
      <c r="W55" s="34">
        <f t="shared" si="24"/>
        <v>67336.105263157893</v>
      </c>
      <c r="X55" s="34">
        <f t="shared" si="24"/>
        <v>71077</v>
      </c>
      <c r="Y55" s="34" t="str">
        <f t="shared" si="24"/>
        <v/>
      </c>
    </row>
    <row r="56" spans="1:30">
      <c r="A56" s="63">
        <v>12</v>
      </c>
      <c r="B56" s="63">
        <v>0</v>
      </c>
      <c r="C56" s="63">
        <f t="shared" ref="C56" si="25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6">G$33&lt;=MAX($B56:$B57)</f>
        <v>1</v>
      </c>
      <c r="H56" s="1" t="b">
        <f t="shared" si="26"/>
        <v>1</v>
      </c>
      <c r="I56" s="1" t="b">
        <f t="shared" si="26"/>
        <v>1</v>
      </c>
      <c r="J56" s="1" t="b">
        <f t="shared" si="26"/>
        <v>1</v>
      </c>
      <c r="K56" s="1" t="b">
        <f t="shared" si="26"/>
        <v>1</v>
      </c>
      <c r="L56" s="1" t="b">
        <f t="shared" si="26"/>
        <v>1</v>
      </c>
      <c r="M56" s="1" t="b">
        <f t="shared" si="26"/>
        <v>1</v>
      </c>
      <c r="N56" s="1" t="b">
        <f t="shared" si="26"/>
        <v>1</v>
      </c>
      <c r="O56" s="1" t="b">
        <f t="shared" si="26"/>
        <v>1</v>
      </c>
      <c r="P56" s="1" t="b">
        <f t="shared" si="26"/>
        <v>1</v>
      </c>
      <c r="Q56" s="1" t="b">
        <f t="shared" si="26"/>
        <v>1</v>
      </c>
      <c r="R56" s="1" t="b">
        <f t="shared" si="26"/>
        <v>1</v>
      </c>
      <c r="S56" s="1" t="b">
        <f t="shared" si="26"/>
        <v>1</v>
      </c>
      <c r="T56" s="1" t="b">
        <f t="shared" si="26"/>
        <v>1</v>
      </c>
      <c r="U56" s="1" t="b">
        <f t="shared" si="26"/>
        <v>1</v>
      </c>
      <c r="V56" s="1" t="b">
        <f t="shared" si="26"/>
        <v>1</v>
      </c>
      <c r="W56" s="1" t="b">
        <f t="shared" si="26"/>
        <v>1</v>
      </c>
      <c r="X56" s="1" t="b">
        <f t="shared" si="26"/>
        <v>1</v>
      </c>
      <c r="Y56" s="1" t="b">
        <f t="shared" si="26"/>
        <v>0</v>
      </c>
      <c r="Z56" s="1" t="b">
        <f t="shared" si="26"/>
        <v>0</v>
      </c>
      <c r="AA56" s="1" t="b">
        <f t="shared" si="26"/>
        <v>0</v>
      </c>
      <c r="AB56" s="1" t="b">
        <f t="shared" si="26"/>
        <v>0</v>
      </c>
      <c r="AC56" s="1" t="b">
        <f t="shared" si="26"/>
        <v>0</v>
      </c>
      <c r="AD56" s="1"/>
    </row>
    <row r="57" spans="1:30">
      <c r="A57" s="91">
        <v>12</v>
      </c>
      <c r="B57" s="91">
        <v>19</v>
      </c>
      <c r="C57" s="91">
        <f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7">IF(G56,$D$57*G33+$E$57,"")</f>
        <v>8305.2631578947367</v>
      </c>
      <c r="H57" s="34">
        <f t="shared" si="27"/>
        <v>12457.894736842105</v>
      </c>
      <c r="I57" s="34">
        <f t="shared" si="27"/>
        <v>16610.526315789473</v>
      </c>
      <c r="J57" s="34">
        <f t="shared" si="27"/>
        <v>20763.15789473684</v>
      </c>
      <c r="K57" s="34">
        <f t="shared" si="27"/>
        <v>24915.78947368421</v>
      </c>
      <c r="L57" s="34">
        <f t="shared" si="27"/>
        <v>29068.42105263158</v>
      </c>
      <c r="M57" s="34">
        <f t="shared" si="27"/>
        <v>33221.052631578947</v>
      </c>
      <c r="N57" s="34">
        <f t="shared" si="27"/>
        <v>37373.684210526313</v>
      </c>
      <c r="O57" s="34">
        <f t="shared" si="27"/>
        <v>41526.31578947368</v>
      </c>
      <c r="P57" s="34">
        <f t="shared" si="27"/>
        <v>45678.947368421053</v>
      </c>
      <c r="Q57" s="34">
        <f t="shared" si="27"/>
        <v>49831.57894736842</v>
      </c>
      <c r="R57" s="34">
        <f t="shared" si="27"/>
        <v>53984.210526315786</v>
      </c>
      <c r="S57" s="34">
        <f t="shared" si="27"/>
        <v>58136.84210526316</v>
      </c>
      <c r="T57" s="34">
        <f t="shared" si="27"/>
        <v>62289.473684210527</v>
      </c>
      <c r="U57" s="34">
        <f t="shared" si="27"/>
        <v>66442.105263157893</v>
      </c>
      <c r="V57" s="34">
        <f t="shared" si="27"/>
        <v>70594.736842105267</v>
      </c>
      <c r="W57" s="34">
        <f t="shared" si="27"/>
        <v>74747.368421052626</v>
      </c>
      <c r="X57" s="34">
        <f t="shared" si="27"/>
        <v>78900</v>
      </c>
      <c r="Y57" s="34" t="str">
        <f t="shared" si="27"/>
        <v/>
      </c>
    </row>
    <row r="58" spans="1:30">
      <c r="A58" s="110">
        <v>13</v>
      </c>
      <c r="B58" s="110">
        <v>0</v>
      </c>
      <c r="C58" s="110">
        <f>ROUND(IF(B58=0,0,$C$31*POWER(A58,$C$32)),0)</f>
        <v>0</v>
      </c>
      <c r="D58" s="110"/>
      <c r="E58" s="110"/>
      <c r="F58" s="1" t="b">
        <f>F$33&lt;=MAX($B58:$B59)</f>
        <v>1</v>
      </c>
      <c r="G58" s="1" t="b">
        <f t="shared" ref="G58:AC58" si="28">G$33&lt;=MAX($B58:$B59)</f>
        <v>1</v>
      </c>
      <c r="H58" s="1" t="b">
        <f t="shared" si="28"/>
        <v>1</v>
      </c>
      <c r="I58" s="1" t="b">
        <f t="shared" si="28"/>
        <v>1</v>
      </c>
      <c r="J58" s="1" t="b">
        <f t="shared" si="28"/>
        <v>1</v>
      </c>
      <c r="K58" s="1" t="b">
        <f t="shared" si="28"/>
        <v>1</v>
      </c>
      <c r="L58" s="1" t="b">
        <f t="shared" si="28"/>
        <v>1</v>
      </c>
      <c r="M58" s="1" t="b">
        <f t="shared" si="28"/>
        <v>1</v>
      </c>
      <c r="N58" s="1" t="b">
        <f t="shared" si="28"/>
        <v>1</v>
      </c>
      <c r="O58" s="1" t="b">
        <f t="shared" si="28"/>
        <v>1</v>
      </c>
      <c r="P58" s="1" t="b">
        <f t="shared" si="28"/>
        <v>1</v>
      </c>
      <c r="Q58" s="1" t="b">
        <f t="shared" si="28"/>
        <v>1</v>
      </c>
      <c r="R58" s="1" t="b">
        <f t="shared" si="28"/>
        <v>1</v>
      </c>
      <c r="S58" s="1" t="b">
        <f t="shared" si="28"/>
        <v>1</v>
      </c>
      <c r="T58" s="1" t="b">
        <f t="shared" si="28"/>
        <v>1</v>
      </c>
      <c r="U58" s="1" t="b">
        <f t="shared" si="28"/>
        <v>1</v>
      </c>
      <c r="V58" s="1" t="b">
        <f t="shared" si="28"/>
        <v>1</v>
      </c>
      <c r="W58" s="1" t="b">
        <f t="shared" si="28"/>
        <v>1</v>
      </c>
      <c r="X58" s="1" t="b">
        <f t="shared" si="28"/>
        <v>1</v>
      </c>
      <c r="Y58" s="1" t="b">
        <f t="shared" si="28"/>
        <v>0</v>
      </c>
      <c r="Z58" s="1" t="b">
        <f t="shared" si="28"/>
        <v>0</v>
      </c>
      <c r="AA58" s="1" t="b">
        <f t="shared" si="28"/>
        <v>0</v>
      </c>
      <c r="AB58" s="1" t="b">
        <f t="shared" si="28"/>
        <v>0</v>
      </c>
      <c r="AC58" s="1" t="b">
        <f t="shared" si="28"/>
        <v>0</v>
      </c>
      <c r="AD58" s="1"/>
    </row>
    <row r="59" spans="1:30">
      <c r="A59" s="110">
        <v>13</v>
      </c>
      <c r="B59" s="110">
        <v>19</v>
      </c>
      <c r="C59" s="110">
        <f>ROUND(IF(B59=0,0,$C$31*POWER(A59,$C$32)),0)</f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29">IF(G58,$D$59*G33+$E$59,"")</f>
        <v>9142.5263157894733</v>
      </c>
      <c r="H59" s="34">
        <f t="shared" si="29"/>
        <v>13713.78947368421</v>
      </c>
      <c r="I59" s="34">
        <f t="shared" si="29"/>
        <v>18285.052631578947</v>
      </c>
      <c r="J59" s="34">
        <f t="shared" si="29"/>
        <v>22856.315789473683</v>
      </c>
      <c r="K59" s="34">
        <f t="shared" si="29"/>
        <v>27427.57894736842</v>
      </c>
      <c r="L59" s="34">
        <f t="shared" si="29"/>
        <v>31998.842105263157</v>
      </c>
      <c r="M59" s="34">
        <f t="shared" si="29"/>
        <v>36570.105263157893</v>
      </c>
      <c r="N59" s="34">
        <f t="shared" si="29"/>
        <v>41141.368421052626</v>
      </c>
      <c r="O59" s="34">
        <f t="shared" si="29"/>
        <v>45712.631578947367</v>
      </c>
      <c r="P59" s="34">
        <f t="shared" si="29"/>
        <v>50283.894736842107</v>
      </c>
      <c r="Q59" s="34">
        <f t="shared" si="29"/>
        <v>54855.15789473684</v>
      </c>
      <c r="R59" s="34">
        <f t="shared" si="29"/>
        <v>59426.421052631573</v>
      </c>
      <c r="S59" s="34">
        <f t="shared" si="29"/>
        <v>63997.684210526313</v>
      </c>
      <c r="T59" s="34">
        <f t="shared" si="29"/>
        <v>68568.947368421053</v>
      </c>
      <c r="U59" s="34">
        <f t="shared" si="29"/>
        <v>73140.210526315786</v>
      </c>
      <c r="V59" s="34">
        <f t="shared" si="29"/>
        <v>77711.473684210519</v>
      </c>
      <c r="W59" s="34">
        <f t="shared" si="29"/>
        <v>82282.736842105252</v>
      </c>
      <c r="X59" s="34">
        <f t="shared" si="29"/>
        <v>86854</v>
      </c>
      <c r="Y59" s="34"/>
    </row>
    <row r="60" spans="1:30">
      <c r="A60" s="247">
        <v>14</v>
      </c>
      <c r="B60" s="247">
        <v>0</v>
      </c>
      <c r="C60" s="247">
        <f>ROUND(IF(B60=0,0,$C$31*POWER(A60,$C$32)),0)</f>
        <v>0</v>
      </c>
      <c r="D60" s="247"/>
      <c r="E60" s="247"/>
      <c r="F60" s="1" t="b">
        <f>F$33&lt;=MAX($B60:$B61)</f>
        <v>1</v>
      </c>
      <c r="G60" s="1" t="b">
        <f>G$33&lt;=MAX($B60:$B61)</f>
        <v>1</v>
      </c>
      <c r="H60" s="1" t="b">
        <f>H$33&lt;=MAX($B60:$B61)</f>
        <v>1</v>
      </c>
      <c r="I60" s="1" t="b">
        <f>I$33&lt;=MAX($B60:$B61)</f>
        <v>1</v>
      </c>
      <c r="J60" s="1" t="b">
        <f>J$33&lt;=MAX($B60:$B61)</f>
        <v>1</v>
      </c>
      <c r="K60" s="1" t="b">
        <f>K$33&lt;=MAX($B60:$B61)</f>
        <v>1</v>
      </c>
      <c r="L60" s="1" t="b">
        <f>L$33&lt;=MAX($B60:$B61)</f>
        <v>1</v>
      </c>
      <c r="M60" s="1" t="b">
        <f>M$33&lt;=MAX($B60:$B61)</f>
        <v>1</v>
      </c>
      <c r="N60" s="1" t="b">
        <f>N$33&lt;=MAX($B60:$B61)</f>
        <v>1</v>
      </c>
      <c r="O60" s="1" t="b">
        <f>O$33&lt;=MAX($B60:$B61)</f>
        <v>1</v>
      </c>
      <c r="P60" s="1" t="b">
        <f>P$33&lt;=MAX($B60:$B61)</f>
        <v>1</v>
      </c>
      <c r="Q60" s="1" t="b">
        <f>Q$33&lt;=MAX($B60:$B61)</f>
        <v>1</v>
      </c>
      <c r="R60" s="1" t="b">
        <f>R$33&lt;=MAX($B60:$B61)</f>
        <v>1</v>
      </c>
      <c r="S60" s="1" t="b">
        <f>S$33&lt;=MAX($B60:$B61)</f>
        <v>1</v>
      </c>
      <c r="T60" s="1" t="b">
        <f>T$33&lt;=MAX($B60:$B61)</f>
        <v>1</v>
      </c>
      <c r="U60" s="1" t="b">
        <f>U$33&lt;=MAX($B60:$B61)</f>
        <v>1</v>
      </c>
      <c r="V60" s="1" t="b">
        <f>V$33&lt;=MAX($B60:$B61)</f>
        <v>1</v>
      </c>
      <c r="W60" s="1" t="b">
        <f>W$33&lt;=MAX($B60:$B61)</f>
        <v>1</v>
      </c>
      <c r="X60" s="1" t="b">
        <f>X$33&lt;=MAX($B60:$B61)</f>
        <v>1</v>
      </c>
      <c r="Y60" s="1" t="b">
        <f>Y$33&lt;=MAX($B60:$B61)</f>
        <v>0</v>
      </c>
      <c r="Z60" s="1" t="b">
        <f>Z$33&lt;=MAX($B60:$B61)</f>
        <v>0</v>
      </c>
      <c r="AA60" s="1" t="b">
        <f t="shared" ref="AA60:AC60" si="30">AA$33&lt;=MAX($B60:$B61)</f>
        <v>0</v>
      </c>
      <c r="AB60" s="1" t="b">
        <f t="shared" si="30"/>
        <v>0</v>
      </c>
      <c r="AC60" s="1" t="b">
        <f t="shared" si="30"/>
        <v>0</v>
      </c>
      <c r="AD60" s="1"/>
    </row>
    <row r="61" spans="1:30">
      <c r="A61" s="110">
        <v>14</v>
      </c>
      <c r="B61" s="110">
        <v>19</v>
      </c>
      <c r="C61" s="110">
        <f>ROUND(IF(B61=0,0,$C$31*POWER(A61,$C$32)),0)</f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1">IF(G60,$D$61*G33+$E$61,"")</f>
        <v>9992.8421052631584</v>
      </c>
      <c r="H61" s="34">
        <f t="shared" si="31"/>
        <v>14989.263157894737</v>
      </c>
      <c r="I61" s="34">
        <f t="shared" si="31"/>
        <v>19985.684210526317</v>
      </c>
      <c r="J61" s="34">
        <f t="shared" si="31"/>
        <v>24982.105263157897</v>
      </c>
      <c r="K61" s="34">
        <f t="shared" si="31"/>
        <v>29978.526315789473</v>
      </c>
      <c r="L61" s="34">
        <f t="shared" si="31"/>
        <v>34974.947368421053</v>
      </c>
      <c r="M61" s="34">
        <f t="shared" si="31"/>
        <v>39971.368421052633</v>
      </c>
      <c r="N61" s="34">
        <f t="shared" si="31"/>
        <v>44967.789473684214</v>
      </c>
      <c r="O61" s="34">
        <f t="shared" si="31"/>
        <v>49964.210526315794</v>
      </c>
      <c r="P61" s="34">
        <f t="shared" si="31"/>
        <v>54960.631578947374</v>
      </c>
      <c r="Q61" s="34">
        <f t="shared" si="31"/>
        <v>59957.052631578947</v>
      </c>
      <c r="R61" s="34">
        <f t="shared" si="31"/>
        <v>64953.473684210527</v>
      </c>
      <c r="S61" s="34">
        <f t="shared" si="31"/>
        <v>69949.894736842107</v>
      </c>
      <c r="T61" s="34">
        <f t="shared" si="31"/>
        <v>74946.315789473694</v>
      </c>
      <c r="U61" s="34">
        <f t="shared" si="31"/>
        <v>79942.736842105267</v>
      </c>
      <c r="V61" s="34">
        <f t="shared" si="31"/>
        <v>84939.15789473684</v>
      </c>
      <c r="W61" s="34">
        <f t="shared" si="31"/>
        <v>89935.578947368427</v>
      </c>
      <c r="X61" s="34">
        <f t="shared" si="31"/>
        <v>94932</v>
      </c>
      <c r="Y61" s="34"/>
    </row>
    <row r="62" spans="1:30">
      <c r="A62" s="247">
        <v>15</v>
      </c>
      <c r="B62" s="247">
        <v>0</v>
      </c>
      <c r="C62" s="247">
        <f>ROUND(IF(B62=0,0,$C$31*POWER(A62,$C$32)),0)</f>
        <v>0</v>
      </c>
      <c r="D62" s="247"/>
      <c r="E62" s="247"/>
      <c r="F62" s="1" t="b">
        <f>F$33&lt;=MAX($B62:$B63)</f>
        <v>1</v>
      </c>
      <c r="G62" s="1" t="b">
        <f>G$33&lt;=MAX($B62:$B63)</f>
        <v>1</v>
      </c>
      <c r="H62" s="1" t="b">
        <f>H$33&lt;=MAX($B62:$B63)</f>
        <v>1</v>
      </c>
      <c r="I62" s="1" t="b">
        <f>I$33&lt;=MAX($B62:$B63)</f>
        <v>1</v>
      </c>
      <c r="J62" s="1" t="b">
        <f>J$33&lt;=MAX($B62:$B63)</f>
        <v>1</v>
      </c>
      <c r="K62" s="1" t="b">
        <f>K$33&lt;=MAX($B62:$B63)</f>
        <v>1</v>
      </c>
      <c r="L62" s="1" t="b">
        <f>L$33&lt;=MAX($B62:$B63)</f>
        <v>1</v>
      </c>
      <c r="M62" s="1" t="b">
        <f>M$33&lt;=MAX($B62:$B63)</f>
        <v>1</v>
      </c>
      <c r="N62" s="1" t="b">
        <f>N$33&lt;=MAX($B62:$B63)</f>
        <v>1</v>
      </c>
      <c r="O62" s="1" t="b">
        <f>O$33&lt;=MAX($B62:$B63)</f>
        <v>1</v>
      </c>
      <c r="P62" s="1" t="b">
        <f>P$33&lt;=MAX($B62:$B63)</f>
        <v>1</v>
      </c>
      <c r="Q62" s="1" t="b">
        <f>Q$33&lt;=MAX($B62:$B63)</f>
        <v>1</v>
      </c>
      <c r="R62" s="1" t="b">
        <f>R$33&lt;=MAX($B62:$B63)</f>
        <v>1</v>
      </c>
      <c r="S62" s="1" t="b">
        <f>S$33&lt;=MAX($B62:$B63)</f>
        <v>1</v>
      </c>
      <c r="T62" s="1" t="b">
        <f>T$33&lt;=MAX($B62:$B63)</f>
        <v>1</v>
      </c>
      <c r="U62" s="1" t="b">
        <f>U$33&lt;=MAX($B62:$B63)</f>
        <v>1</v>
      </c>
      <c r="V62" s="1" t="b">
        <f>V$33&lt;=MAX($B62:$B63)</f>
        <v>1</v>
      </c>
      <c r="W62" s="1" t="b">
        <f>W$33&lt;=MAX($B62:$B63)</f>
        <v>1</v>
      </c>
      <c r="X62" s="1" t="b">
        <f>X$33&lt;=MAX($B62:$B63)</f>
        <v>1</v>
      </c>
      <c r="Y62" s="1" t="b">
        <f>Y$33&lt;=MAX($B62:$B63)</f>
        <v>0</v>
      </c>
      <c r="Z62" s="1" t="b">
        <f>Z$33&lt;=MAX($B62:$B63)</f>
        <v>0</v>
      </c>
      <c r="AA62" s="1" t="b">
        <f t="shared" ref="AA62:AC62" si="32">AA$33&lt;=MAX($B62:$B63)</f>
        <v>0</v>
      </c>
      <c r="AB62" s="1" t="b">
        <f t="shared" si="32"/>
        <v>0</v>
      </c>
      <c r="AC62" s="1" t="b">
        <f t="shared" si="32"/>
        <v>0</v>
      </c>
      <c r="AD62" s="1"/>
    </row>
    <row r="63" spans="1:30">
      <c r="A63" s="110">
        <v>15</v>
      </c>
      <c r="B63" s="110">
        <v>19</v>
      </c>
      <c r="C63" s="110">
        <f>ROUND(IF(B63=0,0,$C$31*POWER(A63,$C$32)),0)</f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3">IF(G62,$D$63*G33+$E$63,"")</f>
        <v>10855.368421052608</v>
      </c>
      <c r="H63" s="34">
        <f t="shared" si="33"/>
        <v>16283.052631578927</v>
      </c>
      <c r="I63" s="34">
        <f t="shared" si="33"/>
        <v>21710.736842105245</v>
      </c>
      <c r="J63" s="34">
        <f t="shared" si="33"/>
        <v>27138.421052631566</v>
      </c>
      <c r="K63" s="34">
        <f t="shared" si="33"/>
        <v>32566.105263157882</v>
      </c>
      <c r="L63" s="34">
        <f t="shared" si="33"/>
        <v>37993.789473684199</v>
      </c>
      <c r="M63" s="34">
        <f t="shared" si="33"/>
        <v>43421.473684210519</v>
      </c>
      <c r="N63" s="34">
        <f t="shared" si="33"/>
        <v>48849.15789473684</v>
      </c>
      <c r="O63" s="34">
        <f t="shared" si="33"/>
        <v>54276.84210526316</v>
      </c>
      <c r="P63" s="34">
        <f t="shared" si="33"/>
        <v>59704.526315789473</v>
      </c>
      <c r="Q63" s="34">
        <f t="shared" si="33"/>
        <v>65132.210526315794</v>
      </c>
      <c r="R63" s="34">
        <f t="shared" si="33"/>
        <v>70559.894736842107</v>
      </c>
      <c r="S63" s="34">
        <f t="shared" si="33"/>
        <v>75987.578947368427</v>
      </c>
      <c r="T63" s="34">
        <f t="shared" si="33"/>
        <v>81415.263157894748</v>
      </c>
      <c r="U63" s="34">
        <f t="shared" si="33"/>
        <v>86842.947368421068</v>
      </c>
      <c r="V63" s="34">
        <f t="shared" si="33"/>
        <v>92270.631578947388</v>
      </c>
      <c r="W63" s="34">
        <f t="shared" si="33"/>
        <v>97698.315789473709</v>
      </c>
      <c r="X63" s="34">
        <f t="shared" si="33"/>
        <v>103126.00000000003</v>
      </c>
      <c r="Y63" s="34"/>
    </row>
    <row r="64" spans="1:30">
      <c r="A64" s="247">
        <v>16</v>
      </c>
      <c r="B64" s="247">
        <v>0</v>
      </c>
      <c r="C64" s="247">
        <f>ROUND(IF(B64=0,0,$C$31*POWER(A64,$C$32)),0)</f>
        <v>0</v>
      </c>
      <c r="D64" s="247"/>
      <c r="E64" s="247"/>
      <c r="F64" s="1" t="b">
        <f>F$33&lt;=MAX($B64:$B65)</f>
        <v>1</v>
      </c>
      <c r="G64" s="1" t="b">
        <f>G$33&lt;=MAX($B64:$B65)</f>
        <v>1</v>
      </c>
      <c r="H64" s="1" t="b">
        <f>H$33&lt;=MAX($B64:$B65)</f>
        <v>1</v>
      </c>
      <c r="I64" s="1" t="b">
        <f>I$33&lt;=MAX($B64:$B65)</f>
        <v>1</v>
      </c>
      <c r="J64" s="1" t="b">
        <f>J$33&lt;=MAX($B64:$B65)</f>
        <v>1</v>
      </c>
      <c r="K64" s="1" t="b">
        <f>K$33&lt;=MAX($B64:$B65)</f>
        <v>1</v>
      </c>
      <c r="L64" s="1" t="b">
        <f>L$33&lt;=MAX($B64:$B65)</f>
        <v>1</v>
      </c>
      <c r="M64" s="1" t="b">
        <f>M$33&lt;=MAX($B64:$B65)</f>
        <v>1</v>
      </c>
      <c r="N64" s="1" t="b">
        <f>N$33&lt;=MAX($B64:$B65)</f>
        <v>1</v>
      </c>
      <c r="O64" s="1" t="b">
        <f>O$33&lt;=MAX($B64:$B65)</f>
        <v>1</v>
      </c>
      <c r="P64" s="1" t="b">
        <f>P$33&lt;=MAX($B64:$B65)</f>
        <v>1</v>
      </c>
      <c r="Q64" s="1" t="b">
        <f>Q$33&lt;=MAX($B64:$B65)</f>
        <v>1</v>
      </c>
      <c r="R64" s="1" t="b">
        <f>R$33&lt;=MAX($B64:$B65)</f>
        <v>1</v>
      </c>
      <c r="S64" s="1" t="b">
        <f>S$33&lt;=MAX($B64:$B65)</f>
        <v>1</v>
      </c>
      <c r="T64" s="1" t="b">
        <f>T$33&lt;=MAX($B64:$B65)</f>
        <v>1</v>
      </c>
      <c r="U64" s="1" t="b">
        <f>U$33&lt;=MAX($B64:$B65)</f>
        <v>1</v>
      </c>
      <c r="V64" s="1" t="b">
        <f>V$33&lt;=MAX($B64:$B65)</f>
        <v>1</v>
      </c>
      <c r="W64" s="1" t="b">
        <f>W$33&lt;=MAX($B64:$B65)</f>
        <v>1</v>
      </c>
      <c r="X64" s="1" t="b">
        <f>X$33&lt;=MAX($B64:$B65)</f>
        <v>1</v>
      </c>
      <c r="Y64" s="1" t="b">
        <f>Y$33&lt;=MAX($B64:$B65)</f>
        <v>0</v>
      </c>
      <c r="Z64" s="1" t="b">
        <f>Z$33&lt;=MAX($B64:$B65)</f>
        <v>0</v>
      </c>
      <c r="AA64" s="1" t="b">
        <f t="shared" ref="AA64:AC64" si="34">AA$33&lt;=MAX($B64:$B65)</f>
        <v>0</v>
      </c>
      <c r="AB64" s="1" t="b">
        <f t="shared" si="34"/>
        <v>0</v>
      </c>
      <c r="AC64" s="1" t="b">
        <f t="shared" si="34"/>
        <v>0</v>
      </c>
      <c r="AD64" s="1"/>
    </row>
    <row r="65" spans="1:29">
      <c r="A65" s="110">
        <v>16</v>
      </c>
      <c r="B65" s="110">
        <v>19</v>
      </c>
      <c r="C65" s="110">
        <f>ROUND(IF(B65=0,0,$C$31*POWER(A65,$C$32)),0)</f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35">IF(G64,$D$65*G33+$E$65,"")</f>
        <v>11729.473684210509</v>
      </c>
      <c r="H65" s="34">
        <f t="shared" si="35"/>
        <v>17594.210526315772</v>
      </c>
      <c r="I65" s="34">
        <f t="shared" si="35"/>
        <v>23458.947368421039</v>
      </c>
      <c r="J65" s="34">
        <f t="shared" si="35"/>
        <v>29323.684210526306</v>
      </c>
      <c r="K65" s="34">
        <f t="shared" si="35"/>
        <v>35188.421052631566</v>
      </c>
      <c r="L65" s="34">
        <f t="shared" si="35"/>
        <v>41053.157894736833</v>
      </c>
      <c r="M65" s="34">
        <f t="shared" si="35"/>
        <v>46917.8947368421</v>
      </c>
      <c r="N65" s="34">
        <f t="shared" si="35"/>
        <v>52782.631578947367</v>
      </c>
      <c r="O65" s="34">
        <f t="shared" si="35"/>
        <v>58647.368421052633</v>
      </c>
      <c r="P65" s="34">
        <f t="shared" si="35"/>
        <v>64512.105263157893</v>
      </c>
      <c r="Q65" s="34">
        <f t="shared" si="35"/>
        <v>70376.842105263146</v>
      </c>
      <c r="R65" s="34">
        <f t="shared" si="35"/>
        <v>76241.578947368427</v>
      </c>
      <c r="S65" s="34">
        <f t="shared" si="35"/>
        <v>82106.31578947368</v>
      </c>
      <c r="T65" s="34">
        <f t="shared" si="35"/>
        <v>87971.052631578961</v>
      </c>
      <c r="U65" s="34">
        <f t="shared" si="35"/>
        <v>93835.789473684214</v>
      </c>
      <c r="V65" s="34">
        <f t="shared" si="35"/>
        <v>99700.526315789495</v>
      </c>
      <c r="W65" s="34">
        <f t="shared" si="35"/>
        <v>105565.26315789475</v>
      </c>
      <c r="X65" s="34">
        <f t="shared" si="35"/>
        <v>111430.00000000003</v>
      </c>
      <c r="Y65" s="34"/>
    </row>
    <row r="66" spans="1:29">
      <c r="A66" s="247">
        <v>17</v>
      </c>
      <c r="B66" s="247">
        <v>0</v>
      </c>
      <c r="C66" s="247">
        <f>ROUND(IF(B66=0,0,$C$31*POWER(A66,$C$32)),0)</f>
        <v>0</v>
      </c>
      <c r="D66" s="247"/>
      <c r="E66" s="247"/>
      <c r="F66" s="34" t="b">
        <f>F$33&lt;=MAX($B66:$B67)</f>
        <v>1</v>
      </c>
      <c r="G66" s="34" t="b">
        <f t="shared" ref="G66:AC66" si="36">G$33&lt;=MAX($B66:$B67)</f>
        <v>1</v>
      </c>
      <c r="H66" s="34" t="b">
        <f t="shared" si="36"/>
        <v>1</v>
      </c>
      <c r="I66" s="34" t="b">
        <f t="shared" si="36"/>
        <v>1</v>
      </c>
      <c r="J66" s="34" t="b">
        <f t="shared" si="36"/>
        <v>1</v>
      </c>
      <c r="K66" s="34" t="b">
        <f t="shared" si="36"/>
        <v>1</v>
      </c>
      <c r="L66" s="34" t="b">
        <f t="shared" si="36"/>
        <v>1</v>
      </c>
      <c r="M66" s="34" t="b">
        <f t="shared" si="36"/>
        <v>1</v>
      </c>
      <c r="N66" s="34" t="b">
        <f t="shared" si="36"/>
        <v>1</v>
      </c>
      <c r="O66" s="34" t="b">
        <f t="shared" si="36"/>
        <v>1</v>
      </c>
      <c r="P66" s="34" t="b">
        <f t="shared" si="36"/>
        <v>1</v>
      </c>
      <c r="Q66" s="34" t="b">
        <f t="shared" si="36"/>
        <v>1</v>
      </c>
      <c r="R66" s="34" t="b">
        <f t="shared" si="36"/>
        <v>1</v>
      </c>
      <c r="S66" s="34" t="b">
        <f t="shared" si="36"/>
        <v>1</v>
      </c>
      <c r="T66" s="34" t="b">
        <f t="shared" si="36"/>
        <v>1</v>
      </c>
      <c r="U66" s="34" t="b">
        <f t="shared" si="36"/>
        <v>1</v>
      </c>
      <c r="V66" s="34" t="b">
        <f t="shared" si="36"/>
        <v>1</v>
      </c>
      <c r="W66" s="34" t="b">
        <f t="shared" si="36"/>
        <v>1</v>
      </c>
      <c r="X66" s="34" t="b">
        <f t="shared" si="36"/>
        <v>1</v>
      </c>
      <c r="Y66" s="34" t="b">
        <f t="shared" si="36"/>
        <v>1</v>
      </c>
      <c r="Z66" s="34" t="b">
        <f t="shared" si="36"/>
        <v>1</v>
      </c>
      <c r="AA66" s="34" t="b">
        <f t="shared" si="36"/>
        <v>1</v>
      </c>
      <c r="AB66" s="34" t="b">
        <f t="shared" si="36"/>
        <v>1</v>
      </c>
      <c r="AC66" s="34" t="b">
        <f t="shared" si="36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37">IF(G66,$D$67*G33+$E$67,"")</f>
        <v>13257.499999999987</v>
      </c>
      <c r="H67" s="34">
        <f t="shared" si="37"/>
        <v>19886.249999999989</v>
      </c>
      <c r="I67" s="34">
        <f t="shared" si="37"/>
        <v>26514.999999999989</v>
      </c>
      <c r="J67" s="34">
        <f t="shared" si="37"/>
        <v>33143.749999999993</v>
      </c>
      <c r="K67" s="34">
        <f t="shared" si="37"/>
        <v>39772.499999999993</v>
      </c>
      <c r="L67" s="34">
        <f t="shared" si="37"/>
        <v>46401.249999999993</v>
      </c>
      <c r="M67" s="34">
        <f t="shared" si="37"/>
        <v>53029.999999999993</v>
      </c>
      <c r="N67" s="34">
        <f t="shared" si="37"/>
        <v>59658.749999999993</v>
      </c>
      <c r="O67" s="34">
        <f t="shared" si="37"/>
        <v>66287.5</v>
      </c>
      <c r="P67" s="34">
        <f t="shared" si="37"/>
        <v>72916.25</v>
      </c>
      <c r="Q67" s="34">
        <f t="shared" si="37"/>
        <v>79545</v>
      </c>
      <c r="R67" s="34">
        <f t="shared" si="37"/>
        <v>86173.75</v>
      </c>
      <c r="S67" s="34">
        <f t="shared" si="37"/>
        <v>92802.5</v>
      </c>
      <c r="T67" s="34">
        <f t="shared" si="37"/>
        <v>99431.25</v>
      </c>
      <c r="U67" s="34">
        <f t="shared" si="37"/>
        <v>106060</v>
      </c>
      <c r="V67" s="34">
        <f t="shared" si="37"/>
        <v>112688.75</v>
      </c>
      <c r="W67" s="34">
        <f t="shared" si="37"/>
        <v>119317.5</v>
      </c>
      <c r="X67" s="34">
        <f t="shared" si="37"/>
        <v>125946.25</v>
      </c>
      <c r="Y67" s="34">
        <f t="shared" si="37"/>
        <v>132575</v>
      </c>
      <c r="Z67" s="34">
        <f t="shared" si="37"/>
        <v>139203.75</v>
      </c>
      <c r="AA67" s="34">
        <f t="shared" si="37"/>
        <v>145832.5</v>
      </c>
      <c r="AB67" s="34">
        <f t="shared" si="37"/>
        <v>152461.25</v>
      </c>
      <c r="AC67" s="34">
        <f t="shared" si="37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963</v>
      </c>
      <c r="W70" s="1" t="s">
        <v>964</v>
      </c>
      <c r="X70" s="1" t="s">
        <v>965</v>
      </c>
      <c r="Y70" s="1" t="s">
        <v>966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38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38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38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38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38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38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38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39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39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39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39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39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opLeftCell="A151" workbookViewId="0">
      <selection activeCell="A178" sqref="A178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5" t="s">
        <v>123</v>
      </c>
      <c r="G17" s="506"/>
      <c r="H17" s="507"/>
      <c r="I17" s="505" t="s">
        <v>183</v>
      </c>
      <c r="J17" s="506"/>
      <c r="K17" s="507"/>
      <c r="L17" s="505" t="s">
        <v>194</v>
      </c>
      <c r="M17" s="506"/>
      <c r="N17" s="507"/>
      <c r="O17" s="505" t="s">
        <v>195</v>
      </c>
      <c r="P17" s="506"/>
      <c r="Q17" s="507"/>
      <c r="R17" s="505" t="s">
        <v>196</v>
      </c>
      <c r="S17" s="506"/>
      <c r="T17" s="507"/>
      <c r="U17" s="505" t="s">
        <v>331</v>
      </c>
      <c r="V17" s="506"/>
      <c r="W17" s="507"/>
      <c r="X17" s="505" t="s">
        <v>342</v>
      </c>
      <c r="Y17" s="506"/>
      <c r="Z17" s="507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>F32/$B$3</f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 ht="18.75">
      <c r="A33" s="30" t="s">
        <v>174</v>
      </c>
      <c r="B33" s="36"/>
      <c r="C33" s="36"/>
      <c r="E33" s="276" t="s">
        <v>575</v>
      </c>
      <c r="F33" s="151">
        <v>550</v>
      </c>
      <c r="G33" s="161">
        <f>F33/$B$3</f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/>
      <c r="B34" s="36"/>
      <c r="C34" s="36"/>
      <c r="E34" s="276" t="s">
        <v>967</v>
      </c>
      <c r="F34" s="151">
        <v>550</v>
      </c>
      <c r="G34" s="161">
        <f>F34/$B$3</f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>F35/$B$3</f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>F36/$B$3</f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8" t="s">
        <v>180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</row>
    <row r="66" spans="1:15" ht="15" customHeight="1">
      <c r="A66" s="508"/>
      <c r="B66" s="508"/>
      <c r="C66" s="508"/>
      <c r="D66" s="508"/>
      <c r="E66" s="508"/>
      <c r="F66" s="508"/>
      <c r="G66" s="508"/>
      <c r="H66" s="508"/>
      <c r="I66" s="508"/>
      <c r="J66" s="508"/>
      <c r="K66" s="508"/>
      <c r="L66" s="508"/>
      <c r="M66" s="508"/>
      <c r="N66" s="508"/>
      <c r="O66" s="508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>G19*B82</f>
        <v>0</v>
      </c>
      <c r="D82" s="133">
        <f>H19*B82</f>
        <v>0</v>
      </c>
      <c r="F82" s="199">
        <v>1</v>
      </c>
      <c r="G82" s="121" t="s">
        <v>124</v>
      </c>
      <c r="H82" s="115">
        <f>ROUND(F82/G19,3)</f>
        <v>1</v>
      </c>
      <c r="I82" s="122">
        <f>ROUND(F82/H19,3)</f>
        <v>1.4930000000000001</v>
      </c>
      <c r="K82" s="198">
        <v>1</v>
      </c>
      <c r="L82" s="121" t="s">
        <v>124</v>
      </c>
      <c r="M82" s="182">
        <f>G19*K82</f>
        <v>1</v>
      </c>
      <c r="N82" s="185">
        <f>H19*K82</f>
        <v>0.67</v>
      </c>
    </row>
    <row r="83" spans="1:14">
      <c r="A83" s="327" t="s">
        <v>484</v>
      </c>
      <c r="B83" s="134">
        <v>0</v>
      </c>
      <c r="C83" s="272">
        <f>G20*B83</f>
        <v>0</v>
      </c>
      <c r="D83" s="273">
        <f>H20*B83</f>
        <v>0</v>
      </c>
      <c r="F83" s="215">
        <v>1</v>
      </c>
      <c r="G83" s="271" t="s">
        <v>127</v>
      </c>
      <c r="H83" s="282">
        <f>ROUND(F83/G20,3)</f>
        <v>0.28599999999999998</v>
      </c>
      <c r="I83" s="283">
        <f>ROUND(F83/H20,3)</f>
        <v>0.42899999999999999</v>
      </c>
      <c r="K83" s="223">
        <v>1</v>
      </c>
      <c r="L83" s="271" t="s">
        <v>127</v>
      </c>
      <c r="M83" s="296">
        <f>G20*K83</f>
        <v>3.5</v>
      </c>
      <c r="N83" s="297">
        <f>H20*K83</f>
        <v>2.33</v>
      </c>
    </row>
    <row r="84" spans="1:14">
      <c r="A84" s="328" t="s">
        <v>485</v>
      </c>
      <c r="B84" s="131">
        <v>0</v>
      </c>
      <c r="C84" s="267">
        <f>G21*B84</f>
        <v>0</v>
      </c>
      <c r="D84" s="268">
        <f>H21*B84</f>
        <v>0</v>
      </c>
      <c r="F84" s="199">
        <v>1</v>
      </c>
      <c r="G84" s="256" t="s">
        <v>128</v>
      </c>
      <c r="H84" s="269">
        <f>ROUND(F84/G21,3)</f>
        <v>0.25</v>
      </c>
      <c r="I84" s="270">
        <f>ROUND(F84/H21,3)</f>
        <v>0.375</v>
      </c>
      <c r="K84" s="198">
        <v>1</v>
      </c>
      <c r="L84" s="256" t="s">
        <v>128</v>
      </c>
      <c r="M84" s="292">
        <f>G21*K84</f>
        <v>4</v>
      </c>
      <c r="N84" s="293">
        <f>H21*K84</f>
        <v>2.67</v>
      </c>
    </row>
    <row r="85" spans="1:14">
      <c r="A85" s="324" t="s">
        <v>486</v>
      </c>
      <c r="B85" s="128">
        <v>0</v>
      </c>
      <c r="C85" s="129">
        <f>G22*B85</f>
        <v>0</v>
      </c>
      <c r="D85" s="130">
        <f>H22*B85</f>
        <v>0</v>
      </c>
      <c r="F85" s="199">
        <v>1</v>
      </c>
      <c r="G85" s="119" t="s">
        <v>129</v>
      </c>
      <c r="H85" s="114">
        <f>ROUND(F85/G22,3)</f>
        <v>0.2</v>
      </c>
      <c r="I85" s="120">
        <f>ROUND(F85/H22,3)</f>
        <v>0.3</v>
      </c>
      <c r="K85" s="198">
        <v>1</v>
      </c>
      <c r="L85" s="119" t="s">
        <v>129</v>
      </c>
      <c r="M85" s="183">
        <f>G22*K85</f>
        <v>5</v>
      </c>
      <c r="N85" s="184">
        <f>H22*K85</f>
        <v>3.33</v>
      </c>
    </row>
    <row r="86" spans="1:14">
      <c r="A86" s="329" t="s">
        <v>487</v>
      </c>
      <c r="B86" s="206">
        <v>0</v>
      </c>
      <c r="C86" s="263">
        <f>G23*B86</f>
        <v>0</v>
      </c>
      <c r="D86" s="264">
        <f>H23*B86</f>
        <v>0</v>
      </c>
      <c r="F86" s="215">
        <v>1</v>
      </c>
      <c r="G86" s="262" t="s">
        <v>130</v>
      </c>
      <c r="H86" s="287">
        <f>ROUND(F86/G23,3)</f>
        <v>0.125</v>
      </c>
      <c r="I86" s="288">
        <f>ROUND(F86/H23,3)</f>
        <v>0.188</v>
      </c>
      <c r="K86" s="223">
        <v>1</v>
      </c>
      <c r="L86" s="262" t="s">
        <v>130</v>
      </c>
      <c r="M86" s="265">
        <f>G23*K86</f>
        <v>8</v>
      </c>
      <c r="N86" s="266">
        <f>H23*K86</f>
        <v>5.33</v>
      </c>
    </row>
    <row r="87" spans="1:14">
      <c r="A87" s="330" t="s">
        <v>488</v>
      </c>
      <c r="B87" s="128">
        <v>0</v>
      </c>
      <c r="C87" s="258">
        <f>G24*B87</f>
        <v>0</v>
      </c>
      <c r="D87" s="259">
        <f>H24*B87</f>
        <v>0</v>
      </c>
      <c r="F87" s="199">
        <v>1</v>
      </c>
      <c r="G87" s="257" t="s">
        <v>131</v>
      </c>
      <c r="H87" s="260">
        <f>ROUND(F87/G24,3)</f>
        <v>0.1</v>
      </c>
      <c r="I87" s="261">
        <f>ROUND(F87/H24,3)</f>
        <v>0.15</v>
      </c>
      <c r="K87" s="198">
        <v>1</v>
      </c>
      <c r="L87" s="257" t="s">
        <v>131</v>
      </c>
      <c r="M87" s="298">
        <f>G24*K87</f>
        <v>10</v>
      </c>
      <c r="N87" s="299">
        <f>H24*K87</f>
        <v>6.67</v>
      </c>
    </row>
    <row r="88" spans="1:14">
      <c r="A88" s="326" t="s">
        <v>489</v>
      </c>
      <c r="B88" s="131">
        <v>0</v>
      </c>
      <c r="C88" s="132">
        <f>G25*B88</f>
        <v>0</v>
      </c>
      <c r="D88" s="133">
        <f>H25*B88</f>
        <v>0</v>
      </c>
      <c r="F88" s="199">
        <v>1</v>
      </c>
      <c r="G88" s="121" t="s">
        <v>132</v>
      </c>
      <c r="H88" s="115">
        <f>ROUND(F88/G25,3)</f>
        <v>0.1</v>
      </c>
      <c r="I88" s="122">
        <f>ROUND(F88/H25,3)</f>
        <v>0.15</v>
      </c>
      <c r="K88" s="198">
        <v>1</v>
      </c>
      <c r="L88" s="121" t="s">
        <v>132</v>
      </c>
      <c r="M88" s="182">
        <f>G25*K88</f>
        <v>10</v>
      </c>
      <c r="N88" s="185">
        <f>H25*K88</f>
        <v>6.67</v>
      </c>
    </row>
    <row r="89" spans="1:14">
      <c r="A89" s="327" t="s">
        <v>490</v>
      </c>
      <c r="B89" s="134">
        <v>0</v>
      </c>
      <c r="C89" s="272">
        <f>G26*B89</f>
        <v>0</v>
      </c>
      <c r="D89" s="273">
        <f>H26*B89</f>
        <v>0</v>
      </c>
      <c r="F89" s="215">
        <v>1</v>
      </c>
      <c r="G89" s="271" t="s">
        <v>133</v>
      </c>
      <c r="H89" s="282">
        <f>ROUND(F89/G26,3)</f>
        <v>0.1</v>
      </c>
      <c r="I89" s="283">
        <f>ROUND(F89/H26,3)</f>
        <v>0.15</v>
      </c>
      <c r="K89" s="223">
        <v>1</v>
      </c>
      <c r="L89" s="271" t="s">
        <v>133</v>
      </c>
      <c r="M89" s="296">
        <f>G26*K89</f>
        <v>10</v>
      </c>
      <c r="N89" s="297">
        <f>H26*K89</f>
        <v>6.67</v>
      </c>
    </row>
    <row r="90" spans="1:14">
      <c r="A90" s="328" t="s">
        <v>491</v>
      </c>
      <c r="B90" s="131">
        <v>0</v>
      </c>
      <c r="C90" s="267">
        <f>G27*B90</f>
        <v>0</v>
      </c>
      <c r="D90" s="268">
        <f>H27*B90</f>
        <v>0</v>
      </c>
      <c r="F90" s="199">
        <v>1</v>
      </c>
      <c r="G90" s="256" t="s">
        <v>134</v>
      </c>
      <c r="H90" s="269">
        <f>ROUND(F90/G27,3)</f>
        <v>0.04</v>
      </c>
      <c r="I90" s="270">
        <f>ROUND(F90/H27,3)</f>
        <v>0.06</v>
      </c>
      <c r="K90" s="198">
        <v>1</v>
      </c>
      <c r="L90" s="256" t="s">
        <v>134</v>
      </c>
      <c r="M90" s="292">
        <f>G27*K90</f>
        <v>25</v>
      </c>
      <c r="N90" s="293">
        <f>H27*K90</f>
        <v>16.670000000000002</v>
      </c>
    </row>
    <row r="91" spans="1:14">
      <c r="A91" s="324" t="s">
        <v>492</v>
      </c>
      <c r="B91" s="128">
        <v>0</v>
      </c>
      <c r="C91" s="129">
        <f>G28*B91</f>
        <v>0</v>
      </c>
      <c r="D91" s="130">
        <f>H28*B91</f>
        <v>0</v>
      </c>
      <c r="F91" s="199">
        <v>1</v>
      </c>
      <c r="G91" s="119" t="s">
        <v>135</v>
      </c>
      <c r="H91" s="114">
        <f>ROUND(F91/G28,3)</f>
        <v>0.04</v>
      </c>
      <c r="I91" s="120">
        <f>ROUND(F91/H28,3)</f>
        <v>0.06</v>
      </c>
      <c r="K91" s="198">
        <v>1</v>
      </c>
      <c r="L91" s="119" t="s">
        <v>135</v>
      </c>
      <c r="M91" s="183">
        <f>G28*K91</f>
        <v>25</v>
      </c>
      <c r="N91" s="184">
        <f>H28*K91</f>
        <v>16.670000000000002</v>
      </c>
    </row>
    <row r="92" spans="1:14">
      <c r="A92" s="329" t="s">
        <v>493</v>
      </c>
      <c r="B92" s="206">
        <v>0</v>
      </c>
      <c r="C92" s="263">
        <f>G29*B92</f>
        <v>0</v>
      </c>
      <c r="D92" s="264">
        <f>H29*B92</f>
        <v>0</v>
      </c>
      <c r="F92" s="215">
        <v>1</v>
      </c>
      <c r="G92" s="262" t="s">
        <v>136</v>
      </c>
      <c r="H92" s="287">
        <f>ROUND(F92/G29,3)</f>
        <v>0.04</v>
      </c>
      <c r="I92" s="288">
        <f>ROUND(F92/H29,3)</f>
        <v>0.06</v>
      </c>
      <c r="K92" s="223">
        <v>1</v>
      </c>
      <c r="L92" s="262" t="s">
        <v>136</v>
      </c>
      <c r="M92" s="265">
        <f>G29*K92</f>
        <v>25</v>
      </c>
      <c r="N92" s="266">
        <f>H29*K92</f>
        <v>16.670000000000002</v>
      </c>
    </row>
    <row r="93" spans="1:14">
      <c r="A93" s="330" t="s">
        <v>494</v>
      </c>
      <c r="B93" s="131">
        <v>0</v>
      </c>
      <c r="C93" s="258">
        <f>G30*B93</f>
        <v>0</v>
      </c>
      <c r="D93" s="259">
        <f>H30*B93</f>
        <v>0</v>
      </c>
      <c r="F93" s="254">
        <v>1</v>
      </c>
      <c r="G93" s="284" t="s">
        <v>139</v>
      </c>
      <c r="H93" s="285">
        <f>ROUND(F93/G30,3)</f>
        <v>1.7999999999999999E-2</v>
      </c>
      <c r="I93" s="286">
        <f>ROUND(F93/H30,3)</f>
        <v>2.7E-2</v>
      </c>
      <c r="K93" s="255">
        <v>1</v>
      </c>
      <c r="L93" s="284" t="s">
        <v>139</v>
      </c>
      <c r="M93" s="300">
        <f>G30*K93</f>
        <v>55</v>
      </c>
      <c r="N93" s="301">
        <f>H30*K93</f>
        <v>36.67</v>
      </c>
    </row>
    <row r="94" spans="1:14">
      <c r="A94" s="326" t="s">
        <v>495</v>
      </c>
      <c r="B94" s="131">
        <v>0</v>
      </c>
      <c r="C94" s="132">
        <f>G31*B94</f>
        <v>0</v>
      </c>
      <c r="D94" s="133">
        <f>H31*B94</f>
        <v>0</v>
      </c>
      <c r="F94" s="199">
        <v>1</v>
      </c>
      <c r="G94" s="121" t="s">
        <v>334</v>
      </c>
      <c r="H94" s="115">
        <f>ROUND(F94/G31,3)</f>
        <v>1.7999999999999999E-2</v>
      </c>
      <c r="I94" s="122">
        <f>ROUND(F94/H31,3)</f>
        <v>2.7E-2</v>
      </c>
      <c r="K94" s="198">
        <v>1</v>
      </c>
      <c r="L94" s="121" t="s">
        <v>334</v>
      </c>
      <c r="M94" s="182">
        <f>G31*K94</f>
        <v>55</v>
      </c>
      <c r="N94" s="185">
        <f>H31*K94</f>
        <v>36.67</v>
      </c>
    </row>
    <row r="95" spans="1:14">
      <c r="A95" s="330" t="s">
        <v>496</v>
      </c>
      <c r="B95" s="128">
        <v>0</v>
      </c>
      <c r="C95" s="132">
        <f>G32*B95</f>
        <v>0</v>
      </c>
      <c r="D95" s="133">
        <f>H32*B95</f>
        <v>0</v>
      </c>
      <c r="F95" s="199">
        <v>1</v>
      </c>
      <c r="G95" s="257" t="s">
        <v>576</v>
      </c>
      <c r="H95" s="260">
        <f>ROUND(F95/G32,3)</f>
        <v>1.7999999999999999E-2</v>
      </c>
      <c r="I95" s="261">
        <f>ROUND(F95/H32,3)</f>
        <v>2.7E-2</v>
      </c>
      <c r="K95" s="198">
        <v>1</v>
      </c>
      <c r="L95" s="121" t="s">
        <v>576</v>
      </c>
      <c r="M95" s="182">
        <f>G32*K95</f>
        <v>55</v>
      </c>
      <c r="N95" s="185">
        <f>H32*K95</f>
        <v>36.67</v>
      </c>
    </row>
    <row r="96" spans="1:14">
      <c r="A96" s="330" t="s">
        <v>579</v>
      </c>
      <c r="B96" s="128">
        <v>0</v>
      </c>
      <c r="C96" s="258">
        <f>G33*B96</f>
        <v>0</v>
      </c>
      <c r="D96" s="259">
        <f>H33*B96</f>
        <v>0</v>
      </c>
      <c r="F96" s="199">
        <v>1</v>
      </c>
      <c r="G96" s="257" t="s">
        <v>577</v>
      </c>
      <c r="H96" s="260">
        <f>ROUND(F96/G33,3)</f>
        <v>1.7999999999999999E-2</v>
      </c>
      <c r="I96" s="261">
        <f>ROUND(F96/H33,3)</f>
        <v>2.7E-2</v>
      </c>
      <c r="K96" s="198">
        <v>1</v>
      </c>
      <c r="L96" s="121" t="s">
        <v>577</v>
      </c>
      <c r="M96" s="182">
        <f>G33*K96</f>
        <v>55</v>
      </c>
      <c r="N96" s="185">
        <f>H33*K96</f>
        <v>36.67</v>
      </c>
    </row>
    <row r="97" spans="1:14">
      <c r="A97" s="330" t="s">
        <v>968</v>
      </c>
      <c r="B97" s="128">
        <v>0</v>
      </c>
      <c r="C97" s="258">
        <f>G34*B97</f>
        <v>0</v>
      </c>
      <c r="D97" s="259">
        <f>H34*B97</f>
        <v>0</v>
      </c>
      <c r="F97" s="199">
        <v>1</v>
      </c>
      <c r="G97" s="257" t="s">
        <v>969</v>
      </c>
      <c r="H97" s="260">
        <f>ROUND(F97/G34,3)</f>
        <v>1.7999999999999999E-2</v>
      </c>
      <c r="I97" s="261">
        <f>ROUND(F97/H34,3)</f>
        <v>2.7E-2</v>
      </c>
      <c r="K97" s="198">
        <v>1</v>
      </c>
      <c r="L97" s="121" t="s">
        <v>969</v>
      </c>
      <c r="M97" s="182">
        <f>G34*K97</f>
        <v>55</v>
      </c>
      <c r="N97" s="185">
        <f>H34*K97</f>
        <v>36.67</v>
      </c>
    </row>
    <row r="98" spans="1:14">
      <c r="A98" s="338" t="s">
        <v>319</v>
      </c>
      <c r="B98" s="339">
        <v>0</v>
      </c>
      <c r="C98" s="340">
        <f>G35*B98</f>
        <v>0</v>
      </c>
      <c r="D98" s="341">
        <f>H35*B98</f>
        <v>0</v>
      </c>
      <c r="F98" s="254">
        <v>1</v>
      </c>
      <c r="G98" s="342" t="s">
        <v>324</v>
      </c>
      <c r="H98" s="343">
        <f>ROUND(F98/G35,3)</f>
        <v>0.1</v>
      </c>
      <c r="I98" s="344">
        <f>ROUND(F98/H35,3)</f>
        <v>0.15</v>
      </c>
      <c r="K98" s="255">
        <v>1</v>
      </c>
      <c r="L98" s="342" t="s">
        <v>159</v>
      </c>
      <c r="M98" s="345">
        <f>G35*K98</f>
        <v>10</v>
      </c>
      <c r="N98" s="346">
        <f>H35*K98</f>
        <v>6.67</v>
      </c>
    </row>
    <row r="99" spans="1:14">
      <c r="A99" s="324" t="s">
        <v>320</v>
      </c>
      <c r="B99" s="128">
        <v>0</v>
      </c>
      <c r="C99" s="129">
        <f>G36*B99</f>
        <v>0</v>
      </c>
      <c r="D99" s="130">
        <f>H36*B99</f>
        <v>0</v>
      </c>
      <c r="F99" s="199">
        <v>1</v>
      </c>
      <c r="G99" s="256" t="s">
        <v>325</v>
      </c>
      <c r="H99" s="269">
        <f>ROUND(F99/G36,3)</f>
        <v>0.1</v>
      </c>
      <c r="I99" s="270">
        <f>ROUND(F99/H36,3)</f>
        <v>0.15</v>
      </c>
      <c r="K99" s="198">
        <v>1</v>
      </c>
      <c r="L99" s="119" t="s">
        <v>160</v>
      </c>
      <c r="M99" s="183">
        <f>G36*K99</f>
        <v>10</v>
      </c>
      <c r="N99" s="184">
        <f>H36*K99</f>
        <v>6.67</v>
      </c>
    </row>
    <row r="100" spans="1:14">
      <c r="A100" s="324" t="s">
        <v>321</v>
      </c>
      <c r="B100" s="101">
        <v>0</v>
      </c>
      <c r="C100" s="129">
        <f>G37*B100</f>
        <v>0</v>
      </c>
      <c r="D100" s="130">
        <f>H37*B100</f>
        <v>0</v>
      </c>
      <c r="F100" s="199">
        <v>1</v>
      </c>
      <c r="G100" s="119" t="s">
        <v>161</v>
      </c>
      <c r="H100" s="114">
        <f>ROUND(F100/G37,3)</f>
        <v>0.1</v>
      </c>
      <c r="I100" s="120">
        <f>ROUND(F100/H37,3)</f>
        <v>0.15</v>
      </c>
      <c r="K100" s="198">
        <v>1</v>
      </c>
      <c r="L100" s="256" t="s">
        <v>161</v>
      </c>
      <c r="M100" s="292">
        <f>G37*K100</f>
        <v>10</v>
      </c>
      <c r="N100" s="293">
        <f>H37*K100</f>
        <v>6.67</v>
      </c>
    </row>
    <row r="101" spans="1:14">
      <c r="A101" s="328" t="s">
        <v>322</v>
      </c>
      <c r="B101" s="101">
        <v>0</v>
      </c>
      <c r="C101" s="267">
        <f>G38*B101</f>
        <v>0</v>
      </c>
      <c r="D101" s="268">
        <f>H38*B101</f>
        <v>0</v>
      </c>
      <c r="F101" s="199">
        <v>1</v>
      </c>
      <c r="G101" s="119" t="s">
        <v>162</v>
      </c>
      <c r="H101" s="114">
        <f>ROUND(F101/G38,3)</f>
        <v>0.1</v>
      </c>
      <c r="I101" s="120">
        <f>ROUND(F101/H38,3)</f>
        <v>0.15</v>
      </c>
      <c r="K101" s="198">
        <v>1</v>
      </c>
      <c r="L101" s="119" t="s">
        <v>162</v>
      </c>
      <c r="M101" s="183">
        <f>G38*K101</f>
        <v>10</v>
      </c>
      <c r="N101" s="184">
        <f>H38*K101</f>
        <v>6.67</v>
      </c>
    </row>
    <row r="102" spans="1:14" ht="15.75" thickBot="1">
      <c r="A102" s="324" t="s">
        <v>323</v>
      </c>
      <c r="B102" s="101">
        <v>0</v>
      </c>
      <c r="C102" s="129">
        <f>G39*B102</f>
        <v>0</v>
      </c>
      <c r="D102" s="130">
        <f>H39*B102</f>
        <v>0</v>
      </c>
      <c r="F102" s="212">
        <v>1</v>
      </c>
      <c r="G102" s="289" t="s">
        <v>168</v>
      </c>
      <c r="H102" s="290">
        <f>ROUND(F102/G39,3)</f>
        <v>0.1</v>
      </c>
      <c r="I102" s="291">
        <f>ROUND(F102/H39,3)</f>
        <v>0.15</v>
      </c>
      <c r="K102" s="218">
        <v>1</v>
      </c>
      <c r="L102" s="289" t="s">
        <v>168</v>
      </c>
      <c r="M102" s="294">
        <f>G39*K102</f>
        <v>10</v>
      </c>
      <c r="N102" s="295">
        <f>H39*K102</f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970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974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974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973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975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975</v>
      </c>
      <c r="M162" s="292">
        <f>K162*M34</f>
        <v>7</v>
      </c>
      <c r="N162" s="293">
        <f>K162*N34</f>
        <v>4.666666666666667</v>
      </c>
    </row>
    <row r="163" spans="1:14">
      <c r="A163" s="328" t="s">
        <v>972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976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976</v>
      </c>
      <c r="M163" s="183">
        <f>K163*P34</f>
        <v>7.5</v>
      </c>
      <c r="N163" s="184">
        <f>K163*Q34</f>
        <v>5</v>
      </c>
    </row>
    <row r="164" spans="1:14">
      <c r="A164" s="329" t="s">
        <v>971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977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977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2" t="s">
        <v>481</v>
      </c>
      <c r="B176" s="503"/>
      <c r="C176" s="504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2" r:id="rId8" name="CommandButton3">
          <controlPr defaultSize="0" autoLine="0" r:id="rId9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8" name="CommandButton3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abSelected="1" topLeftCell="A7" workbookViewId="0">
      <selection activeCell="H20" sqref="H2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978</v>
      </c>
      <c r="D18" s="310"/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3" zoomScaleNormal="100" workbookViewId="0">
      <selection activeCell="F38" sqref="F38:F40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911</v>
      </c>
      <c r="F2" s="100" t="s">
        <v>912</v>
      </c>
      <c r="J2" s="100" t="s">
        <v>913</v>
      </c>
      <c r="N2" s="100" t="s">
        <v>880</v>
      </c>
    </row>
    <row r="3" spans="1:22" ht="15.75" thickBot="1">
      <c r="B3" s="311" t="s">
        <v>865</v>
      </c>
      <c r="C3" s="363" t="s">
        <v>866</v>
      </c>
      <c r="D3" s="363" t="s">
        <v>360</v>
      </c>
      <c r="F3" s="311" t="s">
        <v>865</v>
      </c>
      <c r="G3" s="363" t="s">
        <v>866</v>
      </c>
      <c r="H3" s="363" t="s">
        <v>360</v>
      </c>
      <c r="J3" s="311" t="s">
        <v>865</v>
      </c>
      <c r="K3" s="363" t="s">
        <v>866</v>
      </c>
      <c r="L3" s="363" t="s">
        <v>360</v>
      </c>
      <c r="N3" s="311" t="s">
        <v>865</v>
      </c>
      <c r="O3" s="363" t="s">
        <v>866</v>
      </c>
      <c r="P3" s="363" t="s">
        <v>360</v>
      </c>
    </row>
    <row r="4" spans="1:22" ht="15.75" thickBot="1">
      <c r="A4" s="364"/>
      <c r="B4" s="442" t="s">
        <v>517</v>
      </c>
      <c r="C4" s="443" t="s">
        <v>517</v>
      </c>
      <c r="D4" s="443" t="s">
        <v>361</v>
      </c>
      <c r="F4" s="442" t="s">
        <v>877</v>
      </c>
      <c r="G4" s="443" t="s">
        <v>517</v>
      </c>
      <c r="H4" s="443" t="s">
        <v>361</v>
      </c>
      <c r="J4" s="447" t="s">
        <v>373</v>
      </c>
      <c r="K4" s="448" t="s">
        <v>373</v>
      </c>
      <c r="L4" s="448" t="s">
        <v>362</v>
      </c>
      <c r="N4" s="379" t="s">
        <v>509</v>
      </c>
      <c r="O4" s="380" t="s">
        <v>509</v>
      </c>
      <c r="P4" s="380" t="s">
        <v>366</v>
      </c>
      <c r="S4" s="336"/>
      <c r="V4" s="336"/>
    </row>
    <row r="5" spans="1:22" ht="15.75" thickBot="1">
      <c r="A5" s="364"/>
      <c r="B5" s="442" t="s">
        <v>518</v>
      </c>
      <c r="C5" s="443" t="s">
        <v>518</v>
      </c>
      <c r="D5" s="443" t="s">
        <v>362</v>
      </c>
      <c r="F5" s="442" t="s">
        <v>878</v>
      </c>
      <c r="G5" s="443" t="s">
        <v>518</v>
      </c>
      <c r="H5" s="443" t="s">
        <v>362</v>
      </c>
      <c r="J5" s="447" t="s">
        <v>374</v>
      </c>
      <c r="K5" s="448" t="s">
        <v>374</v>
      </c>
      <c r="L5" s="448" t="s">
        <v>363</v>
      </c>
      <c r="N5" s="379" t="s">
        <v>510</v>
      </c>
      <c r="O5" s="380" t="s">
        <v>510</v>
      </c>
      <c r="P5" s="380" t="s">
        <v>366</v>
      </c>
      <c r="S5" s="365"/>
      <c r="V5" s="336"/>
    </row>
    <row r="6" spans="1:22" ht="15.75" thickBot="1">
      <c r="A6" s="364"/>
      <c r="B6" s="442" t="s">
        <v>519</v>
      </c>
      <c r="C6" s="443" t="s">
        <v>519</v>
      </c>
      <c r="D6" s="443" t="s">
        <v>363</v>
      </c>
      <c r="F6" s="442" t="s">
        <v>879</v>
      </c>
      <c r="G6" s="443" t="s">
        <v>519</v>
      </c>
      <c r="H6" s="443" t="s">
        <v>363</v>
      </c>
      <c r="J6" s="449" t="s">
        <v>504</v>
      </c>
      <c r="K6" s="448" t="s">
        <v>504</v>
      </c>
      <c r="L6" s="448" t="s">
        <v>363</v>
      </c>
      <c r="N6" s="432" t="s">
        <v>511</v>
      </c>
      <c r="O6" s="380" t="s">
        <v>511</v>
      </c>
      <c r="P6" s="436" t="s">
        <v>367</v>
      </c>
      <c r="S6" s="336"/>
      <c r="V6" s="336"/>
    </row>
    <row r="7" spans="1:22" ht="15.75" thickBot="1">
      <c r="A7" s="364"/>
      <c r="B7" s="442" t="s">
        <v>499</v>
      </c>
      <c r="C7" s="443" t="s">
        <v>499</v>
      </c>
      <c r="D7" s="443" t="s">
        <v>361</v>
      </c>
      <c r="F7" s="442" t="s">
        <v>867</v>
      </c>
      <c r="G7" s="443" t="s">
        <v>499</v>
      </c>
      <c r="H7" s="443" t="s">
        <v>361</v>
      </c>
      <c r="J7" s="449" t="s">
        <v>501</v>
      </c>
      <c r="K7" s="448" t="s">
        <v>501</v>
      </c>
      <c r="L7" s="448" t="s">
        <v>362</v>
      </c>
      <c r="N7" s="432" t="s">
        <v>512</v>
      </c>
      <c r="O7" s="380" t="s">
        <v>512</v>
      </c>
      <c r="P7" s="436" t="s">
        <v>367</v>
      </c>
      <c r="S7" s="336"/>
      <c r="V7" s="336"/>
    </row>
    <row r="8" spans="1:22" ht="15.75" thickBot="1">
      <c r="A8" s="364"/>
      <c r="B8" s="442" t="s">
        <v>500</v>
      </c>
      <c r="C8" s="443" t="s">
        <v>500</v>
      </c>
      <c r="D8" s="443" t="s">
        <v>361</v>
      </c>
      <c r="F8" s="442" t="s">
        <v>868</v>
      </c>
      <c r="G8" s="443" t="s">
        <v>500</v>
      </c>
      <c r="H8" s="443" t="s">
        <v>361</v>
      </c>
      <c r="J8" s="449" t="s">
        <v>932</v>
      </c>
      <c r="K8" s="448" t="s">
        <v>929</v>
      </c>
      <c r="L8" s="448" t="s">
        <v>362</v>
      </c>
      <c r="N8" s="432" t="s">
        <v>513</v>
      </c>
      <c r="O8" s="380" t="s">
        <v>513</v>
      </c>
      <c r="P8" s="436" t="s">
        <v>368</v>
      </c>
      <c r="S8" s="336"/>
      <c r="V8" s="336"/>
    </row>
    <row r="9" spans="1:22" ht="15.75" thickBot="1">
      <c r="A9" s="364"/>
      <c r="B9" s="442" t="s">
        <v>502</v>
      </c>
      <c r="C9" s="443" t="s">
        <v>502</v>
      </c>
      <c r="D9" s="443" t="s">
        <v>362</v>
      </c>
      <c r="F9" s="442" t="s">
        <v>870</v>
      </c>
      <c r="G9" s="443" t="s">
        <v>502</v>
      </c>
      <c r="H9" s="443" t="s">
        <v>362</v>
      </c>
      <c r="J9" s="336"/>
      <c r="K9" s="336"/>
      <c r="L9" s="336"/>
      <c r="N9" s="432" t="s">
        <v>514</v>
      </c>
      <c r="O9" s="380" t="s">
        <v>514</v>
      </c>
      <c r="P9" s="436" t="s">
        <v>368</v>
      </c>
      <c r="S9" s="336"/>
      <c r="V9" s="336"/>
    </row>
    <row r="10" spans="1:22" ht="15.75" thickBot="1">
      <c r="A10" s="364"/>
      <c r="B10" s="442" t="s">
        <v>503</v>
      </c>
      <c r="C10" s="443" t="s">
        <v>503</v>
      </c>
      <c r="D10" s="443" t="s">
        <v>363</v>
      </c>
      <c r="F10" s="442" t="s">
        <v>871</v>
      </c>
      <c r="G10" s="443" t="s">
        <v>503</v>
      </c>
      <c r="H10" s="443" t="s">
        <v>363</v>
      </c>
      <c r="J10" s="336"/>
      <c r="K10" s="336"/>
      <c r="L10" s="336"/>
      <c r="N10" s="432" t="s">
        <v>515</v>
      </c>
      <c r="O10" s="380" t="s">
        <v>515</v>
      </c>
      <c r="P10" s="436" t="s">
        <v>369</v>
      </c>
      <c r="S10" s="336"/>
      <c r="V10" s="336"/>
    </row>
    <row r="11" spans="1:22" ht="15.75" thickBot="1">
      <c r="A11" s="364"/>
      <c r="B11" s="442" t="s">
        <v>505</v>
      </c>
      <c r="C11" s="443" t="s">
        <v>505</v>
      </c>
      <c r="D11" s="443" t="s">
        <v>364</v>
      </c>
      <c r="F11" s="442" t="s">
        <v>883</v>
      </c>
      <c r="G11" s="443" t="s">
        <v>505</v>
      </c>
      <c r="H11" s="443" t="s">
        <v>364</v>
      </c>
      <c r="N11" s="432" t="s">
        <v>516</v>
      </c>
      <c r="O11" s="380" t="s">
        <v>516</v>
      </c>
      <c r="P11" s="436" t="s">
        <v>369</v>
      </c>
      <c r="S11" s="336"/>
      <c r="V11" s="336"/>
    </row>
    <row r="12" spans="1:22" ht="15.75" thickBot="1">
      <c r="A12" s="364"/>
      <c r="B12" s="442" t="s">
        <v>506</v>
      </c>
      <c r="C12" s="443" t="s">
        <v>506</v>
      </c>
      <c r="D12" s="443" t="s">
        <v>364</v>
      </c>
      <c r="F12" s="442" t="s">
        <v>884</v>
      </c>
      <c r="G12" s="443" t="s">
        <v>506</v>
      </c>
      <c r="H12" s="443" t="s">
        <v>364</v>
      </c>
      <c r="J12" s="336"/>
      <c r="K12" s="336"/>
      <c r="L12" s="336"/>
      <c r="N12" s="432" t="s">
        <v>375</v>
      </c>
      <c r="O12" s="380" t="s">
        <v>375</v>
      </c>
      <c r="P12" s="436" t="s">
        <v>365</v>
      </c>
      <c r="S12" s="336"/>
      <c r="V12" s="336"/>
    </row>
    <row r="13" spans="1:22" ht="15.75" thickBot="1">
      <c r="A13" s="364"/>
      <c r="B13" s="442" t="s">
        <v>370</v>
      </c>
      <c r="C13" s="443" t="s">
        <v>370</v>
      </c>
      <c r="D13" s="443" t="s">
        <v>371</v>
      </c>
      <c r="F13" s="442" t="s">
        <v>873</v>
      </c>
      <c r="G13" s="443" t="s">
        <v>370</v>
      </c>
      <c r="H13" s="443" t="s">
        <v>371</v>
      </c>
      <c r="J13" s="336"/>
      <c r="K13" s="336"/>
      <c r="L13" s="336"/>
      <c r="N13" s="432" t="s">
        <v>376</v>
      </c>
      <c r="O13" s="380" t="s">
        <v>376</v>
      </c>
      <c r="P13" s="433" t="s">
        <v>368</v>
      </c>
      <c r="S13" s="336"/>
      <c r="V13" s="336"/>
    </row>
    <row r="14" spans="1:22" ht="15.75" thickBot="1">
      <c r="A14" s="364"/>
      <c r="B14" s="442" t="s">
        <v>372</v>
      </c>
      <c r="C14" s="443" t="s">
        <v>372</v>
      </c>
      <c r="D14" s="443" t="s">
        <v>362</v>
      </c>
      <c r="F14" s="442" t="s">
        <v>874</v>
      </c>
      <c r="G14" s="443" t="s">
        <v>372</v>
      </c>
      <c r="H14" s="443" t="s">
        <v>362</v>
      </c>
      <c r="J14" s="336"/>
      <c r="K14" s="336"/>
      <c r="L14" s="336"/>
      <c r="N14" s="432" t="s">
        <v>900</v>
      </c>
      <c r="O14" s="380" t="s">
        <v>901</v>
      </c>
      <c r="P14" s="433" t="s">
        <v>364</v>
      </c>
      <c r="S14" s="336"/>
      <c r="V14" s="336"/>
    </row>
    <row r="15" spans="1:22" ht="15.75" thickBot="1">
      <c r="A15" s="364"/>
      <c r="B15" s="442" t="s">
        <v>508</v>
      </c>
      <c r="C15" s="443" t="s">
        <v>508</v>
      </c>
      <c r="D15" s="443" t="s">
        <v>365</v>
      </c>
      <c r="F15" s="442" t="s">
        <v>893</v>
      </c>
      <c r="G15" s="443" t="s">
        <v>508</v>
      </c>
      <c r="H15" s="443" t="s">
        <v>365</v>
      </c>
      <c r="J15" s="336"/>
      <c r="K15" s="336"/>
      <c r="L15" s="336"/>
      <c r="N15" s="434" t="s">
        <v>507</v>
      </c>
      <c r="O15" s="435" t="s">
        <v>507</v>
      </c>
      <c r="P15" s="435" t="s">
        <v>365</v>
      </c>
      <c r="S15" s="336"/>
      <c r="V15" s="336"/>
    </row>
    <row r="16" spans="1:22" ht="15.75" thickBot="1">
      <c r="A16" s="364"/>
      <c r="B16" s="442" t="s">
        <v>925</v>
      </c>
      <c r="C16" s="443" t="s">
        <v>928</v>
      </c>
      <c r="D16" s="443" t="s">
        <v>361</v>
      </c>
      <c r="E16" s="336"/>
      <c r="F16" s="442" t="s">
        <v>931</v>
      </c>
      <c r="G16" s="443" t="s">
        <v>928</v>
      </c>
      <c r="H16" s="443" t="s">
        <v>361</v>
      </c>
      <c r="I16" s="336"/>
      <c r="J16" s="336"/>
      <c r="K16" s="336"/>
      <c r="L16" s="336"/>
      <c r="N16" s="439" t="s">
        <v>875</v>
      </c>
      <c r="O16" s="440" t="s">
        <v>373</v>
      </c>
      <c r="P16" s="441" t="s">
        <v>362</v>
      </c>
      <c r="S16" s="336"/>
      <c r="T16" s="336"/>
      <c r="U16" s="336"/>
      <c r="V16" s="336"/>
    </row>
    <row r="17" spans="2:16" s="336" customFormat="1" ht="15.75" thickBot="1">
      <c r="B17" s="442" t="s">
        <v>926</v>
      </c>
      <c r="C17" s="443" t="s">
        <v>929</v>
      </c>
      <c r="D17" s="443" t="s">
        <v>362</v>
      </c>
      <c r="F17" s="449" t="s">
        <v>869</v>
      </c>
      <c r="G17" s="448" t="s">
        <v>501</v>
      </c>
      <c r="H17" s="448" t="s">
        <v>362</v>
      </c>
      <c r="N17" s="439" t="s">
        <v>876</v>
      </c>
      <c r="O17" s="440" t="s">
        <v>374</v>
      </c>
      <c r="P17" s="441" t="s">
        <v>363</v>
      </c>
    </row>
    <row r="18" spans="2:16" s="336" customFormat="1" ht="15.75" thickBot="1">
      <c r="B18" s="442" t="s">
        <v>927</v>
      </c>
      <c r="C18" s="443" t="s">
        <v>930</v>
      </c>
      <c r="D18" s="443" t="s">
        <v>363</v>
      </c>
      <c r="F18" s="442" t="s">
        <v>933</v>
      </c>
      <c r="G18" s="443" t="s">
        <v>930</v>
      </c>
      <c r="H18" s="443" t="s">
        <v>363</v>
      </c>
      <c r="N18" s="439" t="s">
        <v>872</v>
      </c>
      <c r="O18" s="440" t="s">
        <v>504</v>
      </c>
      <c r="P18" s="441" t="s">
        <v>363</v>
      </c>
    </row>
    <row r="19" spans="2:16" s="336" customFormat="1">
      <c r="N19" s="439" t="s">
        <v>892</v>
      </c>
      <c r="O19" s="440" t="s">
        <v>507</v>
      </c>
      <c r="P19" s="441" t="s">
        <v>365</v>
      </c>
    </row>
    <row r="20" spans="2:16" s="336" customFormat="1"/>
    <row r="21" spans="2:16" s="336" customFormat="1" ht="15.75" thickBot="1">
      <c r="B21" s="365" t="s">
        <v>907</v>
      </c>
      <c r="E21" s="365" t="s">
        <v>888</v>
      </c>
    </row>
    <row r="22" spans="2:16" s="336" customFormat="1">
      <c r="B22" s="336" t="s">
        <v>916</v>
      </c>
      <c r="E22" s="381" t="s">
        <v>914</v>
      </c>
      <c r="F22" s="382"/>
      <c r="G22" s="382"/>
      <c r="H22" s="382"/>
      <c r="I22" s="382"/>
      <c r="J22" s="382"/>
      <c r="K22" s="382"/>
      <c r="L22" s="383"/>
    </row>
    <row r="23" spans="2:16" s="336" customFormat="1">
      <c r="C23" s="336" t="s">
        <v>915</v>
      </c>
      <c r="E23" s="384" t="s">
        <v>886</v>
      </c>
      <c r="F23" s="385" t="s">
        <v>41</v>
      </c>
      <c r="G23" s="385" t="s">
        <v>881</v>
      </c>
      <c r="H23" s="385" t="s">
        <v>897</v>
      </c>
      <c r="I23" s="385"/>
      <c r="J23" s="385"/>
      <c r="K23" s="385"/>
      <c r="L23" s="386"/>
    </row>
    <row r="24" spans="2:16" s="336" customFormat="1">
      <c r="C24" s="336" t="s">
        <v>937</v>
      </c>
      <c r="E24" s="384"/>
      <c r="F24" s="387" t="s">
        <v>885</v>
      </c>
      <c r="G24" s="387" t="s">
        <v>370</v>
      </c>
      <c r="H24" s="388" t="s">
        <v>899</v>
      </c>
      <c r="I24" s="388"/>
      <c r="J24" s="388"/>
      <c r="K24" s="388"/>
      <c r="L24" s="386"/>
    </row>
    <row r="25" spans="2:16" s="336" customFormat="1">
      <c r="C25" s="336" t="s">
        <v>908</v>
      </c>
      <c r="E25" s="384"/>
      <c r="F25" s="387" t="s">
        <v>856</v>
      </c>
      <c r="G25" s="387" t="s">
        <v>500</v>
      </c>
      <c r="H25" s="388" t="s">
        <v>903</v>
      </c>
      <c r="I25" s="388"/>
      <c r="J25" s="388"/>
      <c r="K25" s="388"/>
      <c r="L25" s="386"/>
    </row>
    <row r="26" spans="2:16" s="336" customFormat="1">
      <c r="B26" s="365"/>
      <c r="C26" s="336" t="s">
        <v>909</v>
      </c>
      <c r="E26" s="384"/>
      <c r="F26" s="387" t="s">
        <v>857</v>
      </c>
      <c r="G26" s="387" t="s">
        <v>372</v>
      </c>
      <c r="H26" s="388" t="s">
        <v>898</v>
      </c>
      <c r="I26" s="388"/>
      <c r="J26" s="388"/>
      <c r="K26" s="388"/>
      <c r="L26" s="386"/>
    </row>
    <row r="27" spans="2:16" s="336" customFormat="1">
      <c r="C27" s="336" t="s">
        <v>936</v>
      </c>
      <c r="E27" s="389"/>
      <c r="F27" s="387"/>
      <c r="G27" s="387"/>
      <c r="H27" s="387"/>
      <c r="I27" s="387"/>
      <c r="J27" s="387"/>
      <c r="K27" s="387"/>
      <c r="L27" s="386"/>
    </row>
    <row r="28" spans="2:16" s="336" customFormat="1">
      <c r="E28" s="384" t="s">
        <v>887</v>
      </c>
      <c r="F28" s="385" t="s">
        <v>41</v>
      </c>
      <c r="G28" s="385" t="s">
        <v>881</v>
      </c>
      <c r="H28" s="385" t="s">
        <v>894</v>
      </c>
      <c r="I28" s="385"/>
      <c r="J28" s="385"/>
      <c r="K28" s="385"/>
      <c r="L28" s="386"/>
    </row>
    <row r="29" spans="2:16" s="336" customFormat="1">
      <c r="E29" s="384"/>
      <c r="F29" s="387" t="s">
        <v>885</v>
      </c>
      <c r="G29" s="387" t="s">
        <v>873</v>
      </c>
      <c r="H29" s="388" t="s">
        <v>895</v>
      </c>
      <c r="I29" s="388"/>
      <c r="J29" s="388"/>
      <c r="K29" s="388"/>
      <c r="L29" s="386"/>
      <c r="N29" s="365" t="s">
        <v>859</v>
      </c>
    </row>
    <row r="30" spans="2:16" s="336" customFormat="1" ht="15.75" thickBot="1">
      <c r="E30" s="384"/>
      <c r="F30" s="387" t="s">
        <v>856</v>
      </c>
      <c r="G30" s="387" t="s">
        <v>868</v>
      </c>
      <c r="H30" s="388" t="s">
        <v>902</v>
      </c>
      <c r="I30" s="388"/>
      <c r="J30" s="388"/>
      <c r="K30" s="388"/>
      <c r="L30" s="386"/>
      <c r="N30" s="365" t="s">
        <v>848</v>
      </c>
      <c r="O30" s="365" t="s">
        <v>849</v>
      </c>
      <c r="P30" s="365" t="s">
        <v>360</v>
      </c>
    </row>
    <row r="31" spans="2:16" s="336" customFormat="1" ht="15.75" thickBot="1">
      <c r="E31" s="384"/>
      <c r="F31" s="387" t="s">
        <v>857</v>
      </c>
      <c r="G31" s="387" t="s">
        <v>874</v>
      </c>
      <c r="H31" s="388" t="s">
        <v>896</v>
      </c>
      <c r="I31" s="388"/>
      <c r="J31" s="388"/>
      <c r="K31" s="388"/>
      <c r="L31" s="386"/>
      <c r="N31" s="367" t="s">
        <v>861</v>
      </c>
      <c r="O31" s="368" t="s">
        <v>850</v>
      </c>
      <c r="P31" s="369" t="s">
        <v>885</v>
      </c>
    </row>
    <row r="32" spans="2:16" s="336" customFormat="1" ht="15.75" thickBot="1">
      <c r="E32" s="384"/>
      <c r="F32" s="387"/>
      <c r="G32" s="387"/>
      <c r="H32" s="388"/>
      <c r="I32" s="385"/>
      <c r="J32" s="385"/>
      <c r="K32" s="385"/>
      <c r="L32" s="386"/>
      <c r="N32" s="367" t="s">
        <v>861</v>
      </c>
      <c r="O32" s="368" t="s">
        <v>853</v>
      </c>
      <c r="P32" s="369" t="s">
        <v>856</v>
      </c>
    </row>
    <row r="33" spans="1:16" s="336" customFormat="1" ht="15.75" thickBot="1">
      <c r="E33" s="384" t="s">
        <v>904</v>
      </c>
      <c r="F33" s="385" t="s">
        <v>41</v>
      </c>
      <c r="G33" s="385" t="s">
        <v>881</v>
      </c>
      <c r="H33" s="438" t="s">
        <v>905</v>
      </c>
      <c r="I33" s="388"/>
      <c r="J33" s="388"/>
      <c r="K33" s="388"/>
      <c r="L33" s="386"/>
      <c r="N33" s="367" t="s">
        <v>861</v>
      </c>
      <c r="O33" s="368" t="s">
        <v>851</v>
      </c>
      <c r="P33" s="369" t="s">
        <v>856</v>
      </c>
    </row>
    <row r="34" spans="1:16" s="336" customFormat="1" ht="15.75" thickBot="1">
      <c r="E34" s="390"/>
      <c r="F34" s="437" t="s">
        <v>857</v>
      </c>
      <c r="G34" s="437" t="s">
        <v>373</v>
      </c>
      <c r="H34" s="437" t="s">
        <v>906</v>
      </c>
      <c r="I34" s="391"/>
      <c r="J34" s="391"/>
      <c r="K34" s="391"/>
      <c r="L34" s="392"/>
      <c r="N34" s="367" t="s">
        <v>861</v>
      </c>
      <c r="O34" s="368" t="s">
        <v>852</v>
      </c>
      <c r="P34" s="369" t="s">
        <v>857</v>
      </c>
    </row>
    <row r="35" spans="1:16" s="336" customFormat="1" ht="15.75" thickBot="1">
      <c r="N35" s="450" t="s">
        <v>910</v>
      </c>
      <c r="O35" s="451" t="s">
        <v>850</v>
      </c>
      <c r="P35" s="452" t="s">
        <v>857</v>
      </c>
    </row>
    <row r="36" spans="1:16" s="336" customFormat="1" ht="15.75" thickBot="1">
      <c r="E36" s="393" t="s">
        <v>935</v>
      </c>
      <c r="F36" s="394"/>
      <c r="G36" s="394"/>
      <c r="H36" s="394"/>
      <c r="I36" s="394"/>
      <c r="J36" s="394"/>
      <c r="K36" s="394"/>
      <c r="L36" s="395"/>
      <c r="N36" s="450" t="s">
        <v>910</v>
      </c>
      <c r="O36" s="451" t="s">
        <v>853</v>
      </c>
      <c r="P36" s="452" t="s">
        <v>858</v>
      </c>
    </row>
    <row r="37" spans="1:16" s="336" customFormat="1" ht="15.75" thickBot="1">
      <c r="E37" s="396" t="s">
        <v>886</v>
      </c>
      <c r="F37" s="397" t="s">
        <v>41</v>
      </c>
      <c r="G37" s="397" t="s">
        <v>881</v>
      </c>
      <c r="H37" s="397" t="s">
        <v>897</v>
      </c>
      <c r="I37" s="397"/>
      <c r="J37" s="397"/>
      <c r="K37" s="397"/>
      <c r="L37" s="398"/>
      <c r="N37" s="450" t="s">
        <v>910</v>
      </c>
      <c r="O37" s="451" t="s">
        <v>851</v>
      </c>
      <c r="P37" s="452" t="s">
        <v>857</v>
      </c>
    </row>
    <row r="38" spans="1:16" s="336" customFormat="1" ht="15.75" thickBot="1">
      <c r="E38" s="396"/>
      <c r="F38" s="399" t="s">
        <v>856</v>
      </c>
      <c r="G38" s="399" t="s">
        <v>499</v>
      </c>
      <c r="H38" s="400" t="s">
        <v>899</v>
      </c>
      <c r="I38" s="400"/>
      <c r="J38" s="400"/>
      <c r="K38" s="400"/>
      <c r="L38" s="398"/>
      <c r="N38" s="450" t="s">
        <v>910</v>
      </c>
      <c r="O38" s="451" t="s">
        <v>852</v>
      </c>
      <c r="P38" s="452" t="s">
        <v>858</v>
      </c>
    </row>
    <row r="39" spans="1:16" s="336" customFormat="1" ht="15.75" thickBot="1">
      <c r="A39"/>
      <c r="E39" s="396"/>
      <c r="F39" s="399" t="s">
        <v>857</v>
      </c>
      <c r="G39" s="399" t="s">
        <v>518</v>
      </c>
      <c r="H39" s="400" t="s">
        <v>903</v>
      </c>
      <c r="I39" s="400"/>
      <c r="J39" s="400"/>
      <c r="K39" s="400"/>
      <c r="L39" s="398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6"/>
      <c r="F40" s="399" t="s">
        <v>858</v>
      </c>
      <c r="G40" s="399" t="s">
        <v>519</v>
      </c>
      <c r="H40" s="400" t="s">
        <v>898</v>
      </c>
      <c r="I40" s="400"/>
      <c r="J40" s="400"/>
      <c r="K40" s="400"/>
      <c r="L40" s="398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401"/>
      <c r="F41" s="399"/>
      <c r="G41" s="399"/>
      <c r="H41" s="399"/>
      <c r="I41" s="399"/>
      <c r="J41" s="399"/>
      <c r="K41" s="399"/>
      <c r="L41" s="398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6" t="s">
        <v>887</v>
      </c>
      <c r="F42" s="397" t="s">
        <v>41</v>
      </c>
      <c r="G42" s="397" t="s">
        <v>881</v>
      </c>
      <c r="H42" s="397" t="s">
        <v>894</v>
      </c>
      <c r="I42" s="397"/>
      <c r="J42" s="397"/>
      <c r="K42" s="397"/>
      <c r="L42" s="398"/>
      <c r="N42" s="370" t="s">
        <v>854</v>
      </c>
      <c r="O42" s="374" t="s">
        <v>852</v>
      </c>
      <c r="P42" s="371" t="s">
        <v>882</v>
      </c>
    </row>
    <row r="43" spans="1:16" s="336" customFormat="1" ht="15.75" thickBot="1">
      <c r="A43"/>
      <c r="E43" s="396"/>
      <c r="F43" s="399" t="s">
        <v>856</v>
      </c>
      <c r="G43" s="399" t="s">
        <v>867</v>
      </c>
      <c r="H43" s="400" t="s">
        <v>895</v>
      </c>
      <c r="I43" s="400"/>
      <c r="J43" s="400"/>
      <c r="K43" s="400"/>
      <c r="L43" s="398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6"/>
      <c r="F44" s="399" t="s">
        <v>857</v>
      </c>
      <c r="G44" s="399" t="s">
        <v>878</v>
      </c>
      <c r="H44" s="400" t="s">
        <v>902</v>
      </c>
      <c r="I44" s="400"/>
      <c r="J44" s="400"/>
      <c r="K44" s="400"/>
      <c r="L44" s="398"/>
      <c r="N44" s="376" t="s">
        <v>855</v>
      </c>
      <c r="O44" s="377" t="s">
        <v>853</v>
      </c>
      <c r="P44" s="378" t="s">
        <v>882</v>
      </c>
    </row>
    <row r="45" spans="1:16" s="336" customFormat="1" ht="15.75" thickBot="1">
      <c r="A45"/>
      <c r="E45" s="396"/>
      <c r="F45" s="399" t="s">
        <v>858</v>
      </c>
      <c r="G45" s="399" t="s">
        <v>879</v>
      </c>
      <c r="H45" s="400" t="s">
        <v>896</v>
      </c>
      <c r="I45" s="400"/>
      <c r="J45" s="400"/>
      <c r="K45" s="400"/>
      <c r="L45" s="398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6"/>
      <c r="F46" s="399"/>
      <c r="G46" s="399"/>
      <c r="H46" s="400"/>
      <c r="I46" s="400"/>
      <c r="J46" s="400"/>
      <c r="K46" s="400"/>
      <c r="L46" s="398"/>
      <c r="N46" s="376" t="s">
        <v>855</v>
      </c>
      <c r="O46" s="377" t="s">
        <v>852</v>
      </c>
      <c r="P46" s="378" t="s">
        <v>891</v>
      </c>
    </row>
    <row r="47" spans="1:16" s="336" customFormat="1">
      <c r="A47"/>
      <c r="B47" s="365"/>
      <c r="C47" s="365"/>
      <c r="E47" s="396" t="s">
        <v>904</v>
      </c>
      <c r="F47" s="397" t="s">
        <v>41</v>
      </c>
      <c r="G47" s="397" t="s">
        <v>881</v>
      </c>
      <c r="H47" s="444" t="s">
        <v>905</v>
      </c>
      <c r="I47" s="400"/>
      <c r="J47" s="400"/>
      <c r="K47" s="400"/>
      <c r="L47" s="398"/>
    </row>
    <row r="48" spans="1:16" s="336" customFormat="1" ht="15.75" thickBot="1">
      <c r="A48"/>
      <c r="D48" s="366"/>
      <c r="E48" s="402"/>
      <c r="F48" s="403" t="s">
        <v>857</v>
      </c>
      <c r="G48" s="403" t="s">
        <v>501</v>
      </c>
      <c r="H48" s="404" t="s">
        <v>906</v>
      </c>
      <c r="I48" s="404"/>
      <c r="J48" s="404"/>
      <c r="K48" s="404"/>
      <c r="L48" s="405"/>
      <c r="N48" s="365" t="s">
        <v>860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6" t="s">
        <v>889</v>
      </c>
      <c r="F50" s="407"/>
      <c r="G50" s="407"/>
      <c r="H50" s="407"/>
      <c r="I50" s="407"/>
      <c r="J50" s="407"/>
      <c r="K50" s="407"/>
      <c r="L50" s="408"/>
      <c r="N50" s="367" t="s">
        <v>861</v>
      </c>
      <c r="O50" s="369" t="s">
        <v>856</v>
      </c>
    </row>
    <row r="51" spans="1:15" s="336" customFormat="1" ht="15.75" thickBot="1">
      <c r="A51"/>
      <c r="B51" s="365"/>
      <c r="C51" s="365"/>
      <c r="E51" s="409" t="s">
        <v>886</v>
      </c>
      <c r="F51" s="410" t="s">
        <v>41</v>
      </c>
      <c r="G51" s="410" t="s">
        <v>881</v>
      </c>
      <c r="H51" s="410" t="s">
        <v>897</v>
      </c>
      <c r="I51" s="410"/>
      <c r="J51" s="410"/>
      <c r="K51" s="410"/>
      <c r="L51" s="411"/>
      <c r="N51" s="370" t="s">
        <v>854</v>
      </c>
      <c r="O51" s="371" t="s">
        <v>857</v>
      </c>
    </row>
    <row r="52" spans="1:15" s="336" customFormat="1">
      <c r="A52"/>
      <c r="D52" s="366"/>
      <c r="E52" s="409"/>
      <c r="F52" s="412" t="s">
        <v>857</v>
      </c>
      <c r="G52" s="412" t="s">
        <v>502</v>
      </c>
      <c r="H52" s="413" t="s">
        <v>899</v>
      </c>
      <c r="I52" s="413"/>
      <c r="J52" s="413"/>
      <c r="K52" s="413"/>
      <c r="L52" s="411"/>
      <c r="N52" s="372" t="s">
        <v>855</v>
      </c>
      <c r="O52" s="373" t="s">
        <v>858</v>
      </c>
    </row>
    <row r="53" spans="1:15" s="336" customFormat="1">
      <c r="A53"/>
      <c r="D53" s="366"/>
      <c r="E53" s="409"/>
      <c r="F53" s="412" t="s">
        <v>882</v>
      </c>
      <c r="G53" s="412" t="s">
        <v>506</v>
      </c>
      <c r="H53" s="413" t="s">
        <v>903</v>
      </c>
      <c r="I53" s="413"/>
      <c r="J53" s="413"/>
      <c r="K53" s="413"/>
      <c r="L53" s="411"/>
    </row>
    <row r="54" spans="1:15" s="336" customFormat="1" ht="15.75" thickBot="1">
      <c r="A54"/>
      <c r="D54" s="366"/>
      <c r="E54" s="409"/>
      <c r="F54" s="412" t="s">
        <v>891</v>
      </c>
      <c r="G54" s="412" t="s">
        <v>508</v>
      </c>
      <c r="H54" s="413" t="s">
        <v>898</v>
      </c>
      <c r="I54" s="413"/>
      <c r="J54" s="413"/>
      <c r="K54" s="413"/>
      <c r="L54" s="411"/>
      <c r="N54" s="365" t="s">
        <v>862</v>
      </c>
    </row>
    <row r="55" spans="1:15" s="336" customFormat="1" ht="15.75" thickBot="1">
      <c r="A55"/>
      <c r="E55" s="414"/>
      <c r="F55" s="412"/>
      <c r="G55" s="412"/>
      <c r="H55" s="413"/>
      <c r="I55" s="413"/>
      <c r="J55" s="413"/>
      <c r="K55" s="413"/>
      <c r="L55" s="411"/>
      <c r="N55" s="375" t="s">
        <v>863</v>
      </c>
    </row>
    <row r="56" spans="1:15" s="336" customFormat="1" ht="15.75" thickBot="1">
      <c r="A56"/>
      <c r="E56" s="409" t="s">
        <v>887</v>
      </c>
      <c r="F56" s="410" t="s">
        <v>41</v>
      </c>
      <c r="G56" s="410" t="s">
        <v>881</v>
      </c>
      <c r="H56" s="410" t="s">
        <v>894</v>
      </c>
      <c r="I56" s="410"/>
      <c r="J56" s="410"/>
      <c r="K56" s="410"/>
      <c r="L56" s="411"/>
      <c r="N56" s="375" t="s">
        <v>864</v>
      </c>
    </row>
    <row r="57" spans="1:15" s="336" customFormat="1" ht="15.75" thickBot="1">
      <c r="A57"/>
      <c r="E57" s="409"/>
      <c r="F57" s="412" t="s">
        <v>857</v>
      </c>
      <c r="G57" s="412" t="s">
        <v>870</v>
      </c>
      <c r="H57" s="413" t="s">
        <v>895</v>
      </c>
      <c r="I57" s="413"/>
      <c r="J57" s="413"/>
      <c r="K57" s="413"/>
      <c r="L57" s="411"/>
      <c r="N57" s="375" t="s">
        <v>846</v>
      </c>
    </row>
    <row r="58" spans="1:15" s="336" customFormat="1" ht="15.75" thickBot="1">
      <c r="A58"/>
      <c r="E58" s="409"/>
      <c r="F58" s="412" t="s">
        <v>882</v>
      </c>
      <c r="G58" s="412" t="s">
        <v>884</v>
      </c>
      <c r="H58" s="413" t="s">
        <v>902</v>
      </c>
      <c r="I58" s="413"/>
      <c r="J58" s="413"/>
      <c r="K58" s="413"/>
      <c r="L58" s="411"/>
      <c r="N58" s="375" t="s">
        <v>847</v>
      </c>
    </row>
    <row r="59" spans="1:15" s="336" customFormat="1" ht="15.75" thickBot="1">
      <c r="A59"/>
      <c r="E59" s="409"/>
      <c r="F59" s="412" t="s">
        <v>891</v>
      </c>
      <c r="G59" s="412" t="s">
        <v>893</v>
      </c>
      <c r="H59" s="413" t="s">
        <v>896</v>
      </c>
      <c r="I59" s="413"/>
      <c r="J59" s="413"/>
      <c r="K59" s="413"/>
      <c r="L59" s="411"/>
      <c r="N59" s="375" t="s">
        <v>924</v>
      </c>
    </row>
    <row r="60" spans="1:15">
      <c r="B60" s="336"/>
      <c r="C60" s="336"/>
      <c r="D60" s="336"/>
      <c r="E60" s="409"/>
      <c r="F60" s="412"/>
      <c r="G60" s="412"/>
      <c r="H60" s="413"/>
      <c r="I60" s="413"/>
      <c r="J60" s="413"/>
      <c r="K60" s="413"/>
      <c r="L60" s="411"/>
    </row>
    <row r="61" spans="1:15">
      <c r="B61" s="336"/>
      <c r="C61" s="336"/>
      <c r="D61" s="336"/>
      <c r="E61" s="409" t="s">
        <v>904</v>
      </c>
      <c r="F61" s="410" t="s">
        <v>41</v>
      </c>
      <c r="G61" s="410" t="s">
        <v>881</v>
      </c>
      <c r="H61" s="445" t="s">
        <v>905</v>
      </c>
      <c r="I61" s="413"/>
      <c r="J61" s="413"/>
      <c r="K61" s="413"/>
      <c r="L61" s="411"/>
    </row>
    <row r="62" spans="1:15" ht="15.75" thickBot="1">
      <c r="B62" s="336"/>
      <c r="C62" s="336"/>
      <c r="D62" s="336"/>
      <c r="E62" s="415"/>
      <c r="F62" s="416" t="s">
        <v>858</v>
      </c>
      <c r="G62" s="416" t="s">
        <v>374</v>
      </c>
      <c r="H62" s="417" t="s">
        <v>906</v>
      </c>
      <c r="I62" s="417"/>
      <c r="J62" s="417"/>
      <c r="K62" s="417"/>
      <c r="L62" s="418"/>
    </row>
    <row r="63" spans="1:15" ht="15.75" thickBot="1"/>
    <row r="64" spans="1:15">
      <c r="E64" s="419" t="s">
        <v>890</v>
      </c>
      <c r="F64" s="420"/>
      <c r="G64" s="420"/>
      <c r="H64" s="420"/>
      <c r="I64" s="420"/>
      <c r="J64" s="420"/>
      <c r="K64" s="420"/>
      <c r="L64" s="421"/>
    </row>
    <row r="65" spans="5:12">
      <c r="E65" s="422" t="s">
        <v>886</v>
      </c>
      <c r="F65" s="423" t="s">
        <v>41</v>
      </c>
      <c r="G65" s="423" t="s">
        <v>881</v>
      </c>
      <c r="H65" s="423" t="s">
        <v>897</v>
      </c>
      <c r="I65" s="423"/>
      <c r="J65" s="423"/>
      <c r="K65" s="423"/>
      <c r="L65" s="424"/>
    </row>
    <row r="66" spans="5:12">
      <c r="E66" s="422"/>
      <c r="F66" s="425" t="s">
        <v>856</v>
      </c>
      <c r="G66" s="425" t="s">
        <v>517</v>
      </c>
      <c r="H66" s="426" t="s">
        <v>899</v>
      </c>
      <c r="I66" s="426"/>
      <c r="J66" s="426"/>
      <c r="K66" s="426"/>
      <c r="L66" s="424"/>
    </row>
    <row r="67" spans="5:12">
      <c r="E67" s="422"/>
      <c r="F67" s="425" t="s">
        <v>858</v>
      </c>
      <c r="G67" s="425" t="s">
        <v>503</v>
      </c>
      <c r="H67" s="426" t="s">
        <v>903</v>
      </c>
      <c r="I67" s="426"/>
      <c r="J67" s="426"/>
      <c r="K67" s="426"/>
      <c r="L67" s="424"/>
    </row>
    <row r="68" spans="5:12">
      <c r="E68" s="422"/>
      <c r="F68" s="425" t="s">
        <v>882</v>
      </c>
      <c r="G68" s="425" t="s">
        <v>505</v>
      </c>
      <c r="H68" s="426" t="s">
        <v>898</v>
      </c>
      <c r="I68" s="426"/>
      <c r="J68" s="426"/>
      <c r="K68" s="426"/>
      <c r="L68" s="424"/>
    </row>
    <row r="69" spans="5:12">
      <c r="E69" s="427"/>
      <c r="F69" s="425"/>
      <c r="G69" s="425"/>
      <c r="H69" s="425"/>
      <c r="I69" s="425"/>
      <c r="J69" s="425"/>
      <c r="K69" s="425"/>
      <c r="L69" s="424"/>
    </row>
    <row r="70" spans="5:12">
      <c r="E70" s="422" t="s">
        <v>887</v>
      </c>
      <c r="F70" s="423" t="s">
        <v>41</v>
      </c>
      <c r="G70" s="423" t="s">
        <v>881</v>
      </c>
      <c r="H70" s="423" t="s">
        <v>894</v>
      </c>
      <c r="I70" s="423"/>
      <c r="J70" s="423"/>
      <c r="K70" s="423"/>
      <c r="L70" s="424"/>
    </row>
    <row r="71" spans="5:12">
      <c r="E71" s="422"/>
      <c r="F71" s="425" t="s">
        <v>856</v>
      </c>
      <c r="G71" s="425" t="s">
        <v>877</v>
      </c>
      <c r="H71" s="426" t="s">
        <v>895</v>
      </c>
      <c r="I71" s="426"/>
      <c r="J71" s="426"/>
      <c r="K71" s="426"/>
      <c r="L71" s="424"/>
    </row>
    <row r="72" spans="5:12">
      <c r="E72" s="422"/>
      <c r="F72" s="425" t="s">
        <v>858</v>
      </c>
      <c r="G72" s="425" t="s">
        <v>871</v>
      </c>
      <c r="H72" s="426" t="s">
        <v>902</v>
      </c>
      <c r="I72" s="426"/>
      <c r="J72" s="426"/>
      <c r="K72" s="426"/>
      <c r="L72" s="424"/>
    </row>
    <row r="73" spans="5:12">
      <c r="E73" s="422"/>
      <c r="F73" s="425" t="s">
        <v>882</v>
      </c>
      <c r="G73" s="425" t="s">
        <v>883</v>
      </c>
      <c r="H73" s="426" t="s">
        <v>896</v>
      </c>
      <c r="I73" s="426"/>
      <c r="J73" s="426"/>
      <c r="K73" s="426"/>
      <c r="L73" s="424"/>
    </row>
    <row r="74" spans="5:12">
      <c r="E74" s="422"/>
      <c r="F74" s="425"/>
      <c r="G74" s="425"/>
      <c r="H74" s="426"/>
      <c r="I74" s="426"/>
      <c r="J74" s="426"/>
      <c r="K74" s="426"/>
      <c r="L74" s="424"/>
    </row>
    <row r="75" spans="5:12">
      <c r="E75" s="422" t="s">
        <v>904</v>
      </c>
      <c r="F75" s="423" t="s">
        <v>41</v>
      </c>
      <c r="G75" s="423" t="s">
        <v>881</v>
      </c>
      <c r="H75" s="446" t="s">
        <v>905</v>
      </c>
      <c r="I75" s="426"/>
      <c r="J75" s="426"/>
      <c r="K75" s="426"/>
      <c r="L75" s="424"/>
    </row>
    <row r="76" spans="5:12" ht="15.75" thickBot="1">
      <c r="E76" s="428"/>
      <c r="F76" s="429" t="s">
        <v>858</v>
      </c>
      <c r="G76" s="429" t="s">
        <v>504</v>
      </c>
      <c r="H76" s="430" t="s">
        <v>906</v>
      </c>
      <c r="I76" s="430"/>
      <c r="J76" s="430"/>
      <c r="K76" s="430"/>
      <c r="L76" s="431"/>
    </row>
    <row r="77" spans="5:12" ht="15.75" thickBot="1"/>
    <row r="78" spans="5:12">
      <c r="E78" s="465" t="s">
        <v>934</v>
      </c>
      <c r="F78" s="466"/>
      <c r="G78" s="466"/>
      <c r="H78" s="466"/>
      <c r="I78" s="466"/>
      <c r="J78" s="466"/>
      <c r="K78" s="466"/>
      <c r="L78" s="467"/>
    </row>
    <row r="79" spans="5:12">
      <c r="E79" s="468" t="s">
        <v>886</v>
      </c>
      <c r="F79" s="469" t="s">
        <v>41</v>
      </c>
      <c r="G79" s="469" t="s">
        <v>881</v>
      </c>
      <c r="H79" s="469" t="s">
        <v>897</v>
      </c>
      <c r="I79" s="469"/>
      <c r="J79" s="469"/>
      <c r="K79" s="469"/>
      <c r="L79" s="470"/>
    </row>
    <row r="80" spans="5:12">
      <c r="E80" s="468"/>
      <c r="F80" s="471" t="s">
        <v>856</v>
      </c>
      <c r="G80" s="471" t="s">
        <v>925</v>
      </c>
      <c r="H80" s="472" t="s">
        <v>899</v>
      </c>
      <c r="I80" s="472"/>
      <c r="J80" s="472"/>
      <c r="K80" s="472"/>
      <c r="L80" s="470"/>
    </row>
    <row r="81" spans="5:12">
      <c r="E81" s="468"/>
      <c r="F81" s="471" t="s">
        <v>857</v>
      </c>
      <c r="G81" s="471" t="s">
        <v>926</v>
      </c>
      <c r="H81" s="472" t="s">
        <v>903</v>
      </c>
      <c r="I81" s="472"/>
      <c r="J81" s="472"/>
      <c r="K81" s="472"/>
      <c r="L81" s="470"/>
    </row>
    <row r="82" spans="5:12">
      <c r="E82" s="468"/>
      <c r="F82" s="471" t="s">
        <v>858</v>
      </c>
      <c r="G82" s="471" t="s">
        <v>951</v>
      </c>
      <c r="H82" s="472" t="s">
        <v>898</v>
      </c>
      <c r="I82" s="472"/>
      <c r="J82" s="472"/>
      <c r="K82" s="472"/>
      <c r="L82" s="470"/>
    </row>
    <row r="83" spans="5:12">
      <c r="E83" s="473"/>
      <c r="F83" s="471"/>
      <c r="G83" s="471"/>
      <c r="H83" s="471"/>
      <c r="I83" s="471"/>
      <c r="J83" s="471"/>
      <c r="K83" s="471"/>
      <c r="L83" s="470"/>
    </row>
    <row r="84" spans="5:12">
      <c r="E84" s="468" t="s">
        <v>887</v>
      </c>
      <c r="F84" s="469" t="s">
        <v>41</v>
      </c>
      <c r="G84" s="469" t="s">
        <v>881</v>
      </c>
      <c r="H84" s="469" t="s">
        <v>894</v>
      </c>
      <c r="I84" s="469"/>
      <c r="J84" s="469"/>
      <c r="K84" s="469"/>
      <c r="L84" s="470"/>
    </row>
    <row r="85" spans="5:12">
      <c r="E85" s="468"/>
      <c r="F85" s="471" t="s">
        <v>856</v>
      </c>
      <c r="G85" s="471" t="s">
        <v>931</v>
      </c>
      <c r="H85" s="472" t="s">
        <v>895</v>
      </c>
      <c r="I85" s="472"/>
      <c r="J85" s="472"/>
      <c r="K85" s="472"/>
      <c r="L85" s="470"/>
    </row>
    <row r="86" spans="5:12">
      <c r="E86" s="468"/>
      <c r="F86" s="471" t="s">
        <v>857</v>
      </c>
      <c r="G86" s="471" t="s">
        <v>869</v>
      </c>
      <c r="H86" s="472" t="s">
        <v>902</v>
      </c>
      <c r="I86" s="472"/>
      <c r="J86" s="472"/>
      <c r="K86" s="472"/>
      <c r="L86" s="470"/>
    </row>
    <row r="87" spans="5:12">
      <c r="E87" s="468"/>
      <c r="F87" s="471" t="s">
        <v>858</v>
      </c>
      <c r="G87" s="471" t="s">
        <v>952</v>
      </c>
      <c r="H87" s="472" t="s">
        <v>896</v>
      </c>
      <c r="I87" s="472"/>
      <c r="J87" s="472"/>
      <c r="K87" s="472"/>
      <c r="L87" s="470"/>
    </row>
    <row r="88" spans="5:12">
      <c r="E88" s="468"/>
      <c r="F88" s="471"/>
      <c r="G88" s="471"/>
      <c r="H88" s="472"/>
      <c r="I88" s="472"/>
      <c r="J88" s="472"/>
      <c r="K88" s="472"/>
      <c r="L88" s="470"/>
    </row>
    <row r="89" spans="5:12">
      <c r="E89" s="468" t="s">
        <v>904</v>
      </c>
      <c r="F89" s="469" t="s">
        <v>41</v>
      </c>
      <c r="G89" s="469" t="s">
        <v>881</v>
      </c>
      <c r="H89" s="474" t="s">
        <v>905</v>
      </c>
      <c r="I89" s="472"/>
      <c r="J89" s="472"/>
      <c r="K89" s="472"/>
      <c r="L89" s="470"/>
    </row>
    <row r="90" spans="5:12" ht="15.75" thickBot="1">
      <c r="E90" s="475"/>
      <c r="F90" s="476" t="s">
        <v>857</v>
      </c>
      <c r="G90" s="476" t="s">
        <v>932</v>
      </c>
      <c r="H90" s="477" t="s">
        <v>906</v>
      </c>
      <c r="I90" s="477"/>
      <c r="J90" s="477"/>
      <c r="K90" s="477"/>
      <c r="L90" s="47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949</v>
      </c>
      <c r="K1" s="365" t="s">
        <v>941</v>
      </c>
    </row>
    <row r="2" spans="2:15" s="336" customFormat="1" ht="15.75" thickBot="1">
      <c r="B2" s="381" t="s">
        <v>914</v>
      </c>
      <c r="C2" s="382"/>
      <c r="D2" s="382"/>
      <c r="E2" s="382"/>
      <c r="F2" s="382"/>
      <c r="G2" s="382"/>
      <c r="H2" s="382"/>
      <c r="I2" s="383"/>
      <c r="K2" s="365" t="s">
        <v>848</v>
      </c>
      <c r="L2" s="365" t="s">
        <v>849</v>
      </c>
      <c r="M2" s="365" t="s">
        <v>938</v>
      </c>
      <c r="N2" s="479" t="s">
        <v>939</v>
      </c>
      <c r="O2" s="479" t="s">
        <v>940</v>
      </c>
    </row>
    <row r="3" spans="2:15" s="336" customFormat="1" ht="15.75" thickBot="1">
      <c r="B3" s="384" t="s">
        <v>886</v>
      </c>
      <c r="C3" s="385" t="s">
        <v>950</v>
      </c>
      <c r="D3" s="385" t="s">
        <v>881</v>
      </c>
      <c r="E3" s="385" t="s">
        <v>897</v>
      </c>
      <c r="F3" s="385"/>
      <c r="G3" s="385"/>
      <c r="H3" s="385"/>
      <c r="I3" s="386"/>
      <c r="K3" s="489" t="s">
        <v>861</v>
      </c>
      <c r="L3" s="490" t="s">
        <v>850</v>
      </c>
      <c r="M3" s="491">
        <v>100</v>
      </c>
      <c r="N3" s="491">
        <v>20</v>
      </c>
      <c r="O3" s="49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4"/>
      <c r="C4" s="480">
        <f>N3</f>
        <v>20</v>
      </c>
      <c r="D4" s="387" t="s">
        <v>942</v>
      </c>
      <c r="E4" s="388" t="s">
        <v>899</v>
      </c>
      <c r="F4" s="388"/>
      <c r="G4" s="388"/>
      <c r="H4" s="388"/>
      <c r="I4" s="386"/>
      <c r="K4" s="489" t="s">
        <v>861</v>
      </c>
      <c r="L4" s="490" t="s">
        <v>853</v>
      </c>
      <c r="M4" s="491">
        <v>100</v>
      </c>
      <c r="N4" s="491">
        <v>20</v>
      </c>
      <c r="O4" s="49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4"/>
      <c r="C5" s="480">
        <f>N11</f>
        <v>40</v>
      </c>
      <c r="D5" s="387" t="s">
        <v>943</v>
      </c>
      <c r="E5" s="388" t="s">
        <v>903</v>
      </c>
      <c r="F5" s="388"/>
      <c r="G5" s="388"/>
      <c r="H5" s="388"/>
      <c r="I5" s="386"/>
      <c r="K5" s="367" t="s">
        <v>861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4"/>
      <c r="C6" s="480">
        <f>N15</f>
        <v>80</v>
      </c>
      <c r="D6" s="387" t="s">
        <v>944</v>
      </c>
      <c r="E6" s="388" t="s">
        <v>898</v>
      </c>
      <c r="F6" s="388"/>
      <c r="G6" s="388"/>
      <c r="H6" s="388"/>
      <c r="I6" s="386"/>
      <c r="K6" s="367" t="s">
        <v>861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9"/>
      <c r="C7" s="387"/>
      <c r="D7" s="387"/>
      <c r="E7" s="387"/>
      <c r="F7" s="387"/>
      <c r="G7" s="387"/>
      <c r="H7" s="387"/>
      <c r="I7" s="386"/>
      <c r="K7" s="492" t="s">
        <v>910</v>
      </c>
      <c r="L7" s="493" t="s">
        <v>850</v>
      </c>
      <c r="M7" s="494">
        <v>100</v>
      </c>
      <c r="N7" s="494">
        <v>20</v>
      </c>
      <c r="O7" s="49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4" t="s">
        <v>887</v>
      </c>
      <c r="C8" s="385" t="s">
        <v>950</v>
      </c>
      <c r="D8" s="385" t="s">
        <v>881</v>
      </c>
      <c r="E8" s="385" t="s">
        <v>894</v>
      </c>
      <c r="F8" s="385"/>
      <c r="G8" s="385"/>
      <c r="H8" s="385"/>
      <c r="I8" s="386"/>
      <c r="K8" s="492" t="s">
        <v>910</v>
      </c>
      <c r="L8" s="493" t="s">
        <v>853</v>
      </c>
      <c r="M8" s="494">
        <v>100</v>
      </c>
      <c r="N8" s="494">
        <v>20</v>
      </c>
      <c r="O8" s="49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4"/>
      <c r="C9" s="480">
        <f>N3</f>
        <v>20</v>
      </c>
      <c r="D9" s="387" t="s">
        <v>945</v>
      </c>
      <c r="E9" s="388" t="s">
        <v>895</v>
      </c>
      <c r="F9" s="388"/>
      <c r="G9" s="388"/>
      <c r="H9" s="388"/>
      <c r="I9" s="386"/>
      <c r="K9" s="450" t="s">
        <v>910</v>
      </c>
      <c r="L9" s="451" t="s">
        <v>851</v>
      </c>
      <c r="M9" s="452">
        <v>250</v>
      </c>
      <c r="N9" s="452">
        <v>50</v>
      </c>
      <c r="O9" s="45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4"/>
      <c r="C10" s="480">
        <f>N11</f>
        <v>40</v>
      </c>
      <c r="D10" s="387" t="s">
        <v>946</v>
      </c>
      <c r="E10" s="388" t="s">
        <v>902</v>
      </c>
      <c r="F10" s="388"/>
      <c r="G10" s="388"/>
      <c r="H10" s="388"/>
      <c r="I10" s="386"/>
      <c r="K10" s="450" t="s">
        <v>910</v>
      </c>
      <c r="L10" s="451" t="s">
        <v>852</v>
      </c>
      <c r="M10" s="452">
        <v>550</v>
      </c>
      <c r="N10" s="452">
        <v>100</v>
      </c>
      <c r="O10" s="45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4"/>
      <c r="C11" s="480">
        <f>N15</f>
        <v>80</v>
      </c>
      <c r="D11" s="387" t="s">
        <v>947</v>
      </c>
      <c r="E11" s="388" t="s">
        <v>896</v>
      </c>
      <c r="F11" s="388"/>
      <c r="G11" s="388"/>
      <c r="H11" s="388"/>
      <c r="I11" s="386"/>
      <c r="K11" s="495" t="s">
        <v>854</v>
      </c>
      <c r="L11" s="496" t="s">
        <v>850</v>
      </c>
      <c r="M11" s="497">
        <v>100</v>
      </c>
      <c r="N11" s="497">
        <v>40</v>
      </c>
      <c r="O11" s="49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4"/>
      <c r="C12" s="387"/>
      <c r="D12" s="387"/>
      <c r="E12" s="388"/>
      <c r="F12" s="385"/>
      <c r="G12" s="385"/>
      <c r="H12" s="385"/>
      <c r="I12" s="386"/>
      <c r="K12" s="495" t="s">
        <v>854</v>
      </c>
      <c r="L12" s="496" t="s">
        <v>853</v>
      </c>
      <c r="M12" s="497">
        <v>100</v>
      </c>
      <c r="N12" s="497">
        <v>40</v>
      </c>
      <c r="O12" s="49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4" t="s">
        <v>904</v>
      </c>
      <c r="C13" s="385" t="s">
        <v>950</v>
      </c>
      <c r="D13" s="385" t="s">
        <v>881</v>
      </c>
      <c r="E13" s="438" t="s">
        <v>905</v>
      </c>
      <c r="F13" s="388"/>
      <c r="G13" s="388"/>
      <c r="H13" s="388"/>
      <c r="I13" s="386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90"/>
      <c r="C14" s="481">
        <f>N7</f>
        <v>20</v>
      </c>
      <c r="D14" s="437" t="s">
        <v>948</v>
      </c>
      <c r="E14" s="437" t="s">
        <v>906</v>
      </c>
      <c r="F14" s="391"/>
      <c r="G14" s="391"/>
      <c r="H14" s="391"/>
      <c r="I14" s="392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98" t="s">
        <v>855</v>
      </c>
      <c r="L15" s="499" t="s">
        <v>850</v>
      </c>
      <c r="M15" s="500">
        <v>100</v>
      </c>
      <c r="N15" s="500">
        <v>80</v>
      </c>
      <c r="O15" s="50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3" t="s">
        <v>935</v>
      </c>
      <c r="C16" s="394"/>
      <c r="D16" s="394"/>
      <c r="E16" s="394"/>
      <c r="F16" s="394"/>
      <c r="G16" s="394"/>
      <c r="H16" s="394"/>
      <c r="I16" s="395"/>
      <c r="K16" s="498" t="s">
        <v>855</v>
      </c>
      <c r="L16" s="499" t="s">
        <v>853</v>
      </c>
      <c r="M16" s="500">
        <v>100</v>
      </c>
      <c r="N16" s="500">
        <v>80</v>
      </c>
      <c r="O16" s="50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6" t="s">
        <v>886</v>
      </c>
      <c r="C17" s="397" t="s">
        <v>950</v>
      </c>
      <c r="D17" s="397" t="s">
        <v>881</v>
      </c>
      <c r="E17" s="397" t="s">
        <v>897</v>
      </c>
      <c r="F17" s="397"/>
      <c r="G17" s="397"/>
      <c r="H17" s="397"/>
      <c r="I17" s="398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6"/>
      <c r="C18" s="483">
        <f>N5</f>
        <v>50</v>
      </c>
      <c r="D18" s="399" t="s">
        <v>942</v>
      </c>
      <c r="E18" s="400" t="s">
        <v>899</v>
      </c>
      <c r="F18" s="400"/>
      <c r="G18" s="400"/>
      <c r="H18" s="400"/>
      <c r="I18" s="398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6"/>
      <c r="C19" s="483">
        <f>N13</f>
        <v>95</v>
      </c>
      <c r="D19" s="399" t="s">
        <v>943</v>
      </c>
      <c r="E19" s="400" t="s">
        <v>903</v>
      </c>
      <c r="F19" s="400"/>
      <c r="G19" s="400"/>
      <c r="H19" s="400"/>
      <c r="I19" s="398"/>
    </row>
    <row r="20" spans="1:15" s="336" customFormat="1" ht="15.75" thickBot="1">
      <c r="B20" s="396"/>
      <c r="C20" s="483">
        <f>N17</f>
        <v>200</v>
      </c>
      <c r="D20" s="399" t="s">
        <v>944</v>
      </c>
      <c r="E20" s="400" t="s">
        <v>898</v>
      </c>
      <c r="F20" s="400"/>
      <c r="G20" s="400"/>
      <c r="H20" s="400"/>
      <c r="I20" s="398"/>
      <c r="K20" s="365" t="s">
        <v>862</v>
      </c>
    </row>
    <row r="21" spans="1:15" s="336" customFormat="1" ht="15.75" thickBot="1">
      <c r="B21" s="401"/>
      <c r="C21" s="399"/>
      <c r="D21" s="399"/>
      <c r="E21" s="399"/>
      <c r="F21" s="399"/>
      <c r="G21" s="399"/>
      <c r="H21" s="399"/>
      <c r="I21" s="398"/>
      <c r="K21" s="375" t="s">
        <v>863</v>
      </c>
    </row>
    <row r="22" spans="1:15" s="336" customFormat="1" ht="15.75" thickBot="1">
      <c r="B22" s="396" t="s">
        <v>887</v>
      </c>
      <c r="C22" s="397" t="s">
        <v>950</v>
      </c>
      <c r="D22" s="397" t="s">
        <v>881</v>
      </c>
      <c r="E22" s="397" t="s">
        <v>894</v>
      </c>
      <c r="F22" s="397"/>
      <c r="G22" s="397"/>
      <c r="H22" s="397"/>
      <c r="I22" s="398"/>
      <c r="K22" s="375" t="s">
        <v>864</v>
      </c>
    </row>
    <row r="23" spans="1:15" s="336" customFormat="1" ht="15.75" thickBot="1">
      <c r="B23" s="396"/>
      <c r="C23" s="483">
        <f>N5</f>
        <v>50</v>
      </c>
      <c r="D23" s="399" t="s">
        <v>945</v>
      </c>
      <c r="E23" s="400" t="s">
        <v>895</v>
      </c>
      <c r="F23" s="400"/>
      <c r="G23" s="400"/>
      <c r="H23" s="400"/>
      <c r="I23" s="398"/>
      <c r="K23" s="375" t="s">
        <v>846</v>
      </c>
    </row>
    <row r="24" spans="1:15" s="336" customFormat="1" ht="15.75" thickBot="1">
      <c r="B24" s="396"/>
      <c r="C24" s="483">
        <f>N13</f>
        <v>95</v>
      </c>
      <c r="D24" s="399" t="s">
        <v>946</v>
      </c>
      <c r="E24" s="400" t="s">
        <v>902</v>
      </c>
      <c r="F24" s="400"/>
      <c r="G24" s="400"/>
      <c r="H24" s="400"/>
      <c r="I24" s="398"/>
      <c r="K24" s="488" t="s">
        <v>847</v>
      </c>
    </row>
    <row r="25" spans="1:15" s="336" customFormat="1" ht="15.75" thickBot="1">
      <c r="B25" s="396"/>
      <c r="C25" s="483">
        <f>N17</f>
        <v>200</v>
      </c>
      <c r="D25" s="399" t="s">
        <v>947</v>
      </c>
      <c r="E25" s="400" t="s">
        <v>896</v>
      </c>
      <c r="F25" s="400"/>
      <c r="G25" s="400"/>
      <c r="H25" s="400"/>
      <c r="I25" s="398"/>
      <c r="K25" s="375" t="s">
        <v>924</v>
      </c>
    </row>
    <row r="26" spans="1:15" s="336" customFormat="1">
      <c r="B26" s="396"/>
      <c r="C26" s="399"/>
      <c r="D26" s="399"/>
      <c r="E26" s="400"/>
      <c r="F26" s="400"/>
      <c r="G26" s="400"/>
      <c r="H26" s="400"/>
      <c r="I26" s="398"/>
    </row>
    <row r="27" spans="1:15" s="336" customFormat="1">
      <c r="B27" s="396" t="s">
        <v>904</v>
      </c>
      <c r="C27" s="397" t="s">
        <v>950</v>
      </c>
      <c r="D27" s="397" t="s">
        <v>881</v>
      </c>
      <c r="E27" s="444" t="s">
        <v>905</v>
      </c>
      <c r="F27" s="400"/>
      <c r="G27" s="400"/>
      <c r="H27" s="400"/>
      <c r="I27" s="398"/>
    </row>
    <row r="28" spans="1:15" s="336" customFormat="1" ht="15.75" thickBot="1">
      <c r="A28" s="366"/>
      <c r="B28" s="402"/>
      <c r="C28" s="482">
        <f>N9</f>
        <v>50</v>
      </c>
      <c r="D28" s="403" t="s">
        <v>948</v>
      </c>
      <c r="E28" s="404" t="s">
        <v>906</v>
      </c>
      <c r="F28" s="404"/>
      <c r="G28" s="404"/>
      <c r="H28" s="404"/>
      <c r="I28" s="405"/>
    </row>
    <row r="29" spans="1:15" s="336" customFormat="1" ht="15.75" thickBot="1">
      <c r="A29" s="366"/>
      <c r="K29" s="365" t="s">
        <v>953</v>
      </c>
    </row>
    <row r="30" spans="1:15" s="336" customFormat="1">
      <c r="A30" s="366"/>
      <c r="B30" s="406" t="s">
        <v>889</v>
      </c>
      <c r="C30" s="407"/>
      <c r="D30" s="407"/>
      <c r="E30" s="407"/>
      <c r="F30" s="407"/>
      <c r="G30" s="407"/>
      <c r="H30" s="407"/>
      <c r="I30" s="408"/>
      <c r="K30" s="102" t="s">
        <v>41</v>
      </c>
      <c r="L30" s="155" t="s">
        <v>43</v>
      </c>
      <c r="M30" s="102" t="s">
        <v>42</v>
      </c>
    </row>
    <row r="31" spans="1:15" s="336" customFormat="1">
      <c r="B31" s="409" t="s">
        <v>886</v>
      </c>
      <c r="C31" s="410" t="s">
        <v>950</v>
      </c>
      <c r="D31" s="410" t="s">
        <v>881</v>
      </c>
      <c r="E31" s="410" t="s">
        <v>897</v>
      </c>
      <c r="F31" s="410"/>
      <c r="G31" s="410"/>
      <c r="H31" s="410"/>
      <c r="I31" s="411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9"/>
      <c r="C32" s="485">
        <f>N6</f>
        <v>100</v>
      </c>
      <c r="D32" s="412" t="s">
        <v>942</v>
      </c>
      <c r="E32" s="413" t="s">
        <v>899</v>
      </c>
      <c r="F32" s="413"/>
      <c r="G32" s="413"/>
      <c r="H32" s="413"/>
      <c r="I32" s="411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9"/>
      <c r="C33" s="485">
        <f>N14</f>
        <v>220</v>
      </c>
      <c r="D33" s="412" t="s">
        <v>943</v>
      </c>
      <c r="E33" s="413" t="s">
        <v>903</v>
      </c>
      <c r="F33" s="413"/>
      <c r="G33" s="413"/>
      <c r="H33" s="413"/>
      <c r="I33" s="411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9"/>
      <c r="C34" s="485">
        <f>N18</f>
        <v>440</v>
      </c>
      <c r="D34" s="412" t="s">
        <v>944</v>
      </c>
      <c r="E34" s="413" t="s">
        <v>898</v>
      </c>
      <c r="F34" s="413"/>
      <c r="G34" s="413"/>
      <c r="H34" s="413"/>
      <c r="I34" s="411"/>
      <c r="K34" s="149">
        <v>19.989999999999998</v>
      </c>
      <c r="L34" s="245">
        <v>250</v>
      </c>
      <c r="M34" s="150">
        <v>0.25</v>
      </c>
    </row>
    <row r="35" spans="1:13" s="336" customFormat="1">
      <c r="B35" s="414"/>
      <c r="C35" s="412"/>
      <c r="D35" s="412"/>
      <c r="E35" s="413"/>
      <c r="F35" s="413"/>
      <c r="G35" s="413"/>
      <c r="H35" s="413"/>
      <c r="I35" s="411"/>
      <c r="K35" s="147">
        <v>39.99</v>
      </c>
      <c r="L35" s="155">
        <v>560</v>
      </c>
      <c r="M35" s="148">
        <v>0.4</v>
      </c>
    </row>
    <row r="36" spans="1:13" s="336" customFormat="1">
      <c r="B36" s="409" t="s">
        <v>887</v>
      </c>
      <c r="C36" s="410" t="s">
        <v>950</v>
      </c>
      <c r="D36" s="410" t="s">
        <v>881</v>
      </c>
      <c r="E36" s="410" t="s">
        <v>894</v>
      </c>
      <c r="F36" s="410"/>
      <c r="G36" s="410"/>
      <c r="H36" s="410"/>
      <c r="I36" s="411"/>
      <c r="K36" s="149">
        <v>59.99</v>
      </c>
      <c r="L36" s="155">
        <v>870</v>
      </c>
      <c r="M36" s="150">
        <v>0.45</v>
      </c>
    </row>
    <row r="37" spans="1:13" s="336" customFormat="1">
      <c r="B37" s="409"/>
      <c r="C37" s="485">
        <f>N6</f>
        <v>100</v>
      </c>
      <c r="D37" s="412" t="s">
        <v>945</v>
      </c>
      <c r="E37" s="413" t="s">
        <v>895</v>
      </c>
      <c r="F37" s="413"/>
      <c r="G37" s="413"/>
      <c r="H37" s="413"/>
      <c r="I37" s="411"/>
      <c r="K37" s="147">
        <v>79.989999999999995</v>
      </c>
      <c r="L37" s="155">
        <v>1200</v>
      </c>
      <c r="M37" s="148">
        <v>0.5</v>
      </c>
    </row>
    <row r="38" spans="1:13" s="336" customFormat="1">
      <c r="B38" s="409"/>
      <c r="C38" s="485">
        <f>N14</f>
        <v>220</v>
      </c>
      <c r="D38" s="412" t="s">
        <v>946</v>
      </c>
      <c r="E38" s="413" t="s">
        <v>902</v>
      </c>
      <c r="F38" s="413"/>
      <c r="G38" s="413"/>
      <c r="H38" s="413"/>
      <c r="I38" s="411"/>
    </row>
    <row r="39" spans="1:13" s="336" customFormat="1">
      <c r="B39" s="409"/>
      <c r="C39" s="485">
        <f>N18</f>
        <v>440</v>
      </c>
      <c r="D39" s="412" t="s">
        <v>947</v>
      </c>
      <c r="E39" s="413" t="s">
        <v>896</v>
      </c>
      <c r="F39" s="413"/>
      <c r="G39" s="413"/>
      <c r="H39" s="413"/>
      <c r="I39" s="411"/>
    </row>
    <row r="40" spans="1:13">
      <c r="A40" s="336"/>
      <c r="B40" s="409"/>
      <c r="C40" s="412"/>
      <c r="D40" s="412"/>
      <c r="E40" s="413"/>
      <c r="F40" s="413"/>
      <c r="G40" s="413"/>
      <c r="H40" s="413"/>
      <c r="I40" s="411"/>
    </row>
    <row r="41" spans="1:13">
      <c r="A41" s="336"/>
      <c r="B41" s="409" t="s">
        <v>904</v>
      </c>
      <c r="C41" s="410" t="s">
        <v>950</v>
      </c>
      <c r="D41" s="410" t="s">
        <v>881</v>
      </c>
      <c r="E41" s="445" t="s">
        <v>905</v>
      </c>
      <c r="F41" s="413"/>
      <c r="G41" s="413"/>
      <c r="H41" s="413"/>
      <c r="I41" s="411"/>
    </row>
    <row r="42" spans="1:13" ht="15.75" thickBot="1">
      <c r="A42" s="336"/>
      <c r="B42" s="415"/>
      <c r="C42" s="484">
        <f>N10</f>
        <v>100</v>
      </c>
      <c r="D42" s="416" t="s">
        <v>948</v>
      </c>
      <c r="E42" s="417" t="s">
        <v>906</v>
      </c>
      <c r="F42" s="417"/>
      <c r="G42" s="417"/>
      <c r="H42" s="417"/>
      <c r="I42" s="418"/>
    </row>
    <row r="43" spans="1:13" ht="15.75" thickBot="1"/>
    <row r="44" spans="1:13">
      <c r="B44" s="419" t="s">
        <v>890</v>
      </c>
      <c r="C44" s="420"/>
      <c r="D44" s="420"/>
      <c r="E44" s="420"/>
      <c r="F44" s="420"/>
      <c r="G44" s="420"/>
      <c r="H44" s="420"/>
      <c r="I44" s="421"/>
    </row>
    <row r="45" spans="1:13">
      <c r="B45" s="422" t="s">
        <v>886</v>
      </c>
      <c r="C45" s="423" t="s">
        <v>950</v>
      </c>
      <c r="D45" s="423" t="s">
        <v>881</v>
      </c>
      <c r="E45" s="423" t="s">
        <v>897</v>
      </c>
      <c r="F45" s="423"/>
      <c r="G45" s="423"/>
      <c r="H45" s="423"/>
      <c r="I45" s="424"/>
    </row>
    <row r="46" spans="1:13">
      <c r="B46" s="422"/>
      <c r="C46" s="487">
        <f>N4</f>
        <v>20</v>
      </c>
      <c r="D46" s="425" t="s">
        <v>942</v>
      </c>
      <c r="E46" s="426" t="s">
        <v>899</v>
      </c>
      <c r="F46" s="426"/>
      <c r="G46" s="426"/>
      <c r="H46" s="426"/>
      <c r="I46" s="424"/>
    </row>
    <row r="47" spans="1:13">
      <c r="B47" s="422"/>
      <c r="C47" s="487">
        <f>N12</f>
        <v>40</v>
      </c>
      <c r="D47" s="425" t="s">
        <v>943</v>
      </c>
      <c r="E47" s="426" t="s">
        <v>903</v>
      </c>
      <c r="F47" s="426"/>
      <c r="G47" s="426"/>
      <c r="H47" s="426"/>
      <c r="I47" s="424"/>
    </row>
    <row r="48" spans="1:13">
      <c r="B48" s="422"/>
      <c r="C48" s="487">
        <f>N16</f>
        <v>80</v>
      </c>
      <c r="D48" s="425" t="s">
        <v>944</v>
      </c>
      <c r="E48" s="426" t="s">
        <v>898</v>
      </c>
      <c r="F48" s="426"/>
      <c r="G48" s="426"/>
      <c r="H48" s="426"/>
      <c r="I48" s="424"/>
    </row>
    <row r="49" spans="2:9">
      <c r="B49" s="427"/>
      <c r="C49" s="425"/>
      <c r="D49" s="425"/>
      <c r="E49" s="425"/>
      <c r="F49" s="425"/>
      <c r="G49" s="425"/>
      <c r="H49" s="425"/>
      <c r="I49" s="424"/>
    </row>
    <row r="50" spans="2:9">
      <c r="B50" s="422" t="s">
        <v>887</v>
      </c>
      <c r="C50" s="423" t="s">
        <v>950</v>
      </c>
      <c r="D50" s="423" t="s">
        <v>881</v>
      </c>
      <c r="E50" s="423" t="s">
        <v>894</v>
      </c>
      <c r="F50" s="423"/>
      <c r="G50" s="423"/>
      <c r="H50" s="423"/>
      <c r="I50" s="424"/>
    </row>
    <row r="51" spans="2:9">
      <c r="B51" s="422"/>
      <c r="C51" s="487">
        <f>N4</f>
        <v>20</v>
      </c>
      <c r="D51" s="425" t="s">
        <v>945</v>
      </c>
      <c r="E51" s="426" t="s">
        <v>895</v>
      </c>
      <c r="F51" s="426"/>
      <c r="G51" s="426"/>
      <c r="H51" s="426"/>
      <c r="I51" s="424"/>
    </row>
    <row r="52" spans="2:9">
      <c r="B52" s="422"/>
      <c r="C52" s="487">
        <f>N12</f>
        <v>40</v>
      </c>
      <c r="D52" s="425" t="s">
        <v>946</v>
      </c>
      <c r="E52" s="426" t="s">
        <v>902</v>
      </c>
      <c r="F52" s="426"/>
      <c r="G52" s="426"/>
      <c r="H52" s="426"/>
      <c r="I52" s="424"/>
    </row>
    <row r="53" spans="2:9">
      <c r="B53" s="422"/>
      <c r="C53" s="487">
        <f>N16</f>
        <v>80</v>
      </c>
      <c r="D53" s="425" t="s">
        <v>947</v>
      </c>
      <c r="E53" s="426" t="s">
        <v>896</v>
      </c>
      <c r="F53" s="426"/>
      <c r="G53" s="426"/>
      <c r="H53" s="426"/>
      <c r="I53" s="424"/>
    </row>
    <row r="54" spans="2:9">
      <c r="B54" s="422"/>
      <c r="C54" s="425"/>
      <c r="D54" s="425"/>
      <c r="E54" s="426"/>
      <c r="F54" s="426"/>
      <c r="G54" s="426"/>
      <c r="H54" s="426"/>
      <c r="I54" s="424"/>
    </row>
    <row r="55" spans="2:9">
      <c r="B55" s="422" t="s">
        <v>904</v>
      </c>
      <c r="C55" s="423" t="s">
        <v>950</v>
      </c>
      <c r="D55" s="423" t="s">
        <v>881</v>
      </c>
      <c r="E55" s="446" t="s">
        <v>905</v>
      </c>
      <c r="F55" s="426"/>
      <c r="G55" s="426"/>
      <c r="H55" s="426"/>
      <c r="I55" s="424"/>
    </row>
    <row r="56" spans="2:9" ht="15.75" thickBot="1">
      <c r="B56" s="428"/>
      <c r="C56" s="486">
        <f>N8</f>
        <v>20</v>
      </c>
      <c r="D56" s="429" t="s">
        <v>948</v>
      </c>
      <c r="E56" s="430" t="s">
        <v>906</v>
      </c>
      <c r="F56" s="430"/>
      <c r="G56" s="430"/>
      <c r="H56" s="430"/>
      <c r="I56" s="431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55" t="s">
        <v>628</v>
      </c>
      <c r="E6" s="456" t="s">
        <v>629</v>
      </c>
      <c r="F6" s="456" t="s">
        <v>630</v>
      </c>
      <c r="G6" s="456" t="s">
        <v>631</v>
      </c>
      <c r="H6" s="456" t="s">
        <v>632</v>
      </c>
      <c r="I6" s="456" t="s">
        <v>41</v>
      </c>
      <c r="J6" s="456" t="s">
        <v>633</v>
      </c>
      <c r="K6" s="456" t="s">
        <v>634</v>
      </c>
      <c r="L6" s="456" t="s">
        <v>635</v>
      </c>
      <c r="M6" s="457" t="s">
        <v>636</v>
      </c>
    </row>
    <row r="7" spans="4:13">
      <c r="D7" s="45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54" t="s">
        <v>644</v>
      </c>
    </row>
    <row r="8" spans="4:13">
      <c r="D8" s="45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54" t="s">
        <v>644</v>
      </c>
    </row>
    <row r="9" spans="4:13">
      <c r="D9" s="45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54" t="s">
        <v>644</v>
      </c>
    </row>
    <row r="10" spans="4:13">
      <c r="D10" s="45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54" t="s">
        <v>644</v>
      </c>
    </row>
    <row r="11" spans="4:13">
      <c r="D11" s="45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54" t="s">
        <v>644</v>
      </c>
    </row>
    <row r="12" spans="4:13">
      <c r="D12" s="45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54" t="s">
        <v>644</v>
      </c>
    </row>
    <row r="13" spans="4:13">
      <c r="D13" s="45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54" t="s">
        <v>644</v>
      </c>
    </row>
    <row r="14" spans="4:13">
      <c r="D14" s="45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54" t="s">
        <v>644</v>
      </c>
    </row>
    <row r="15" spans="4:13">
      <c r="D15" s="45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54" t="s">
        <v>644</v>
      </c>
    </row>
    <row r="16" spans="4:13">
      <c r="D16" s="45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54" t="s">
        <v>644</v>
      </c>
    </row>
    <row r="17" spans="4:13">
      <c r="D17" s="45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54" t="s">
        <v>644</v>
      </c>
    </row>
    <row r="18" spans="4:13">
      <c r="D18" s="45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54" t="s">
        <v>644</v>
      </c>
    </row>
    <row r="19" spans="4:13">
      <c r="D19" s="45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54" t="s">
        <v>644</v>
      </c>
    </row>
    <row r="20" spans="4:13">
      <c r="D20" s="45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54" t="s">
        <v>644</v>
      </c>
    </row>
    <row r="21" spans="4:13">
      <c r="D21" s="45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54" t="s">
        <v>644</v>
      </c>
    </row>
    <row r="22" spans="4:13">
      <c r="D22" s="45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54" t="s">
        <v>644</v>
      </c>
    </row>
    <row r="23" spans="4:13">
      <c r="D23" s="45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54" t="s">
        <v>644</v>
      </c>
    </row>
    <row r="24" spans="4:13">
      <c r="D24" s="45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54" t="s">
        <v>644</v>
      </c>
    </row>
    <row r="25" spans="4:13">
      <c r="D25" s="45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54" t="s">
        <v>644</v>
      </c>
    </row>
    <row r="26" spans="4:13">
      <c r="D26" s="45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54" t="s">
        <v>644</v>
      </c>
    </row>
    <row r="27" spans="4:13">
      <c r="D27" s="45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54" t="s">
        <v>644</v>
      </c>
    </row>
    <row r="28" spans="4:13">
      <c r="D28" s="45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54" t="s">
        <v>644</v>
      </c>
    </row>
    <row r="29" spans="4:13">
      <c r="D29" s="45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54" t="s">
        <v>644</v>
      </c>
    </row>
    <row r="30" spans="4:13">
      <c r="D30" s="45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54" t="s">
        <v>644</v>
      </c>
    </row>
    <row r="31" spans="4:13">
      <c r="D31" s="45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54" t="s">
        <v>644</v>
      </c>
    </row>
    <row r="32" spans="4:13">
      <c r="D32" s="45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54" t="s">
        <v>644</v>
      </c>
    </row>
    <row r="33" spans="4:13">
      <c r="D33" s="45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54" t="s">
        <v>644</v>
      </c>
    </row>
    <row r="34" spans="4:13">
      <c r="D34" s="45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54" t="s">
        <v>644</v>
      </c>
    </row>
    <row r="35" spans="4:13">
      <c r="D35" s="45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54" t="s">
        <v>644</v>
      </c>
    </row>
    <row r="36" spans="4:13">
      <c r="D36" s="45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54" t="s">
        <v>644</v>
      </c>
    </row>
    <row r="37" spans="4:13">
      <c r="D37" s="45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54" t="s">
        <v>644</v>
      </c>
    </row>
    <row r="38" spans="4:13">
      <c r="D38" s="45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54" t="s">
        <v>644</v>
      </c>
    </row>
    <row r="39" spans="4:13">
      <c r="D39" s="45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54" t="s">
        <v>644</v>
      </c>
    </row>
    <row r="40" spans="4:13">
      <c r="D40" s="45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54" t="s">
        <v>644</v>
      </c>
    </row>
    <row r="41" spans="4:13">
      <c r="D41" s="45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54" t="s">
        <v>644</v>
      </c>
    </row>
    <row r="42" spans="4:13">
      <c r="D42" s="45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54" t="s">
        <v>644</v>
      </c>
    </row>
    <row r="43" spans="4:13">
      <c r="D43" s="45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54" t="s">
        <v>644</v>
      </c>
    </row>
    <row r="44" spans="4:13">
      <c r="D44" s="45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54" t="s">
        <v>644</v>
      </c>
    </row>
    <row r="45" spans="4:13">
      <c r="D45" s="45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54" t="s">
        <v>644</v>
      </c>
    </row>
    <row r="46" spans="4:13">
      <c r="D46" s="45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54" t="s">
        <v>644</v>
      </c>
    </row>
    <row r="47" spans="4:13">
      <c r="D47" s="45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54" t="s">
        <v>644</v>
      </c>
    </row>
    <row r="48" spans="4:13">
      <c r="D48" s="45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54" t="s">
        <v>644</v>
      </c>
    </row>
    <row r="49" spans="4:13">
      <c r="D49" s="45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54" t="s">
        <v>644</v>
      </c>
    </row>
    <row r="50" spans="4:13">
      <c r="D50" s="45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54" t="s">
        <v>644</v>
      </c>
    </row>
    <row r="51" spans="4:13">
      <c r="D51" s="45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54" t="s">
        <v>644</v>
      </c>
    </row>
    <row r="52" spans="4:13">
      <c r="D52" s="45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54" t="s">
        <v>644</v>
      </c>
    </row>
    <row r="53" spans="4:13">
      <c r="D53" s="45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54" t="s">
        <v>644</v>
      </c>
    </row>
    <row r="54" spans="4:13">
      <c r="D54" s="45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54" t="s">
        <v>644</v>
      </c>
    </row>
    <row r="55" spans="4:13">
      <c r="D55" s="45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54" t="s">
        <v>644</v>
      </c>
    </row>
    <row r="56" spans="4:13">
      <c r="D56" s="45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54" t="s">
        <v>644</v>
      </c>
    </row>
    <row r="57" spans="4:13">
      <c r="D57" s="45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54" t="s">
        <v>644</v>
      </c>
    </row>
    <row r="58" spans="4:13">
      <c r="D58" s="45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54" t="s">
        <v>644</v>
      </c>
    </row>
    <row r="59" spans="4:13">
      <c r="D59" s="45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54" t="s">
        <v>644</v>
      </c>
    </row>
    <row r="60" spans="4:13">
      <c r="D60" s="45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54" t="s">
        <v>644</v>
      </c>
    </row>
    <row r="61" spans="4:13">
      <c r="D61" s="45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54" t="s">
        <v>644</v>
      </c>
    </row>
    <row r="62" spans="4:13">
      <c r="D62" s="45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54" t="s">
        <v>644</v>
      </c>
    </row>
    <row r="63" spans="4:13">
      <c r="D63" s="45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54" t="s">
        <v>644</v>
      </c>
    </row>
    <row r="64" spans="4:13">
      <c r="D64" s="45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54" t="s">
        <v>644</v>
      </c>
    </row>
    <row r="65" spans="4:13">
      <c r="D65" s="45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54" t="s">
        <v>644</v>
      </c>
    </row>
    <row r="66" spans="4:13">
      <c r="D66" s="45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54" t="s">
        <v>644</v>
      </c>
    </row>
    <row r="67" spans="4:13">
      <c r="D67" s="45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54" t="s">
        <v>644</v>
      </c>
    </row>
    <row r="68" spans="4:13">
      <c r="D68" s="45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54" t="s">
        <v>644</v>
      </c>
    </row>
    <row r="69" spans="4:13">
      <c r="D69" s="45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54" t="s">
        <v>644</v>
      </c>
    </row>
    <row r="70" spans="4:13">
      <c r="D70" s="45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54" t="s">
        <v>644</v>
      </c>
    </row>
    <row r="71" spans="4:13">
      <c r="D71" s="45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54" t="s">
        <v>644</v>
      </c>
    </row>
    <row r="72" spans="4:13">
      <c r="D72" s="45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54" t="s">
        <v>644</v>
      </c>
    </row>
    <row r="73" spans="4:13">
      <c r="D73" s="45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54" t="s">
        <v>644</v>
      </c>
    </row>
    <row r="74" spans="4:13">
      <c r="D74" s="45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54" t="s">
        <v>644</v>
      </c>
    </row>
    <row r="75" spans="4:13">
      <c r="D75" s="45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54" t="s">
        <v>644</v>
      </c>
    </row>
    <row r="76" spans="4:13">
      <c r="D76" s="45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54" t="s">
        <v>834</v>
      </c>
    </row>
    <row r="77" spans="4:13">
      <c r="D77" s="45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54" t="s">
        <v>834</v>
      </c>
    </row>
    <row r="78" spans="4:13">
      <c r="D78" s="45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54" t="s">
        <v>834</v>
      </c>
    </row>
    <row r="79" spans="4:13">
      <c r="D79" s="45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54" t="s">
        <v>644</v>
      </c>
    </row>
    <row r="80" spans="4:13">
      <c r="D80" s="45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54" t="s">
        <v>644</v>
      </c>
    </row>
    <row r="81" spans="4:13">
      <c r="D81" s="45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54" t="s">
        <v>644</v>
      </c>
    </row>
    <row r="82" spans="4:13">
      <c r="D82" s="45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54" t="s">
        <v>644</v>
      </c>
    </row>
    <row r="83" spans="4:13">
      <c r="D83" s="45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54" t="s">
        <v>644</v>
      </c>
    </row>
    <row r="84" spans="4:13">
      <c r="D84" s="45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54" t="s">
        <v>644</v>
      </c>
    </row>
    <row r="85" spans="4:13">
      <c r="D85" s="45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54" t="s">
        <v>644</v>
      </c>
    </row>
    <row r="86" spans="4:13">
      <c r="D86" s="45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54" t="s">
        <v>644</v>
      </c>
    </row>
    <row r="87" spans="4:13">
      <c r="D87" s="45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54" t="s">
        <v>644</v>
      </c>
    </row>
    <row r="88" spans="4:13">
      <c r="D88" s="45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54" t="s">
        <v>644</v>
      </c>
    </row>
    <row r="89" spans="4:13">
      <c r="D89" s="45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54" t="s">
        <v>644</v>
      </c>
    </row>
    <row r="90" spans="4:13">
      <c r="D90" s="45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54" t="s">
        <v>644</v>
      </c>
    </row>
    <row r="91" spans="4:13">
      <c r="D91" s="45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54" t="s">
        <v>644</v>
      </c>
    </row>
    <row r="92" spans="4:13">
      <c r="D92" s="45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54" t="s">
        <v>644</v>
      </c>
    </row>
    <row r="93" spans="4:13">
      <c r="D93" s="45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54" t="s">
        <v>644</v>
      </c>
    </row>
    <row r="94" spans="4:13">
      <c r="D94" s="45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54" t="s">
        <v>644</v>
      </c>
    </row>
    <row r="95" spans="4:13">
      <c r="D95" s="45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54" t="s">
        <v>644</v>
      </c>
    </row>
    <row r="96" spans="4:13">
      <c r="D96" s="45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54" t="s">
        <v>644</v>
      </c>
    </row>
    <row r="97" spans="4:13">
      <c r="D97" s="45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54" t="s">
        <v>644</v>
      </c>
    </row>
    <row r="98" spans="4:13">
      <c r="D98" s="45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54" t="s">
        <v>644</v>
      </c>
    </row>
    <row r="99" spans="4:13">
      <c r="D99" s="45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54" t="s">
        <v>644</v>
      </c>
    </row>
    <row r="100" spans="4:13">
      <c r="D100" s="45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54" t="s">
        <v>644</v>
      </c>
    </row>
    <row r="101" spans="4:13">
      <c r="D101" s="45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54" t="s">
        <v>644</v>
      </c>
    </row>
    <row r="102" spans="4:13">
      <c r="D102" s="45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54" t="s">
        <v>644</v>
      </c>
    </row>
    <row r="103" spans="4:13">
      <c r="D103" s="45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54" t="s">
        <v>644</v>
      </c>
    </row>
    <row r="104" spans="4:13">
      <c r="D104" s="45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54" t="s">
        <v>644</v>
      </c>
    </row>
    <row r="105" spans="4:13">
      <c r="D105" s="45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54" t="s">
        <v>644</v>
      </c>
    </row>
    <row r="106" spans="4:13">
      <c r="D106" s="45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54" t="s">
        <v>644</v>
      </c>
    </row>
    <row r="107" spans="4:13">
      <c r="D107" s="45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54" t="s">
        <v>644</v>
      </c>
    </row>
    <row r="108" spans="4:13">
      <c r="D108" s="45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54" t="s">
        <v>644</v>
      </c>
    </row>
    <row r="109" spans="4:13">
      <c r="D109" s="45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54" t="s">
        <v>644</v>
      </c>
    </row>
    <row r="110" spans="4:13">
      <c r="D110" s="45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54" t="s">
        <v>644</v>
      </c>
    </row>
    <row r="111" spans="4:13">
      <c r="D111" s="45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54" t="s">
        <v>644</v>
      </c>
    </row>
    <row r="112" spans="4:13">
      <c r="D112" s="45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54" t="s">
        <v>644</v>
      </c>
    </row>
    <row r="113" spans="4:13">
      <c r="D113" s="45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54" t="s">
        <v>644</v>
      </c>
    </row>
    <row r="114" spans="4:13">
      <c r="D114" s="45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54" t="s">
        <v>644</v>
      </c>
    </row>
    <row r="115" spans="4:13">
      <c r="D115" s="45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54" t="s">
        <v>644</v>
      </c>
    </row>
    <row r="116" spans="4:13">
      <c r="D116" s="45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54" t="s">
        <v>644</v>
      </c>
    </row>
    <row r="117" spans="4:13">
      <c r="D117" s="45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54" t="s">
        <v>644</v>
      </c>
    </row>
    <row r="118" spans="4:13">
      <c r="D118" s="45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54" t="s">
        <v>644</v>
      </c>
    </row>
    <row r="119" spans="4:13">
      <c r="D119" s="45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54" t="s">
        <v>644</v>
      </c>
    </row>
    <row r="120" spans="4:13">
      <c r="D120" s="45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54" t="s">
        <v>644</v>
      </c>
    </row>
    <row r="121" spans="4:13">
      <c r="D121" s="45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54" t="s">
        <v>644</v>
      </c>
    </row>
    <row r="122" spans="4:13">
      <c r="D122" s="45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54" t="s">
        <v>644</v>
      </c>
    </row>
    <row r="123" spans="4:13">
      <c r="D123" s="45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54" t="s">
        <v>644</v>
      </c>
    </row>
    <row r="124" spans="4:13">
      <c r="D124" s="45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54" t="s">
        <v>644</v>
      </c>
    </row>
    <row r="125" spans="4:13">
      <c r="D125" s="45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54" t="s">
        <v>644</v>
      </c>
    </row>
    <row r="126" spans="4:13">
      <c r="D126" s="45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54" t="s">
        <v>644</v>
      </c>
    </row>
    <row r="127" spans="4:13">
      <c r="D127" s="45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54" t="s">
        <v>644</v>
      </c>
    </row>
    <row r="128" spans="4:13">
      <c r="D128" s="45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54" t="s">
        <v>644</v>
      </c>
    </row>
    <row r="129" spans="4:13">
      <c r="D129" s="45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54" t="s">
        <v>644</v>
      </c>
    </row>
    <row r="130" spans="4:13">
      <c r="D130" s="45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54" t="s">
        <v>644</v>
      </c>
    </row>
    <row r="131" spans="4:13">
      <c r="D131" s="45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54" t="s">
        <v>644</v>
      </c>
    </row>
    <row r="132" spans="4:13">
      <c r="D132" s="458">
        <v>16306</v>
      </c>
      <c r="E132" s="459" t="s">
        <v>637</v>
      </c>
      <c r="F132" s="459" t="s">
        <v>638</v>
      </c>
      <c r="G132" s="459" t="s">
        <v>719</v>
      </c>
      <c r="H132" s="459" t="s">
        <v>720</v>
      </c>
      <c r="I132" s="459" t="s">
        <v>647</v>
      </c>
      <c r="J132" s="459" t="s">
        <v>648</v>
      </c>
      <c r="K132" s="459" t="s">
        <v>643</v>
      </c>
      <c r="L132" s="459" t="s">
        <v>94</v>
      </c>
      <c r="M132" s="460" t="s">
        <v>644</v>
      </c>
    </row>
    <row r="133" spans="4:13">
      <c r="D133" s="461" t="s">
        <v>923</v>
      </c>
      <c r="E133" s="360" t="s">
        <v>637</v>
      </c>
      <c r="F133" s="360" t="s">
        <v>638</v>
      </c>
      <c r="G133" s="462" t="s">
        <v>921</v>
      </c>
      <c r="H133" s="360" t="s">
        <v>917</v>
      </c>
      <c r="I133" s="360" t="s">
        <v>667</v>
      </c>
      <c r="J133" s="462" t="s">
        <v>668</v>
      </c>
      <c r="K133" s="360" t="s">
        <v>643</v>
      </c>
      <c r="L133" s="360" t="s">
        <v>94</v>
      </c>
      <c r="M133" s="454" t="s">
        <v>644</v>
      </c>
    </row>
    <row r="134" spans="4:13">
      <c r="D134" s="461" t="s">
        <v>923</v>
      </c>
      <c r="E134" s="360" t="s">
        <v>637</v>
      </c>
      <c r="F134" s="360" t="s">
        <v>638</v>
      </c>
      <c r="G134" s="462" t="s">
        <v>921</v>
      </c>
      <c r="H134" s="360" t="s">
        <v>918</v>
      </c>
      <c r="I134" s="360" t="s">
        <v>647</v>
      </c>
      <c r="J134" s="462" t="s">
        <v>648</v>
      </c>
      <c r="K134" s="459" t="s">
        <v>643</v>
      </c>
      <c r="L134" s="459" t="s">
        <v>94</v>
      </c>
      <c r="M134" s="460" t="s">
        <v>644</v>
      </c>
    </row>
    <row r="135" spans="4:13">
      <c r="D135" s="461" t="s">
        <v>923</v>
      </c>
      <c r="E135" s="360" t="s">
        <v>637</v>
      </c>
      <c r="F135" s="360" t="s">
        <v>638</v>
      </c>
      <c r="G135" s="462" t="s">
        <v>921</v>
      </c>
      <c r="H135" s="360" t="s">
        <v>919</v>
      </c>
      <c r="I135" s="360" t="s">
        <v>651</v>
      </c>
      <c r="J135" s="462" t="s">
        <v>652</v>
      </c>
      <c r="K135" s="360" t="s">
        <v>643</v>
      </c>
      <c r="L135" s="360" t="s">
        <v>94</v>
      </c>
      <c r="M135" s="454" t="s">
        <v>644</v>
      </c>
    </row>
    <row r="136" spans="4:13">
      <c r="D136" s="463" t="s">
        <v>923</v>
      </c>
      <c r="E136" s="459" t="s">
        <v>637</v>
      </c>
      <c r="F136" s="459" t="s">
        <v>638</v>
      </c>
      <c r="G136" s="464" t="s">
        <v>922</v>
      </c>
      <c r="H136" s="459" t="s">
        <v>920</v>
      </c>
      <c r="I136" s="459" t="s">
        <v>801</v>
      </c>
      <c r="J136" s="464" t="s">
        <v>802</v>
      </c>
      <c r="K136" s="459" t="s">
        <v>643</v>
      </c>
      <c r="L136" s="459" t="s">
        <v>94</v>
      </c>
      <c r="M136" s="46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3EAB481-866B-4C0F-8627-26832E150B4D}">
  <ds:schemaRefs/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3B5C8196-2348-4D06-B408-7ECE9A09663C}">
  <ds:schemaRefs/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C5CBC30E-2F3A-4931-BF4A-9F61DD9D84E2}">
  <ds:schemaRefs/>
</ds:datastoreItem>
</file>

<file path=customXml/itemProps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8.xml><?xml version="1.0" encoding="utf-8"?>
<ds:datastoreItem xmlns:ds="http://schemas.openxmlformats.org/officeDocument/2006/customXml" ds:itemID="{F8AB7AAD-CCBA-4D35-9A0D-E4DC6E01A4E1}">
  <ds:schemaRefs/>
</ds:datastoreItem>
</file>

<file path=customXml/itemProps9.xml><?xml version="1.0" encoding="utf-8"?>
<ds:datastoreItem xmlns:ds="http://schemas.openxmlformats.org/officeDocument/2006/customXml" ds:itemID="{E68C531D-A362-4FEB-8EB6-C7E4117D7A69}">
  <ds:schemaRefs/>
</ds:datastoreItem>
</file>

<file path=customXml/itemProps10.xml><?xml version="1.0" encoding="utf-8"?>
<ds:datastoreItem xmlns:ds="http://schemas.openxmlformats.org/officeDocument/2006/customXml" ds:itemID="{F11733BD-FDAC-45AD-A0CD-7C4B6266E0CC}">
  <ds:schemaRefs/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457F4C07-1709-4595-8EC4-6C0DABF04268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498F0357-19EF-429B-ABBE-9EE0F18B7652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09DE11B8-3459-491D-8BA8-7D75F0234420}">
  <ds:schemaRefs/>
</ds:datastoreItem>
</file>

<file path=customXml/itemProps19.xml><?xml version="1.0" encoding="utf-8"?>
<ds:datastoreItem xmlns:ds="http://schemas.openxmlformats.org/officeDocument/2006/customXml" ds:itemID="{F92C5DF9-F10E-4F67-A74E-2A3531B26D44}">
  <ds:schemaRefs/>
</ds:datastoreItem>
</file>

<file path=customXml/itemProps20.xml><?xml version="1.0" encoding="utf-8"?>
<ds:datastoreItem xmlns:ds="http://schemas.openxmlformats.org/officeDocument/2006/customXml" ds:itemID="{72671333-EA01-4E61-9495-0C521CFF4E42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8428E760-B837-43D3-BFB6-FA3F00E4351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2020-07-31T13:25:54Z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