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firstSheet="1" activeTab="6"/>
  </bookViews>
  <sheets>
    <sheet name="shop" sheetId="8" r:id="rId1"/>
    <sheet name="pet" sheetId="7" r:id="rId2"/>
    <sheet name="gacha" sheetId="3" r:id="rId3"/>
    <sheet name="chests" sheetId="4" r:id="rId4"/>
    <sheet name="disguises" sheetId="5" r:id="rId5"/>
    <sheet name="powerups" sheetId="6" r:id="rId6"/>
    <sheet name="Mods" sheetId="9" r:id="rId7"/>
  </sheets>
  <externalReferences>
    <externalReference r:id="rId8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9" l="1"/>
  <c r="H34" i="9"/>
  <c r="I34" i="9"/>
  <c r="I4" i="9" l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7" i="7" l="1"/>
  <c r="T67" i="7"/>
  <c r="R66" i="7"/>
  <c r="T66" i="7"/>
  <c r="R68" i="7"/>
  <c r="T68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<sst xmlns="http://schemas.openxmlformats.org/spreadsheetml/2006/main" count="1904" uniqueCount="862">
  <si>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</si>
  <si>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</si>
  <si>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</si>
  <si>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</si>
  <si>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</si>
  <si>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</si>
  <si>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</si>
  <si>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</si>
  <si>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</si>
  <si>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</si>
  <si>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</si>
  <si>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</si>
  <si>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</si>
  <si>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</si>
  <si>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</si>
  <si>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</si>
  <si>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</si>
  <si>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</si>
  <si>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</si>
  <si>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</si>
  <si>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</si>
  <si>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</si>
  <si>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</si>
  <si>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</si>
  <si>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</si>
  <si>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</si>
  <si>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</si>
  <si>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</si>
  <si>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</si>
  <si>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</si>
  <si>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</si>
  <si>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</si>
  <si>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</si>
  <si>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</si>
  <si>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</si>
  <si>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</si>
  <si>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</si>
  <si>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</si>
  <si>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</si>
  <si>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</si>
  <si>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</si>
  <si>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</si>
  <si>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</si>
  <si>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</si>
  <si>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</si>
  <si>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</si>
  <si>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</si>
  <si>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</si>
  <si>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</si>
  <si>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</si>
  <si>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</si>
  <si>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</si>
  <si>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</si>
  <si>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</si>
  <si>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</si>
  <si>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</si>
  <si>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</si>
  <si>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</si>
  <si>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</si>
  <si>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</si>
  <si>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</si>
  <si>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</si>
  <si>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</si>
  <si>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</si>
  <si>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</si>
  <si>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</si>
  <si>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</si>
  <si>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</si>
  <si>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</si>
  <si>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</si>
  <si>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</si>
  <si>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</si>
  <si>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</si>
  <si>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</si>
  <si>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</si>
  <si>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</si>
  <si>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</si>
  <si>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</si>
  <si>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</si>
  <si>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</si>
  <si>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</si>
  <si>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</si>
  <si>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</si>
  <si>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</si>
  <si>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</si>
  <si>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</si>
  <si>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</si>
  <si>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</si>
  <si>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</si>
  <si>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</si>
  <si>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</si>
  <si>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</si>
  <si>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</si>
  <si>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</si>
  <si>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</si>
  <si>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</si>
  <si>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</si>
  <si>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</si>
  <si>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</si>
  <si>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</si>
  <si>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</si>
  <si>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</si>
  <si>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</si>
  <si>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</si>
  <si>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</si>
  <si>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</si>
  <si>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</si>
  <si>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</si>
  <si>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</si>
  <si>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</si>
  <si>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</si>
  <si>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</si>
  <si>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</si>
  <si>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</si>
  <si>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</si>
  <si>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</si>
  <si>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</si>
  <si>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</si>
  <si>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</si>
  <si>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</si>
  <si>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</si>
  <si>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</si>
  <si>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</si>
  <si>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</si>
  <si>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</si>
  <si>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</si>
  <si>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</si>
  <si>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</si>
  <si>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</si>
  <si>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</si>
  <si>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</si>
  <si>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</si>
  <si>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</si>
  <si>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</si>
  <si>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</si>
  <si>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</si>
  <si>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</si>
  <si>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</si>
  <si>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</si>
  <si>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</si>
  <si>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</si>
  <si>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</si>
  <si>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</si>
  <si>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</si>
  <si>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</si>
  <si>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</si>
  <si>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</si>
  <si>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</si>
  <si>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</si>
  <si>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</si>
  <si>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</si>
  <si>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</si>
  <si>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</si>
  <si>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</si>
  <si>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</si>
  <si>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</si>
  <si>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</si>
  <si>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</si>
  <si>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</si>
  <si>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</si>
  <si>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</si>
  <si>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</si>
  <si>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</si>
  <si>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</si>
  <si>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</si>
  <si>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</si>
  <si>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</si>
  <si>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</si>
  <si>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</si>
  <si>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</si>
  <si>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</si>
  <si>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</si>
  <si>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</si>
  <si>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</si>
  <si>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</si>
  <si>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</si>
  <si>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</si>
  <si>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</si>
  <si>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</si>
  <si>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</si>
  <si>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</si>
  <si>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</si>
  <si>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</si>
  <si>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</si>
  <si>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</si>
  <si>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</si>
  <si>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</si>
  <si>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</si>
  <si>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</si>
  <si>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</si>
  <si>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</si>
  <si>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</si>
  <si>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</si>
  <si>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</si>
  <si>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</si>
  <si>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</si>
  <si>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</si>
  <si>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</si>
  <si>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</si>
  <si>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</si>
  <si>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</si>
  <si>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</si>
  <si>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</si>
  <si>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</si>
  <si>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</si>
  <si>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</si>
  <si>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</si>
  <si>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</si>
  <si>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</si>
  <si>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</si>
  <si>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</si>
  <si>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</si>
  <si>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</si>
  <si>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</si>
  <si>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</si>
  <si>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</si>
  <si>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</si>
  <si>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</si>
  <si>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</si>
  <si>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</si>
  <si>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</si>
  <si>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</si>
  <si>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</si>
  <si>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</si>
  <si>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</si>
  <si>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</si>
  <si>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</si>
  <si>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</si>
  <si>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</si>
  <si>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</si>
  <si>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</si>
  <si>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</si>
  <si>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</si>
  <si>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</si>
  <si>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</si>
  <si>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</si>
  <si>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</si>
  <si>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</si>
  <si>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</si>
  <si>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</si>
  <si>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</si>
  <si>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</si>
  <si>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</si>
  <si>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</si>
  <si>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</si>
  <si>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</si>
  <si>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</si>
  <si>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</si>
  <si>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</si>
  <si>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</si>
  <si>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</si>
  <si>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</si>
  <si>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</si>
  <si>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</si>
  <si>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</si>
  <si>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</si>
  <si>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</si>
  <si>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</si>
  <si>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</si>
  <si>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</si>
  <si>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</si>
  <si>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</si>
  <si>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</si>
  <si>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</si>
  <si>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</si>
  <si>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</si>
  <si>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</si>
  <si>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</si>
  <si>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</si>
  <si>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</si>
  <si>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</si>
  <si>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</si>
  <si>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</si>
  <si>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</si>
  <si>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</si>
  <si>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</si>
  <si>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</si>
  <si>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</si>
  <si>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</si>
  <si>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</si>
  <si>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</si>
  <si>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</si>
  <si>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</si>
  <si>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</si>
  <si>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</si>
  <si>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</si>
  <si>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</si>
  <si>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</si>
  <si>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</si>
  <si>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</si>
  <si>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</si>
  <si>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</si>
  <si>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</si>
  <si>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</si>
  <si>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</si>
  <si>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</si>
  <si>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</si>
  <si>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</si>
  <si>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</si>
  <si>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</si>
  <si>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</si>
  <si>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</si>
  <si>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</si>
  <si>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</si>
  <si>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</si>
  <si>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</si>
  <si>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</si>
  <si>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</si>
  <si>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</si>
  <si>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</si>
  <si>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</si>
  <si>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</si>
  <si>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</si>
  <si>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</si>
  <si>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</si>
  <si>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</si>
  <si>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</si>
  <si>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</si>
  <si>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</si>
  <si>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</si>
  <si>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</si>
  <si>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</si>
  <si>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</si>
  <si>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</si>
  <si>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</si>
  <si>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</si>
  <si>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</si>
  <si>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</si>
  <si>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</si>
  <si>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</si>
  <si>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</si>
  <si>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</si>
  <si>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</si>
  <si>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</si>
  <si>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</si>
  <si>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</si>
  <si>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</si>
  <si>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</si>
  <si>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</si>
  <si>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</si>
  <si>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</si>
  <si>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</si>
  <si>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</si>
  <si>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</si>
  <si>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</si>
  <si>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</si>
  <si>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</si>
  <si>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</si>
  <si>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</si>
  <si>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</si>
  <si>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</si>
  <si>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</si>
  <si>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</si>
  <si>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</si>
  <si>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</si>
  <si>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</si>
  <si>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</si>
  <si>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</si>
  <si>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</si>
  <si>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</si>
  <si>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</si>
  <si>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</si>
  <si>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</si>
  <si>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</si>
  <si>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</si>
  <si>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</si>
  <si>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</si>
  <si>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</si>
  <si>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</si>
  <si>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</si>
  <si>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</si>
  <si>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</si>
  <si>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</si>
  <si>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</si>
  <si>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</si>
  <si>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</si>
  <si>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</si>
  <si>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</si>
  <si>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</si>
  <si>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</si>
  <si>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</si>
  <si>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</si>
  <si>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</si>
  <si>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</si>
  <si>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</si>
  <si>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</si>
  <si>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</si>
  <si>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</si>
  <si>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</si>
  <si>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</si>
  <si>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</si>
  <si>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</si>
  <si>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</si>
  <si>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</si>
  <si>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</si>
  <si>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</si>
  <si>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</si>
  <si>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</si>
  <si>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</si>
  <si>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</si>
  <si>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</si>
  <si>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</si>
  <si>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</si>
  <si>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</si>
  <si>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</si>
  <si>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</si>
  <si>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</si>
  <si>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</si>
  <si>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</si>
  <si>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</si>
  <si>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</si>
  <si>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</si>
  <si>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</si>
  <si>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</si>
  <si>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</si>
  <si>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</si>
  <si>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</si>
  <si>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</si>
  <si>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</si>
  <si>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</si>
  <si>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</si>
  <si>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</si>
  <si>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</si>
  <si>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</si>
  <si>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</si>
  <si>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</si>
  <si>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</si>
  <si>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</si>
  <si>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</si>
  <si>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</si>
  <si>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</si>
  <si>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</si>
  <si>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</si>
  <si>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</si>
  <si>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</si>
  <si>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</si>
  <si>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</si>
  <si>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</si>
  <si>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</si>
  <si>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</si>
  <si>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</si>
  <si>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</si>
  <si>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</si>
  <si>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</si>
  <si>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</si>
  <si>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</si>
  <si>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</si>
  <si>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</si>
  <si>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</si>
  <si>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</si>
  <si>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</si>
  <si>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</si>
  <si>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</si>
  <si>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</si>
  <si>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</si>
  <si>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</si>
  <si>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</si>
  <si>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</si>
  <si>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</si>
  <si>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</si>
  <si>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</si>
  <si>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</si>
  <si>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</si>
  <si>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</si>
  <si>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</si>
  <si>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</si>
  <si>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</si>
  <si>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</si>
  <si>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</si>
  <si>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</si>
  <si>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</si>
  <si>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</si>
  <si>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</si>
  <si>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</si>
  <si>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</si>
  <si>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</si>
  <si>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</si>
  <si>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</si>
  <si>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</si>
  <si>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</si>
  <si>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</si>
  <si>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</si>
  <si>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</si>
  <si>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</si>
  <si>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</si>
  <si>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</si>
  <si>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</si>
  <si>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</si>
  <si>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</si>
  <si>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</si>
  <si>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</si>
  <si>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</si>
  <si>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</si>
  <si>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</si>
  <si>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</si>
  <si>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</si>
  <si>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</si>
  <si>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</si>
  <si>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</si>
  <si>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</si>
  <si>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</si>
  <si>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</si>
  <si>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</si>
  <si>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</si>
  <si>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</si>
  <si>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</si>
  <si>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</si>
  <si>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</si>
  <si>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</si>
  <si>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</si>
  <si>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</si>
  <si>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</si>
  <si>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</si>
  <si>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</si>
  <si>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</si>
  <si>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</si>
  <si>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</si>
  <si>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</si>
  <si>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</si>
  <si>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</si>
  <si>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</si>
  <si>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</si>
  <si>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</si>
  <si>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</si>
  <si>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</si>
  <si>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</si>
  <si>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</si>
  <si>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</si>
  <si>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</si>
  <si>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</si>
  <si>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</si>
  <si>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</si>
  <si>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</si>
  <si>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</si>
  <si>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</si>
  <si>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</si>
  <si>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</si>
  <si>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</si>
  <si>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</si>
  <si>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</si>
  <si>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</si>
  <si>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</si>
  <si>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</si>
  <si>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</si>
  <si>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</si>
  <si>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</si>
  <si>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</si>
  <si>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</si>
  <si>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</si>
  <si>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</si>
  <si>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</si>
  <si>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</si>
  <si>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</si>
  <si>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</si>
  <si>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</si>
  <si>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</si>
  <si>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</si>
  <si>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</si>
  <si>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</si>
  <si>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</si>
  <si>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</si>
  <si>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</si>
  <si>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</si>
  <si>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</si>
  <si>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</si>
  <si>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</si>
  <si>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</si>
  <si>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</si>
  <si>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</si>
  <si>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</si>
  <si>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</si>
  <si>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</si>
  <si>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</si>
  <si>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</si>
  <si>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</si>
  <si>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</si>
  <si>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</si>
  <si>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</si>
  <si>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</si>
  <si>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</si>
  <si>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</si>
  <si>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</si>
  <si>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</si>
  <si>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</si>
  <si>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</si>
  <si>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</si>
  <si>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</si>
  <si>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</si>
  <si>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</si>
  <si>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</si>
  <si>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</si>
  <si>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</si>
  <si>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</si>
  <si>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</si>
  <si>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</si>
  <si>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</si>
  <si>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</si>
  <si>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</si>
  <si>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</si>
  <si>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</si>
  <si>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</si>
  <si>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</si>
  <si>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</si>
  <si>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</si>
  <si>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</si>
  <si>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</si>
  <si>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</si>
  <si>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</si>
  <si>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</si>
  <si>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</si>
  <si>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</si>
  <si>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</si>
  <si>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</si>
  <si>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</si>
  <si>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</si>
  <si>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</si>
  <si>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</si>
  <si>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</si>
  <si>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</si>
  <si>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</si>
  <si>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</si>
  <si>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</si>
  <si>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</si>
  <si>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</si>
  <si>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</si>
  <si>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</si>
  <si>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</si>
  <si>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</si>
  <si>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</si>
  <si>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</si>
  <si>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</si>
  <si>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</si>
  <si>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</si>
  <si>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</si>
  <si>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</si>
  <si>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</si>
  <si>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</si>
  <si>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</si>
  <si>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</si>
  <si>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</si>
  <si>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</si>
  <si>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</si>
  <si>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</si>
  <si>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</si>
  <si>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</si>
  <si>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</si>
  <si>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</si>
  <si>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</si>
  <si>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</si>
  <si>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</si>
  <si>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</si>
  <si>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</si>
  <si>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</si>
  <si>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</si>
  <si>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</si>
  <si>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</si>
  <si>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</si>
  <si>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</si>
  <si>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</si>
  <si>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</si>
  <si>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</si>
  <si>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</si>
  <si>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</si>
  <si>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</si>
  <si>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</si>
  <si>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</si>
  <si>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</si>
  <si>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</si>
  <si>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</si>
  <si>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</si>
  <si>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</si>
  <si>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</si>
  <si>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</si>
  <si>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</si>
  <si>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</si>
  <si>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</si>
  <si>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</si>
  <si>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</si>
  <si>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</si>
  <si>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</si>
  <si>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</si>
  <si>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</si>
  <si>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</si>
  <si>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</si>
  <si>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</si>
  <si>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</si>
  <si>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</si>
  <si>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</si>
  <si>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</si>
  <si>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</si>
  <si>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</si>
  <si>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</si>
  <si>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</si>
  <si>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</si>
  <si>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</si>
  <si>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</si>
  <si>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</si>
  <si>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</si>
  <si>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</si>
  <si>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</si>
  <si>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</si>
  <si>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</si>
  <si>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</si>
  <si>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</si>
  <si>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</si>
  <si>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</si>
  <si>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</si>
  <si>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</si>
  <si>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</si>
  <si>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</si>
  <si>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</si>
  <si>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</si>
  <si>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</si>
  <si>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</si>
  <si>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</si>
  <si>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</si>
  <si>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</si>
  <si>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</si>
  <si>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</si>
  <si>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</si>
  <si>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</si>
  <si>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</si>
  <si>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</si>
  <si>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</si>
  <si>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</si>
  <si>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</si>
  <si>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</si>
  <si>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</si>
  <si>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</si>
  <si>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</si>
  <si>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</si>
  <si>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</si>
  <si>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</si>
  <si>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</si>
  <si>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</si>
  <si>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</si>
  <si>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</si>
  <si>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</si>
  <si>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</si>
  <si>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</si>
  <si>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</si>
  <si>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</si>
  <si>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</si>
  <si>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</si>
  <si>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</si>
  <si>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</si>
  <si>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</si>
  <si>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</si>
  <si>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</si>
  <si>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</si>
  <si>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</si>
  <si>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</si>
  <si>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</si>
  <si>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</si>
  <si>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egg_offer</t>
  </si>
  <si>
    <t>tier5</t>
  </si>
  <si>
    <t>DYNAMIC GATCHA DEFINITIONS</t>
  </si>
  <si>
    <t>{dynamicGatchaDefinition}</t>
  </si>
  <si>
    <t>dynamicGatcha</t>
  </si>
  <si>
    <t>[activated]</t>
  </si>
  <si>
    <t>[coefficientG]</t>
  </si>
  <si>
    <t>[coefficientX]</t>
  </si>
  <si>
    <t>[coefficientY]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</si>
  <si>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</si>
  <si>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</si>
  <si>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</si>
  <si>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</si>
  <si>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</si>
  <si>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</si>
  <si>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</si>
  <si>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</si>
  <si>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</si>
  <si>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</si>
  <si>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</si>
  <si>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</si>
  <si>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</si>
  <si>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</si>
  <si>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</si>
  <si>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</si>
  <si>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</si>
  <si>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</si>
  <si>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</si>
  <si>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</si>
  <si>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</si>
  <si>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</si>
  <si>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</si>
  <si>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</si>
  <si>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</si>
  <si>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</si>
  <si>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</si>
  <si>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</si>
  <si>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</si>
  <si>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</si>
  <si>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</si>
  <si>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</si>
  <si>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</si>
  <si>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</si>
  <si>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</si>
  <si>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</si>
  <si>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</si>
  <si>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</si>
  <si>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</si>
  <si>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</si>
  <si>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</si>
  <si>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</si>
  <si>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</si>
  <si>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</si>
  <si>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</si>
  <si>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</si>
  <si>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</si>
  <si>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</si>
  <si>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</si>
  <si>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</si>
  <si>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</si>
  <si>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</si>
  <si>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</si>
  <si>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</si>
  <si>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</si>
  <si>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</si>
  <si>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</si>
  <si>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</si>
  <si>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</si>
  <si>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</si>
  <si>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</si>
  <si>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</si>
  <si>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</si>
  <si>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</si>
  <si>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</si>
  <si>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</si>
  <si>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</si>
  <si>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</si>
  <si>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</si>
  <si>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</si>
  <si>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</si>
  <si>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</si>
  <si>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</si>
  <si>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</si>
  <si>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</si>
  <si>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</si>
  <si>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</si>
  <si>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</si>
  <si>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</si>
  <si>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</si>
  <si>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</si>
  <si>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</si>
  <si>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invasion_witch</t>
  </si>
  <si>
    <t>invasion_rocket_goblin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</si>
  <si>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</si>
  <si>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</si>
  <si>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</si>
  <si>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</si>
  <si>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</si>
  <si>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</si>
  <si>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</si>
  <si>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gatcha_pet_37</t>
  </si>
  <si>
    <t>3;2;2</t>
  </si>
  <si>
    <t>3;3;1</t>
  </si>
  <si>
    <t>Troll</t>
  </si>
  <si>
    <t>Driller</t>
  </si>
  <si>
    <t>GoodWitch;GoodWitch2;BadWitch;Witch</t>
  </si>
  <si>
    <t xml:space="preserve">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</si>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</sst>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5" xfId="0" applyNumberFormat="1" applyFill="1" applyBorder="1"/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0" fillId="7" borderId="5" xfId="0" applyFont="1" applyFill="1" applyBorder="1"/>
    <xf numFmtId="0" fontId="0" fillId="7" borderId="10" xfId="0" applyFont="1" applyFill="1" applyBorder="1"/>
    <xf numFmtId="0" fontId="7" fillId="4" borderId="10" xfId="0" applyFont="1" applyFill="1" applyBorder="1" applyAlignment="1">
      <alignment textRotation="45"/>
    </xf>
    <xf numFmtId="0" fontId="7" fillId="3" borderId="5" xfId="0" applyFont="1" applyFill="1" applyBorder="1" applyAlignment="1">
      <alignment textRotation="45"/>
    </xf>
    <xf numFmtId="0" fontId="0" fillId="10" borderId="5" xfId="0" applyFont="1" applyFill="1" applyBorder="1"/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16" fillId="7" borderId="7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/>
    </xf>
    <xf numFmtId="0" fontId="17" fillId="8" borderId="6" xfId="0" applyFont="1" applyFill="1" applyBorder="1" applyAlignment="1">
      <alignment horizontal="center" vertical="center"/>
    </xf>
    <xf numFmtId="0" fontId="17" fillId="8" borderId="6" xfId="0" applyNumberFormat="1" applyFont="1" applyFill="1" applyBorder="1" applyAlignment="1">
      <alignment horizontal="center" vertical="center"/>
    </xf>
    <xf numFmtId="0" fontId="17" fillId="8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48" totalsRowShown="0" headerRowDxfId="154" dataDxfId="152" headerRowBorderDxfId="153" tableBorderDxfId="151" totalsRowBorderDxfId="150">
  <autoFilter ref="B5:P48"/>
  <tableColumns count="15">
    <tableColumn id="1" name="{shopPacksDefinitions}" dataDxfId="149"/>
    <tableColumn id="6" name="[sku]" dataDxfId="148"/>
    <tableColumn id="3" name="[type]" dataDxfId="147"/>
    <tableColumn id="11" name="[order]" dataDxfId="146"/>
    <tableColumn id="4" name="[price]" dataDxfId="145"/>
    <tableColumn id="5" name="[priceType]" dataDxfId="144"/>
    <tableColumn id="12" name="Base Amount_x000a_(only for the maths)" dataDxfId="143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42"/>
    <tableColumn id="8" name="[amount]" dataDxfId="141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40">
      <calculatedColumnFormula>shopPacksDefinitions[[#This Row],['[amount']]]/shopPacksDefinitions[[#This Row],['[price']]]</calculatedColumnFormula>
    </tableColumn>
    <tableColumn id="2" name="[bestValue]" dataDxfId="139"/>
    <tableColumn id="10" name="[icon]" dataDxfId="138"/>
    <tableColumn id="7" name="tidName" dataDxfId="137"/>
    <tableColumn id="15" name="[amazon]" dataDxfId="136"/>
    <tableColumn id="17" name="[trackingSku]" dataDxfId="135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13" name="powerUpsDefinitions" displayName="powerUpsDefinitions" ref="D3:N53" totalsRowShown="0" headerRowDxfId="27" dataDxfId="25" headerRowBorderDxfId="26" tableBorderDxfId="24" totalsRowBorderDxfId="23">
  <autoFilter ref="D3:N53"/>
  <sortState ref="D4:N53">
    <sortCondition ref="G3:G53"/>
  </sortState>
  <tableColumns count="11">
    <tableColumn id="1" name="{powerUpsDefinitions}" dataDxfId="22"/>
    <tableColumn id="2" name="[sku]" dataDxfId="21"/>
    <tableColumn id="3" name="[type]" dataDxfId="20"/>
    <tableColumn id="11" name="[category]" dataDxfId="19"/>
    <tableColumn id="4" name="[param1]" dataDxfId="18"/>
    <tableColumn id="5" name="[param2]" dataDxfId="17"/>
    <tableColumn id="6" name="[icon]" dataDxfId="16">
      <calculatedColumnFormula>CONCATENATE("icon_",powerUpsDefinitions[[#This Row],['[sku']]])</calculatedColumnFormula>
    </tableColumn>
    <tableColumn id="10" name="[miniIcon]" dataDxfId="15"/>
    <tableColumn id="7" name="[tidName]" dataDxfId="14">
      <calculatedColumnFormula>CONCATENATE("TID_POWERUP_",UPPER(powerUpsDefinitions[[#This Row],['[sku']]]),"_NAME")</calculatedColumnFormula>
    </tableColumn>
    <tableColumn id="8" name="[tidDesc]" dataDxfId="13">
      <calculatedColumnFormula>CONCATENATE("TID_POWERUP_",UPPER(powerUpsDefinitions[[#This Row],['[sku']]]),"_DESC")</calculatedColumnFormula>
    </tableColumn>
    <tableColumn id="9" name="[tidDescShort]" dataDxfId="12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" name="Table1" displayName="Table1" ref="A3:I34" totalsRowShown="0" headerRowDxfId="11" dataDxfId="10" tableBorderDxfId="9">
  <autoFilter ref="A3:I34"/>
  <sortState ref="A4:I34">
    <sortCondition ref="B3:B34"/>
  </sortState>
  <tableColumns count="9">
    <tableColumn id="1" name="{modsDefinitions}" dataDxfId="8"/>
    <tableColumn id="2" name="[sku]" dataDxfId="7"/>
    <tableColumn id="3" name="[type]" dataDxfId="6"/>
    <tableColumn id="4" name="[target]" dataDxfId="5"/>
    <tableColumn id="5" name="[param1]" dataDxfId="4"/>
    <tableColumn id="6" name="[param2]" dataDxfId="3"/>
    <tableColumn id="7" name="[tidName]" dataDxfId="2">
      <calculatedColumnFormula>CONCATENATE("TID_MOD_",UPPER(Table1[[#This Row],['[sku']]]),"_NAME")</calculatedColumnFormula>
    </tableColumn>
    <tableColumn id="8" name="[tidDesc]" dataDxfId="1">
      <calculatedColumnFormula>CONCATENATE("TID_MOD_",UPPER(Table1[[#This Row],['[sku']]]),"_DESCRIPTION")</calculatedColumnFormula>
    </tableColumn>
    <tableColumn id="9" name="[icon]" dataDxfId="0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4" name="petDefinitions" displayName="petDefinitions" ref="B4:T68" totalsRowShown="0" headerRowDxfId="134" dataDxfId="132" headerRowBorderDxfId="133" tableBorderDxfId="131" totalsRowBorderDxfId="130">
  <autoFilter ref="B4:T68"/>
  <sortState ref="B5:T68">
    <sortCondition ref="S4:S68"/>
  </sortState>
  <tableColumns count="19">
    <tableColumn id="1" name="{petDefinitions}" dataDxfId="129"/>
    <tableColumn id="2" name="[sku]" dataDxfId="128"/>
    <tableColumn id="3" name="[rarity]" dataDxfId="127"/>
    <tableColumn id="6" name="[category]" dataDxfId="126"/>
    <tableColumn id="7" name="[order]" dataDxfId="125"/>
    <tableColumn id="13" name="[startingPool]" dataDxfId="124"/>
    <tableColumn id="14" name="[loadingTeasing]" dataDxfId="123"/>
    <tableColumn id="16" name="[hidden]" dataDxfId="122"/>
    <tableColumn id="15" name="[notInGatcha]" dataDxfId="121"/>
    <tableColumn id="18" name="[associatedSeason]" dataDxfId="120"/>
    <tableColumn id="19" name="[tidUnlockCondition]" dataDxfId="119"/>
    <tableColumn id="8" name="[gamePrefab]" dataDxfId="118"/>
    <tableColumn id="9" name="[menuPrefab]" dataDxfId="117"/>
    <tableColumn id="11" name="[icon]" dataDxfId="116"/>
    <tableColumn id="4" name="[powerup]" dataDxfId="115"/>
    <tableColumn id="5" name="[tidName]" dataDxfId="114"/>
    <tableColumn id="10" name="[tidDesc]" dataDxfId="113">
      <calculatedColumnFormula>CONCATENATE(LEFT(petDefinitions[[#This Row],['[tidName']]],10),"_DESC")</calculatedColumnFormula>
    </tableColumn>
    <tableColumn id="12" name="id" dataDxfId="112"/>
    <tableColumn id="17" name="[trackingName]" dataDxfId="111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2:F89" totalsRowShown="0" headerRowBorderDxfId="110" tableBorderDxfId="109" totalsRowBorderDxfId="108">
  <autoFilter ref="B82:F89"/>
  <sortState ref="B80:F86">
    <sortCondition ref="D77:D84"/>
  </sortState>
  <tableColumns count="5">
    <tableColumn id="1" name="{petCategoryDefinitions}" dataDxfId="107"/>
    <tableColumn id="2" name="[sku]" dataDxfId="106"/>
    <tableColumn id="3" name="[order]" dataDxfId="105"/>
    <tableColumn id="4" name="[icon]" dataDxfId="104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eggDefinitions" displayName="eggDefinitions" ref="B4:I9" totalsRowShown="0" headerRowDxfId="94" headerRowBorderDxfId="93" tableBorderDxfId="92" totalsRowBorderDxfId="91">
  <autoFilter ref="B4:I9"/>
  <tableColumns count="8">
    <tableColumn id="1" name="{eggDefinitions}" dataDxfId="90"/>
    <tableColumn id="6" name="[sku]" dataDxfId="89"/>
    <tableColumn id="4" name="[pricePC]" dataDxfId="88"/>
    <tableColumn id="5" name="[incubationMinutes]" dataDxfId="87"/>
    <tableColumn id="10" name="[prefabPath]" dataDxfId="86"/>
    <tableColumn id="7" name="[tidName]" dataDxfId="85"/>
    <tableColumn id="2" name="[icon]"/>
    <tableColumn id="3" name="[trackingSku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8" name="eggRewardDefinitions" displayName="eggRewardDefinitions" ref="B21:I25" totalsRowShown="0" headerRowDxfId="84" headerRowBorderDxfId="83" tableBorderDxfId="82" totalsRowBorderDxfId="81">
  <autoFilter ref="B21:I25"/>
  <tableColumns count="8">
    <tableColumn id="1" name="{eggRewardDefinitions}" dataDxfId="80"/>
    <tableColumn id="2" name="[sku]"/>
    <tableColumn id="3" name="[type]" dataDxfId="79"/>
    <tableColumn id="6" name="[rarity]" dataDxfId="78"/>
    <tableColumn id="4" name="[droprate]" dataDxfId="77"/>
    <tableColumn id="7" name="[duplicateFragmentsGiven]" dataDxfId="76"/>
    <tableColumn id="8" name="[duplicateCoinsGiven]" dataDxfId="75"/>
    <tableColumn id="5" name="[tidName]" dataDxfId="74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9" name="rarityDefinitions" displayName="rarityDefinitions" ref="B29:E33" totalsRowShown="0" headerRowDxfId="73" headerRowBorderDxfId="72" tableBorderDxfId="71" totalsRowBorderDxfId="70">
  <autoFilter ref="B29:E33"/>
  <tableColumns count="4">
    <tableColumn id="1" name="{rarityDefinitions}" dataDxfId="69"/>
    <tableColumn id="2" name="[sku]"/>
    <tableColumn id="3" name="[order]" dataDxfId="68"/>
    <tableColumn id="5" name="[tidName]" dataDxfId="67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0" name="eggDefinitions26" displayName="eggDefinitions26" ref="B14:E17" totalsRowShown="0" headerRowDxfId="66" headerRowBorderDxfId="65" tableBorderDxfId="64" totalsRowBorderDxfId="63">
  <autoFilter ref="B14:E17"/>
  <tableColumns count="4">
    <tableColumn id="1" name="{goldenEggDefinitions}" dataDxfId="62"/>
    <tableColumn id="6" name="[sku]" dataDxfId="61"/>
    <tableColumn id="4" name="[order]" dataDxfId="60"/>
    <tableColumn id="5" name="[fragmentsRequired]" dataDxfId="59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id="11" name="chestSettings" displayName="chestSettings" ref="B4:F9" totalsRowShown="0" headerRowDxfId="58" headerRowBorderDxfId="57" tableBorderDxfId="56" totalsRowBorderDxfId="55">
  <autoFilter ref="B4:F9"/>
  <tableColumns count="5">
    <tableColumn id="1" name="{chestRewardDefinitions}" dataDxfId="54"/>
    <tableColumn id="2" name="[sku]" dataDxfId="53"/>
    <tableColumn id="6" name="[collectedChests]" dataDxfId="52"/>
    <tableColumn id="3" name="[type]" dataDxfId="51"/>
    <tableColumn id="4" name="[amount]" dataDxfId="5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disguisesDefinitions6" displayName="disguisesDefinitions6" ref="B4:S49" totalsRowShown="0" headerRowDxfId="49" dataDxfId="47" headerRowBorderDxfId="48" tableBorderDxfId="46">
  <autoFilter ref="B4:S49"/>
  <sortState ref="B5:S44">
    <sortCondition ref="S4:S44"/>
  </sortState>
  <tableColumns count="18">
    <tableColumn id="1" name="{disguisesDefinitions}" dataDxfId="45"/>
    <tableColumn id="2" name="[sku]" dataDxfId="44"/>
    <tableColumn id="3" name="[dragonSku]" dataDxfId="43"/>
    <tableColumn id="5" name="[powerup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7" name="[body_parts]" dataDxfId="33"/>
    <tableColumn id="16" name="[trails]" dataDxfId="32"/>
    <tableColumn id="11" name="[tidName]" dataDxfId="31">
      <calculatedColumnFormula>UPPER(CONCATENATE("TID_","SKIN",SUBSTITUTE(C5,"dragon",""),"_NAME"))</calculatedColumnFormula>
    </tableColumn>
    <tableColumn id="12" name="[tidDesc]" dataDxfId="30">
      <calculatedColumnFormula>UPPER(CONCATENATE("TID_",C5,"_DESC"))</calculatedColumnFormula>
    </tableColumn>
    <tableColumn id="15" name="[trackingSku]" dataDxfId="29"/>
    <tableColumn id="14" name="order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2"/>
  <sheetViews>
    <sheetView topLeftCell="A19" workbookViewId="0">
      <selection activeCell="R31" sqref="R3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700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04" t="s">
        <v>699</v>
      </c>
      <c r="H3" s="203">
        <v>10</v>
      </c>
    </row>
    <row r="4" spans="2:23" ht="30" customHeight="1" x14ac:dyDescent="0.25">
      <c r="B4" s="2"/>
      <c r="C4" s="2"/>
      <c r="D4" s="2"/>
      <c r="E4" s="2"/>
      <c r="F4" s="2"/>
      <c r="G4" s="204" t="s">
        <v>698</v>
      </c>
      <c r="H4" s="203">
        <v>600</v>
      </c>
    </row>
    <row r="5" spans="2:23" ht="114.75" x14ac:dyDescent="0.25">
      <c r="B5" s="14" t="s">
        <v>697</v>
      </c>
      <c r="C5" s="14" t="s">
        <v>0</v>
      </c>
      <c r="D5" s="14" t="s">
        <v>1</v>
      </c>
      <c r="E5" s="202" t="s">
        <v>42</v>
      </c>
      <c r="F5" s="6" t="s">
        <v>696</v>
      </c>
      <c r="G5" s="15" t="s">
        <v>695</v>
      </c>
      <c r="H5" s="201" t="s">
        <v>694</v>
      </c>
      <c r="I5" s="200" t="s">
        <v>693</v>
      </c>
      <c r="J5" s="200" t="s">
        <v>79</v>
      </c>
      <c r="K5" s="201" t="s">
        <v>692</v>
      </c>
      <c r="L5" s="200" t="s">
        <v>691</v>
      </c>
      <c r="M5" s="16" t="s">
        <v>2</v>
      </c>
      <c r="N5" s="199" t="s">
        <v>690</v>
      </c>
      <c r="O5" s="199" t="s">
        <v>689</v>
      </c>
      <c r="P5" s="199" t="s">
        <v>3</v>
      </c>
    </row>
    <row r="6" spans="2:23" x14ac:dyDescent="0.25">
      <c r="B6" s="165" t="s">
        <v>4</v>
      </c>
      <c r="C6" s="164" t="s">
        <v>687</v>
      </c>
      <c r="D6" s="164" t="s">
        <v>659</v>
      </c>
      <c r="E6" s="191">
        <v>0</v>
      </c>
      <c r="F6" s="187">
        <v>0.99</v>
      </c>
      <c r="G6" s="186" t="s">
        <v>678</v>
      </c>
      <c r="H6" s="184">
        <v>10</v>
      </c>
      <c r="I6" s="190">
        <v>0</v>
      </c>
      <c r="J6" s="190">
        <f>ROUND(shopPacksDefinitions[[#This Row],[Base Amount
(only for the maths)]]+shopPacksDefinitions[[#This Row],[Base Amount
(only for the maths)]]*shopPacksDefinitions[[#This Row],['[bonusAmount']]],0)</f>
        <v>10</v>
      </c>
      <c r="K6" s="184">
        <f>shopPacksDefinitions[[#This Row],['[amount']]]/shopPacksDefinitions[[#This Row],['[price']]]</f>
        <v>10.1010101010101</v>
      </c>
      <c r="L6" s="183" t="b">
        <v>0</v>
      </c>
      <c r="M6" s="182" t="s">
        <v>688</v>
      </c>
      <c r="N6" s="198"/>
      <c r="O6" s="198"/>
      <c r="P6" s="180" t="s">
        <v>687</v>
      </c>
    </row>
    <row r="7" spans="2:23" x14ac:dyDescent="0.25">
      <c r="B7" s="165" t="s">
        <v>4</v>
      </c>
      <c r="C7" s="164" t="s">
        <v>685</v>
      </c>
      <c r="D7" s="189" t="s">
        <v>659</v>
      </c>
      <c r="E7" s="191">
        <v>1</v>
      </c>
      <c r="F7" s="187">
        <v>4.99</v>
      </c>
      <c r="G7" s="186" t="s">
        <v>678</v>
      </c>
      <c r="H7" s="184">
        <v>50</v>
      </c>
      <c r="I7" s="190">
        <v>0.05</v>
      </c>
      <c r="J7" s="190">
        <f>ROUND(shopPacksDefinitions[[#This Row],[Base Amount
(only for the maths)]]+shopPacksDefinitions[[#This Row],[Base Amount
(only for the maths)]]*shopPacksDefinitions[[#This Row],['[bonusAmount']]],0)</f>
        <v>53</v>
      </c>
      <c r="K7" s="184">
        <f>shopPacksDefinitions[[#This Row],['[amount']]]/shopPacksDefinitions[[#This Row],['[price']]]</f>
        <v>10.62124248496994</v>
      </c>
      <c r="L7" s="183" t="b">
        <v>0</v>
      </c>
      <c r="M7" s="182" t="s">
        <v>686</v>
      </c>
      <c r="N7" s="198"/>
      <c r="O7" s="198"/>
      <c r="P7" s="180" t="s">
        <v>685</v>
      </c>
    </row>
    <row r="8" spans="2:23" x14ac:dyDescent="0.25">
      <c r="B8" s="165" t="s">
        <v>4</v>
      </c>
      <c r="C8" s="164" t="s">
        <v>683</v>
      </c>
      <c r="D8" s="189" t="s">
        <v>659</v>
      </c>
      <c r="E8" s="191">
        <v>2</v>
      </c>
      <c r="F8" s="187">
        <v>9.99</v>
      </c>
      <c r="G8" s="186" t="s">
        <v>678</v>
      </c>
      <c r="H8" s="184">
        <v>100</v>
      </c>
      <c r="I8" s="190">
        <v>0.1</v>
      </c>
      <c r="J8" s="190">
        <f>ROUND(shopPacksDefinitions[[#This Row],[Base Amount
(only for the maths)]]+shopPacksDefinitions[[#This Row],[Base Amount
(only for the maths)]]*shopPacksDefinitions[[#This Row],['[bonusAmount']]],0)</f>
        <v>110</v>
      </c>
      <c r="K8" s="184">
        <f>shopPacksDefinitions[[#This Row],['[amount']]]/shopPacksDefinitions[[#This Row],['[price']]]</f>
        <v>11.011011011011011</v>
      </c>
      <c r="L8" s="183" t="b">
        <v>0</v>
      </c>
      <c r="M8" s="182" t="s">
        <v>684</v>
      </c>
      <c r="N8" s="181"/>
      <c r="O8" s="181"/>
      <c r="P8" s="180" t="s">
        <v>683</v>
      </c>
    </row>
    <row r="9" spans="2:23" x14ac:dyDescent="0.25">
      <c r="B9" s="197" t="s">
        <v>4</v>
      </c>
      <c r="C9" s="196" t="s">
        <v>681</v>
      </c>
      <c r="D9" s="189" t="s">
        <v>659</v>
      </c>
      <c r="E9" s="191">
        <v>3</v>
      </c>
      <c r="F9" s="187">
        <v>19.989999999999998</v>
      </c>
      <c r="G9" s="186" t="s">
        <v>678</v>
      </c>
      <c r="H9" s="184">
        <v>200</v>
      </c>
      <c r="I9" s="185">
        <v>0.25</v>
      </c>
      <c r="J9" s="185">
        <f>ROUND(shopPacksDefinitions[[#This Row],[Base Amount
(only for the maths)]]+shopPacksDefinitions[[#This Row],[Base Amount
(only for the maths)]]*shopPacksDefinitions[[#This Row],['[bonusAmount']]],0)</f>
        <v>250</v>
      </c>
      <c r="K9" s="184">
        <f>shopPacksDefinitions[[#This Row],['[amount']]]/shopPacksDefinitions[[#This Row],['[price']]]</f>
        <v>12.506253126563283</v>
      </c>
      <c r="L9" s="194" t="b">
        <v>0</v>
      </c>
      <c r="M9" s="182" t="s">
        <v>682</v>
      </c>
      <c r="N9" s="193"/>
      <c r="O9" s="193"/>
      <c r="P9" s="180" t="s">
        <v>681</v>
      </c>
    </row>
    <row r="10" spans="2:23" x14ac:dyDescent="0.25">
      <c r="B10" s="197" t="s">
        <v>4</v>
      </c>
      <c r="C10" s="196" t="s">
        <v>679</v>
      </c>
      <c r="D10" s="189" t="s">
        <v>659</v>
      </c>
      <c r="E10" s="191">
        <v>4</v>
      </c>
      <c r="F10" s="195">
        <v>39.99</v>
      </c>
      <c r="G10" s="186" t="s">
        <v>678</v>
      </c>
      <c r="H10" s="184">
        <v>400</v>
      </c>
      <c r="I10" s="185">
        <v>0.4</v>
      </c>
      <c r="J10" s="185">
        <f>ROUND(shopPacksDefinitions[[#This Row],[Base Amount
(only for the maths)]]+shopPacksDefinitions[[#This Row],[Base Amount
(only for the maths)]]*shopPacksDefinitions[[#This Row],['[bonusAmount']]],0)</f>
        <v>560</v>
      </c>
      <c r="K10" s="184">
        <f>shopPacksDefinitions[[#This Row],['[amount']]]/shopPacksDefinitions[[#This Row],['[price']]]</f>
        <v>14.003500875218805</v>
      </c>
      <c r="L10" s="194" t="b">
        <v>0</v>
      </c>
      <c r="M10" s="182" t="s">
        <v>680</v>
      </c>
      <c r="N10" s="193"/>
      <c r="O10" s="193"/>
      <c r="P10" s="180" t="s">
        <v>679</v>
      </c>
    </row>
    <row r="11" spans="2:23" ht="15.75" thickBot="1" x14ac:dyDescent="0.3">
      <c r="B11" s="197" t="s">
        <v>4</v>
      </c>
      <c r="C11" s="196" t="s">
        <v>676</v>
      </c>
      <c r="D11" s="189" t="s">
        <v>659</v>
      </c>
      <c r="E11" s="188">
        <v>5</v>
      </c>
      <c r="F11" s="195">
        <v>79.989999999999995</v>
      </c>
      <c r="G11" s="186" t="s">
        <v>678</v>
      </c>
      <c r="H11" s="184">
        <v>800</v>
      </c>
      <c r="I11" s="185">
        <v>0.5</v>
      </c>
      <c r="J11" s="185">
        <f>ROUND(shopPacksDefinitions[[#This Row],[Base Amount
(only for the maths)]]+shopPacksDefinitions[[#This Row],[Base Amount
(only for the maths)]]*shopPacksDefinitions[[#This Row],['[bonusAmount']]],0)</f>
        <v>1200</v>
      </c>
      <c r="K11" s="184">
        <f>shopPacksDefinitions[[#This Row],['[amount']]]/shopPacksDefinitions[[#This Row],['[price']]]</f>
        <v>15.001875234404302</v>
      </c>
      <c r="L11" s="194" t="b">
        <v>1</v>
      </c>
      <c r="M11" s="182" t="s">
        <v>677</v>
      </c>
      <c r="N11" s="193"/>
      <c r="O11" s="193"/>
      <c r="P11" s="192" t="s">
        <v>676</v>
      </c>
    </row>
    <row r="12" spans="2:23" x14ac:dyDescent="0.25">
      <c r="B12" s="179" t="s">
        <v>4</v>
      </c>
      <c r="C12" s="178" t="s">
        <v>674</v>
      </c>
      <c r="D12" s="177" t="s">
        <v>665</v>
      </c>
      <c r="E12" s="176">
        <v>0</v>
      </c>
      <c r="F12" s="175">
        <v>5</v>
      </c>
      <c r="G12" s="174" t="s">
        <v>659</v>
      </c>
      <c r="H12" s="172">
        <f>ROUND(shopPacksDefinitions[[#This Row],['[price']]],0)*$H$4</f>
        <v>3000</v>
      </c>
      <c r="I12" s="173">
        <v>0</v>
      </c>
      <c r="J12" s="173">
        <f>ROUND(shopPacksDefinitions[[#This Row],[Base Amount
(only for the maths)]]+shopPacksDefinitions[[#This Row],[Base Amount
(only for the maths)]]*shopPacksDefinitions[[#This Row],['[bonusAmount']]],0)</f>
        <v>3000</v>
      </c>
      <c r="K12" s="172">
        <f>shopPacksDefinitions[[#This Row],['[amount']]]/shopPacksDefinitions[[#This Row],['[price']]]</f>
        <v>600</v>
      </c>
      <c r="L12" s="171" t="b">
        <v>0</v>
      </c>
      <c r="M12" s="170" t="s">
        <v>675</v>
      </c>
      <c r="N12" s="169"/>
      <c r="O12" s="169"/>
      <c r="P12" s="168" t="s">
        <v>674</v>
      </c>
    </row>
    <row r="13" spans="2:23" x14ac:dyDescent="0.25">
      <c r="B13" s="165" t="s">
        <v>4</v>
      </c>
      <c r="C13" s="164" t="s">
        <v>672</v>
      </c>
      <c r="D13" s="189" t="s">
        <v>665</v>
      </c>
      <c r="E13" s="191">
        <v>1</v>
      </c>
      <c r="F13" s="187">
        <v>20</v>
      </c>
      <c r="G13" s="186" t="s">
        <v>659</v>
      </c>
      <c r="H13" s="184">
        <f>ROUND(shopPacksDefinitions[[#This Row],['[price']]],0)*$H$4</f>
        <v>12000</v>
      </c>
      <c r="I13" s="190">
        <v>0.1</v>
      </c>
      <c r="J13" s="190">
        <f>ROUND(shopPacksDefinitions[[#This Row],[Base Amount
(only for the maths)]]+shopPacksDefinitions[[#This Row],[Base Amount
(only for the maths)]]*shopPacksDefinitions[[#This Row],['[bonusAmount']]],0)</f>
        <v>13200</v>
      </c>
      <c r="K13" s="184">
        <f>shopPacksDefinitions[[#This Row],['[amount']]]/shopPacksDefinitions[[#This Row],['[price']]]</f>
        <v>660</v>
      </c>
      <c r="L13" s="183" t="b">
        <v>0</v>
      </c>
      <c r="M13" s="182" t="s">
        <v>673</v>
      </c>
      <c r="N13" s="181"/>
      <c r="O13" s="181"/>
      <c r="P13" s="180" t="s">
        <v>672</v>
      </c>
    </row>
    <row r="14" spans="2:23" x14ac:dyDescent="0.25">
      <c r="B14" s="165" t="s">
        <v>4</v>
      </c>
      <c r="C14" s="164" t="s">
        <v>670</v>
      </c>
      <c r="D14" s="189" t="s">
        <v>665</v>
      </c>
      <c r="E14" s="191">
        <v>2</v>
      </c>
      <c r="F14" s="187">
        <v>50</v>
      </c>
      <c r="G14" s="186" t="s">
        <v>659</v>
      </c>
      <c r="H14" s="184">
        <f>ROUND(shopPacksDefinitions[[#This Row],['[price']]],0)*$H$4</f>
        <v>30000</v>
      </c>
      <c r="I14" s="190">
        <v>0.2</v>
      </c>
      <c r="J14" s="190">
        <f>ROUND(shopPacksDefinitions[[#This Row],[Base Amount
(only for the maths)]]+shopPacksDefinitions[[#This Row],[Base Amount
(only for the maths)]]*shopPacksDefinitions[[#This Row],['[bonusAmount']]],0)</f>
        <v>36000</v>
      </c>
      <c r="K14" s="184">
        <f>shopPacksDefinitions[[#This Row],['[amount']]]/shopPacksDefinitions[[#This Row],['[price']]]</f>
        <v>720</v>
      </c>
      <c r="L14" s="183" t="b">
        <v>0</v>
      </c>
      <c r="M14" s="182" t="s">
        <v>671</v>
      </c>
      <c r="N14" s="181"/>
      <c r="O14" s="181"/>
      <c r="P14" s="180" t="s">
        <v>670</v>
      </c>
    </row>
    <row r="15" spans="2:23" x14ac:dyDescent="0.25">
      <c r="B15" s="165" t="s">
        <v>4</v>
      </c>
      <c r="C15" s="164" t="s">
        <v>668</v>
      </c>
      <c r="D15" s="189" t="s">
        <v>665</v>
      </c>
      <c r="E15" s="191">
        <v>3</v>
      </c>
      <c r="F15" s="187">
        <v>250</v>
      </c>
      <c r="G15" s="186" t="s">
        <v>659</v>
      </c>
      <c r="H15" s="184">
        <f>ROUND(shopPacksDefinitions[[#This Row],['[price']]],0)*$H$4</f>
        <v>150000</v>
      </c>
      <c r="I15" s="190">
        <v>0.4</v>
      </c>
      <c r="J15" s="190">
        <f>ROUND(shopPacksDefinitions[[#This Row],[Base Amount
(only for the maths)]]+shopPacksDefinitions[[#This Row],[Base Amount
(only for the maths)]]*shopPacksDefinitions[[#This Row],['[bonusAmount']]],0)</f>
        <v>210000</v>
      </c>
      <c r="K15" s="184">
        <f>shopPacksDefinitions[[#This Row],['[amount']]]/shopPacksDefinitions[[#This Row],['[price']]]</f>
        <v>840</v>
      </c>
      <c r="L15" s="183" t="b">
        <v>0</v>
      </c>
      <c r="M15" s="182" t="s">
        <v>669</v>
      </c>
      <c r="N15" s="181"/>
      <c r="O15" s="181"/>
      <c r="P15" s="180" t="s">
        <v>668</v>
      </c>
    </row>
    <row r="16" spans="2:23" x14ac:dyDescent="0.25">
      <c r="B16" s="165" t="s">
        <v>4</v>
      </c>
      <c r="C16" s="164" t="s">
        <v>666</v>
      </c>
      <c r="D16" s="189" t="s">
        <v>665</v>
      </c>
      <c r="E16" s="191">
        <v>4</v>
      </c>
      <c r="F16" s="187">
        <v>400</v>
      </c>
      <c r="G16" s="186" t="s">
        <v>659</v>
      </c>
      <c r="H16" s="184">
        <f>ROUND(shopPacksDefinitions[[#This Row],['[price']]],0)*$H$4</f>
        <v>240000</v>
      </c>
      <c r="I16" s="190">
        <v>0.5</v>
      </c>
      <c r="J16" s="190">
        <f>ROUND(shopPacksDefinitions[[#This Row],[Base Amount
(only for the maths)]]+shopPacksDefinitions[[#This Row],[Base Amount
(only for the maths)]]*shopPacksDefinitions[[#This Row],['[bonusAmount']]],0)</f>
        <v>360000</v>
      </c>
      <c r="K16" s="184">
        <f>shopPacksDefinitions[[#This Row],['[amount']]]/shopPacksDefinitions[[#This Row],['[price']]]</f>
        <v>900</v>
      </c>
      <c r="L16" s="183" t="b">
        <v>0</v>
      </c>
      <c r="M16" s="182" t="s">
        <v>667</v>
      </c>
      <c r="N16" s="181"/>
      <c r="O16" s="181"/>
      <c r="P16" s="180" t="s">
        <v>666</v>
      </c>
    </row>
    <row r="17" spans="2:16" ht="15.75" thickBot="1" x14ac:dyDescent="0.3">
      <c r="B17" s="165" t="s">
        <v>4</v>
      </c>
      <c r="C17" s="164" t="s">
        <v>663</v>
      </c>
      <c r="D17" s="189" t="s">
        <v>665</v>
      </c>
      <c r="E17" s="188">
        <v>5</v>
      </c>
      <c r="F17" s="187">
        <v>1000</v>
      </c>
      <c r="G17" s="186" t="s">
        <v>659</v>
      </c>
      <c r="H17" s="184">
        <f>ROUND(shopPacksDefinitions[[#This Row],['[price']]],0)*$H$4</f>
        <v>600000</v>
      </c>
      <c r="I17" s="185">
        <v>0.7</v>
      </c>
      <c r="J17" s="185">
        <f>ROUND(shopPacksDefinitions[[#This Row],[Base Amount
(only for the maths)]]+shopPacksDefinitions[[#This Row],[Base Amount
(only for the maths)]]*shopPacksDefinitions[[#This Row],['[bonusAmount']]],0)</f>
        <v>1020000</v>
      </c>
      <c r="K17" s="184">
        <f>shopPacksDefinitions[[#This Row],['[amount']]]/shopPacksDefinitions[[#This Row],['[price']]]</f>
        <v>1020</v>
      </c>
      <c r="L17" s="183" t="b">
        <v>1</v>
      </c>
      <c r="M17" s="182" t="s">
        <v>664</v>
      </c>
      <c r="N17" s="181"/>
      <c r="O17" s="181"/>
      <c r="P17" s="180" t="s">
        <v>663</v>
      </c>
    </row>
    <row r="18" spans="2:16" ht="15.75" thickBot="1" x14ac:dyDescent="0.3">
      <c r="B18" s="179" t="s">
        <v>4</v>
      </c>
      <c r="C18" s="178" t="s">
        <v>661</v>
      </c>
      <c r="D18" s="177" t="s">
        <v>660</v>
      </c>
      <c r="E18" s="188">
        <v>0</v>
      </c>
      <c r="F18" s="175">
        <v>5</v>
      </c>
      <c r="G18" s="174" t="s">
        <v>659</v>
      </c>
      <c r="H18" s="172">
        <f>shopPacksDefinitions[[#This Row],['[amount']]]-(shopPacksDefinitions[[#This Row],['[amount']]]*shopPacksDefinitions[[#This Row],['[bonusAmount']]])</f>
        <v>1</v>
      </c>
      <c r="I18" s="173">
        <v>0</v>
      </c>
      <c r="J18" s="173">
        <v>1</v>
      </c>
      <c r="K18" s="172">
        <f>shopPacksDefinitions[[#This Row],['[amount']]]/shopPacksDefinitions[[#This Row],['[price']]]</f>
        <v>0.2</v>
      </c>
      <c r="L18" s="171" t="b">
        <v>0</v>
      </c>
      <c r="M18" s="170" t="s">
        <v>662</v>
      </c>
      <c r="N18" s="169"/>
      <c r="O18" s="169"/>
      <c r="P18" s="168" t="s">
        <v>661</v>
      </c>
    </row>
    <row r="19" spans="2:16" x14ac:dyDescent="0.25">
      <c r="B19" s="179" t="s">
        <v>4</v>
      </c>
      <c r="C19" s="178" t="s">
        <v>763</v>
      </c>
      <c r="D19" s="177" t="s">
        <v>764</v>
      </c>
      <c r="E19" s="176">
        <v>0</v>
      </c>
      <c r="F19" s="175">
        <v>1.99</v>
      </c>
      <c r="G19" s="174" t="s">
        <v>678</v>
      </c>
      <c r="H19" s="172"/>
      <c r="I19" s="173"/>
      <c r="J19" s="173"/>
      <c r="K19" s="172"/>
      <c r="L19" s="171" t="b">
        <v>0</v>
      </c>
      <c r="M19" s="170"/>
      <c r="N19" s="169"/>
      <c r="O19" s="169"/>
      <c r="P19" s="168" t="s">
        <v>763</v>
      </c>
    </row>
    <row r="20" spans="2:16" x14ac:dyDescent="0.25">
      <c r="B20" s="197" t="s">
        <v>4</v>
      </c>
      <c r="C20" s="196" t="s">
        <v>765</v>
      </c>
      <c r="D20" s="189" t="s">
        <v>764</v>
      </c>
      <c r="E20" s="191">
        <v>0</v>
      </c>
      <c r="F20" s="187">
        <v>4.99</v>
      </c>
      <c r="G20" s="186" t="s">
        <v>678</v>
      </c>
      <c r="H20" s="184"/>
      <c r="I20" s="185"/>
      <c r="J20" s="185"/>
      <c r="K20" s="184"/>
      <c r="L20" s="194" t="b">
        <v>0</v>
      </c>
      <c r="M20" s="182"/>
      <c r="N20" s="193"/>
      <c r="O20" s="193"/>
      <c r="P20" s="180" t="s">
        <v>765</v>
      </c>
    </row>
    <row r="21" spans="2:16" x14ac:dyDescent="0.25">
      <c r="B21" s="197" t="s">
        <v>4</v>
      </c>
      <c r="C21" s="196" t="s">
        <v>766</v>
      </c>
      <c r="D21" s="189" t="s">
        <v>764</v>
      </c>
      <c r="E21" s="191">
        <v>0</v>
      </c>
      <c r="F21" s="187">
        <v>9.99</v>
      </c>
      <c r="G21" s="186" t="s">
        <v>678</v>
      </c>
      <c r="H21" s="184"/>
      <c r="I21" s="185"/>
      <c r="J21" s="185"/>
      <c r="K21" s="184"/>
      <c r="L21" s="194" t="b">
        <v>0</v>
      </c>
      <c r="M21" s="182"/>
      <c r="N21" s="193"/>
      <c r="O21" s="193"/>
      <c r="P21" s="180" t="s">
        <v>766</v>
      </c>
    </row>
    <row r="22" spans="2:16" x14ac:dyDescent="0.25">
      <c r="B22" s="197" t="s">
        <v>4</v>
      </c>
      <c r="C22" s="196" t="s">
        <v>767</v>
      </c>
      <c r="D22" s="189" t="s">
        <v>764</v>
      </c>
      <c r="E22" s="191">
        <v>0</v>
      </c>
      <c r="F22" s="187">
        <v>1.99</v>
      </c>
      <c r="G22" s="186" t="s">
        <v>678</v>
      </c>
      <c r="H22" s="184"/>
      <c r="I22" s="185"/>
      <c r="J22" s="185"/>
      <c r="K22" s="184"/>
      <c r="L22" s="194" t="b">
        <v>0</v>
      </c>
      <c r="M22" s="182"/>
      <c r="N22" s="193"/>
      <c r="O22" s="193"/>
      <c r="P22" s="180" t="s">
        <v>767</v>
      </c>
    </row>
    <row r="23" spans="2:16" x14ac:dyDescent="0.25">
      <c r="B23" s="197" t="s">
        <v>4</v>
      </c>
      <c r="C23" s="196" t="s">
        <v>768</v>
      </c>
      <c r="D23" s="189" t="s">
        <v>764</v>
      </c>
      <c r="E23" s="191">
        <v>0</v>
      </c>
      <c r="F23" s="187">
        <v>4.99</v>
      </c>
      <c r="G23" s="186" t="s">
        <v>678</v>
      </c>
      <c r="H23" s="184"/>
      <c r="I23" s="185"/>
      <c r="J23" s="185"/>
      <c r="K23" s="184"/>
      <c r="L23" s="194" t="b">
        <v>0</v>
      </c>
      <c r="M23" s="182"/>
      <c r="N23" s="193"/>
      <c r="O23" s="193"/>
      <c r="P23" s="180" t="s">
        <v>768</v>
      </c>
    </row>
    <row r="24" spans="2:16" x14ac:dyDescent="0.25">
      <c r="B24" s="197" t="s">
        <v>4</v>
      </c>
      <c r="C24" s="196" t="s">
        <v>769</v>
      </c>
      <c r="D24" s="189" t="s">
        <v>764</v>
      </c>
      <c r="E24" s="191">
        <v>0</v>
      </c>
      <c r="F24" s="187">
        <v>9.99</v>
      </c>
      <c r="G24" s="186" t="s">
        <v>678</v>
      </c>
      <c r="H24" s="184"/>
      <c r="I24" s="185"/>
      <c r="J24" s="185"/>
      <c r="K24" s="184"/>
      <c r="L24" s="194" t="b">
        <v>0</v>
      </c>
      <c r="M24" s="182"/>
      <c r="N24" s="193"/>
      <c r="O24" s="193"/>
      <c r="P24" s="180" t="s">
        <v>769</v>
      </c>
    </row>
    <row r="25" spans="2:16" x14ac:dyDescent="0.25">
      <c r="B25" s="197" t="s">
        <v>4</v>
      </c>
      <c r="C25" s="196" t="s">
        <v>770</v>
      </c>
      <c r="D25" s="189" t="s">
        <v>764</v>
      </c>
      <c r="E25" s="191">
        <v>0</v>
      </c>
      <c r="F25" s="187">
        <v>1.99</v>
      </c>
      <c r="G25" s="186" t="s">
        <v>678</v>
      </c>
      <c r="H25" s="184"/>
      <c r="I25" s="185"/>
      <c r="J25" s="185"/>
      <c r="K25" s="184"/>
      <c r="L25" s="194" t="b">
        <v>0</v>
      </c>
      <c r="M25" s="182"/>
      <c r="N25" s="193"/>
      <c r="O25" s="193"/>
      <c r="P25" s="180" t="s">
        <v>770</v>
      </c>
    </row>
    <row r="26" spans="2:16" x14ac:dyDescent="0.25">
      <c r="B26" s="197" t="s">
        <v>4</v>
      </c>
      <c r="C26" s="196" t="s">
        <v>771</v>
      </c>
      <c r="D26" s="189" t="s">
        <v>764</v>
      </c>
      <c r="E26" s="191">
        <v>0</v>
      </c>
      <c r="F26" s="187">
        <v>4.99</v>
      </c>
      <c r="G26" s="186" t="s">
        <v>678</v>
      </c>
      <c r="H26" s="184"/>
      <c r="I26" s="185"/>
      <c r="J26" s="185"/>
      <c r="K26" s="184"/>
      <c r="L26" s="194" t="b">
        <v>0</v>
      </c>
      <c r="M26" s="182"/>
      <c r="N26" s="193"/>
      <c r="O26" s="193"/>
      <c r="P26" s="180" t="s">
        <v>771</v>
      </c>
    </row>
    <row r="27" spans="2:16" x14ac:dyDescent="0.25">
      <c r="B27" s="197" t="s">
        <v>4</v>
      </c>
      <c r="C27" s="196" t="s">
        <v>772</v>
      </c>
      <c r="D27" s="189" t="s">
        <v>764</v>
      </c>
      <c r="E27" s="191">
        <v>0</v>
      </c>
      <c r="F27" s="187">
        <v>9.99</v>
      </c>
      <c r="G27" s="186" t="s">
        <v>678</v>
      </c>
      <c r="H27" s="184"/>
      <c r="I27" s="185"/>
      <c r="J27" s="185"/>
      <c r="K27" s="184"/>
      <c r="L27" s="194" t="b">
        <v>0</v>
      </c>
      <c r="M27" s="182"/>
      <c r="N27" s="193"/>
      <c r="O27" s="193"/>
      <c r="P27" s="180" t="s">
        <v>772</v>
      </c>
    </row>
    <row r="28" spans="2:16" x14ac:dyDescent="0.25">
      <c r="B28" s="197" t="s">
        <v>4</v>
      </c>
      <c r="C28" s="196" t="s">
        <v>773</v>
      </c>
      <c r="D28" s="189" t="s">
        <v>764</v>
      </c>
      <c r="E28" s="191">
        <v>0</v>
      </c>
      <c r="F28" s="187">
        <v>1.99</v>
      </c>
      <c r="G28" s="186" t="s">
        <v>678</v>
      </c>
      <c r="H28" s="184"/>
      <c r="I28" s="185"/>
      <c r="J28" s="185"/>
      <c r="K28" s="184"/>
      <c r="L28" s="194" t="b">
        <v>0</v>
      </c>
      <c r="M28" s="182"/>
      <c r="N28" s="193"/>
      <c r="O28" s="193"/>
      <c r="P28" s="180" t="s">
        <v>773</v>
      </c>
    </row>
    <row r="29" spans="2:16" x14ac:dyDescent="0.25">
      <c r="B29" s="197" t="s">
        <v>4</v>
      </c>
      <c r="C29" s="196" t="s">
        <v>774</v>
      </c>
      <c r="D29" s="189" t="s">
        <v>764</v>
      </c>
      <c r="E29" s="191">
        <v>0</v>
      </c>
      <c r="F29" s="187">
        <v>4.99</v>
      </c>
      <c r="G29" s="186" t="s">
        <v>678</v>
      </c>
      <c r="H29" s="184"/>
      <c r="I29" s="185"/>
      <c r="J29" s="185"/>
      <c r="K29" s="184"/>
      <c r="L29" s="194" t="b">
        <v>0</v>
      </c>
      <c r="M29" s="182"/>
      <c r="N29" s="193"/>
      <c r="O29" s="193"/>
      <c r="P29" s="180" t="s">
        <v>774</v>
      </c>
    </row>
    <row r="30" spans="2:16" x14ac:dyDescent="0.25">
      <c r="B30" s="197" t="s">
        <v>4</v>
      </c>
      <c r="C30" s="196" t="s">
        <v>775</v>
      </c>
      <c r="D30" s="189" t="s">
        <v>764</v>
      </c>
      <c r="E30" s="191">
        <v>0</v>
      </c>
      <c r="F30" s="187">
        <v>9.99</v>
      </c>
      <c r="G30" s="186" t="s">
        <v>678</v>
      </c>
      <c r="H30" s="184"/>
      <c r="I30" s="185"/>
      <c r="J30" s="185"/>
      <c r="K30" s="184"/>
      <c r="L30" s="194" t="b">
        <v>0</v>
      </c>
      <c r="M30" s="182"/>
      <c r="N30" s="193"/>
      <c r="O30" s="193"/>
      <c r="P30" s="180" t="s">
        <v>775</v>
      </c>
    </row>
    <row r="31" spans="2:16" x14ac:dyDescent="0.25">
      <c r="B31" s="197" t="s">
        <v>4</v>
      </c>
      <c r="C31" s="196" t="s">
        <v>776</v>
      </c>
      <c r="D31" s="189" t="s">
        <v>764</v>
      </c>
      <c r="E31" s="191">
        <v>0</v>
      </c>
      <c r="F31" s="187">
        <v>19.989999999999998</v>
      </c>
      <c r="G31" s="186" t="s">
        <v>678</v>
      </c>
      <c r="H31" s="184"/>
      <c r="I31" s="185"/>
      <c r="J31" s="185"/>
      <c r="K31" s="184"/>
      <c r="L31" s="194" t="b">
        <v>0</v>
      </c>
      <c r="M31" s="182"/>
      <c r="N31" s="193"/>
      <c r="O31" s="193"/>
      <c r="P31" s="180" t="s">
        <v>776</v>
      </c>
    </row>
    <row r="32" spans="2:16" x14ac:dyDescent="0.25">
      <c r="B32" s="197" t="s">
        <v>4</v>
      </c>
      <c r="C32" s="196" t="s">
        <v>777</v>
      </c>
      <c r="D32" s="189" t="s">
        <v>764</v>
      </c>
      <c r="E32" s="191">
        <v>0</v>
      </c>
      <c r="F32" s="187">
        <v>39.99</v>
      </c>
      <c r="G32" s="186" t="s">
        <v>678</v>
      </c>
      <c r="H32" s="184"/>
      <c r="I32" s="185"/>
      <c r="J32" s="185"/>
      <c r="K32" s="184"/>
      <c r="L32" s="194" t="b">
        <v>0</v>
      </c>
      <c r="M32" s="182"/>
      <c r="N32" s="193"/>
      <c r="O32" s="193"/>
      <c r="P32" s="180" t="s">
        <v>777</v>
      </c>
    </row>
    <row r="33" spans="2:16" x14ac:dyDescent="0.25">
      <c r="B33" s="197" t="s">
        <v>4</v>
      </c>
      <c r="C33" s="196" t="s">
        <v>778</v>
      </c>
      <c r="D33" s="189" t="s">
        <v>764</v>
      </c>
      <c r="E33" s="191">
        <v>0</v>
      </c>
      <c r="F33" s="187">
        <v>59.99</v>
      </c>
      <c r="G33" s="186" t="s">
        <v>678</v>
      </c>
      <c r="H33" s="184"/>
      <c r="I33" s="185"/>
      <c r="J33" s="185"/>
      <c r="K33" s="184"/>
      <c r="L33" s="194" t="b">
        <v>0</v>
      </c>
      <c r="M33" s="182"/>
      <c r="N33" s="193"/>
      <c r="O33" s="193"/>
      <c r="P33" s="180" t="s">
        <v>778</v>
      </c>
    </row>
    <row r="34" spans="2:16" x14ac:dyDescent="0.25">
      <c r="B34" s="197" t="s">
        <v>4</v>
      </c>
      <c r="C34" s="196" t="s">
        <v>779</v>
      </c>
      <c r="D34" s="189" t="s">
        <v>764</v>
      </c>
      <c r="E34" s="191">
        <v>0</v>
      </c>
      <c r="F34" s="187">
        <v>1.99</v>
      </c>
      <c r="G34" s="186" t="s">
        <v>678</v>
      </c>
      <c r="H34" s="184"/>
      <c r="I34" s="185"/>
      <c r="J34" s="185"/>
      <c r="K34" s="184"/>
      <c r="L34" s="194" t="b">
        <v>0</v>
      </c>
      <c r="M34" s="182"/>
      <c r="N34" s="193"/>
      <c r="O34" s="193"/>
      <c r="P34" s="180" t="s">
        <v>779</v>
      </c>
    </row>
    <row r="35" spans="2:16" x14ac:dyDescent="0.25">
      <c r="B35" s="197" t="s">
        <v>4</v>
      </c>
      <c r="C35" s="196" t="s">
        <v>780</v>
      </c>
      <c r="D35" s="189" t="s">
        <v>764</v>
      </c>
      <c r="E35" s="191">
        <v>0</v>
      </c>
      <c r="F35" s="187">
        <v>4.99</v>
      </c>
      <c r="G35" s="186" t="s">
        <v>678</v>
      </c>
      <c r="H35" s="184"/>
      <c r="I35" s="185"/>
      <c r="J35" s="185"/>
      <c r="K35" s="184"/>
      <c r="L35" s="194" t="b">
        <v>0</v>
      </c>
      <c r="M35" s="182"/>
      <c r="N35" s="193"/>
      <c r="O35" s="193"/>
      <c r="P35" s="180" t="s">
        <v>780</v>
      </c>
    </row>
    <row r="36" spans="2:16" x14ac:dyDescent="0.25">
      <c r="B36" s="197" t="s">
        <v>4</v>
      </c>
      <c r="C36" s="196" t="s">
        <v>781</v>
      </c>
      <c r="D36" s="189" t="s">
        <v>764</v>
      </c>
      <c r="E36" s="191">
        <v>0</v>
      </c>
      <c r="F36" s="187">
        <v>9.99</v>
      </c>
      <c r="G36" s="186" t="s">
        <v>678</v>
      </c>
      <c r="H36" s="184"/>
      <c r="I36" s="185"/>
      <c r="J36" s="185"/>
      <c r="K36" s="184"/>
      <c r="L36" s="194" t="b">
        <v>0</v>
      </c>
      <c r="M36" s="182"/>
      <c r="N36" s="193"/>
      <c r="O36" s="193"/>
      <c r="P36" s="180" t="s">
        <v>781</v>
      </c>
    </row>
    <row r="37" spans="2:16" x14ac:dyDescent="0.25">
      <c r="B37" s="197" t="s">
        <v>4</v>
      </c>
      <c r="C37" s="196" t="s">
        <v>782</v>
      </c>
      <c r="D37" s="189" t="s">
        <v>764</v>
      </c>
      <c r="E37" s="191">
        <v>0</v>
      </c>
      <c r="F37" s="187">
        <v>19.989999999999998</v>
      </c>
      <c r="G37" s="186" t="s">
        <v>678</v>
      </c>
      <c r="H37" s="184"/>
      <c r="I37" s="185"/>
      <c r="J37" s="185"/>
      <c r="K37" s="184"/>
      <c r="L37" s="194" t="b">
        <v>0</v>
      </c>
      <c r="M37" s="182"/>
      <c r="N37" s="193"/>
      <c r="O37" s="193"/>
      <c r="P37" s="180" t="s">
        <v>782</v>
      </c>
    </row>
    <row r="38" spans="2:16" x14ac:dyDescent="0.25">
      <c r="B38" s="197" t="s">
        <v>4</v>
      </c>
      <c r="C38" s="196" t="s">
        <v>783</v>
      </c>
      <c r="D38" s="189" t="s">
        <v>764</v>
      </c>
      <c r="E38" s="191">
        <v>0</v>
      </c>
      <c r="F38" s="187">
        <v>39.99</v>
      </c>
      <c r="G38" s="186" t="s">
        <v>678</v>
      </c>
      <c r="H38" s="184"/>
      <c r="I38" s="185"/>
      <c r="J38" s="185"/>
      <c r="K38" s="184"/>
      <c r="L38" s="194" t="b">
        <v>0</v>
      </c>
      <c r="M38" s="182"/>
      <c r="N38" s="193"/>
      <c r="O38" s="193"/>
      <c r="P38" s="180" t="s">
        <v>783</v>
      </c>
    </row>
    <row r="39" spans="2:16" x14ac:dyDescent="0.25">
      <c r="B39" s="197" t="s">
        <v>4</v>
      </c>
      <c r="C39" s="196" t="s">
        <v>784</v>
      </c>
      <c r="D39" s="189" t="s">
        <v>764</v>
      </c>
      <c r="E39" s="191">
        <v>0</v>
      </c>
      <c r="F39" s="187">
        <v>59.99</v>
      </c>
      <c r="G39" s="186" t="s">
        <v>678</v>
      </c>
      <c r="H39" s="184"/>
      <c r="I39" s="185"/>
      <c r="J39" s="185"/>
      <c r="K39" s="184"/>
      <c r="L39" s="194" t="b">
        <v>0</v>
      </c>
      <c r="M39" s="182"/>
      <c r="N39" s="193"/>
      <c r="O39" s="193"/>
      <c r="P39" s="180" t="s">
        <v>784</v>
      </c>
    </row>
    <row r="40" spans="2:16" x14ac:dyDescent="0.25">
      <c r="B40" s="197" t="s">
        <v>4</v>
      </c>
      <c r="C40" s="189" t="s">
        <v>790</v>
      </c>
      <c r="D40" s="189" t="s">
        <v>764</v>
      </c>
      <c r="E40" s="191">
        <v>0</v>
      </c>
      <c r="F40" s="187">
        <v>4.99</v>
      </c>
      <c r="G40" s="186" t="s">
        <v>678</v>
      </c>
      <c r="H40" s="184"/>
      <c r="I40" s="185"/>
      <c r="J40" s="185"/>
      <c r="K40" s="184"/>
      <c r="L40" s="194" t="b">
        <v>0</v>
      </c>
      <c r="M40" s="182"/>
      <c r="N40" s="193"/>
      <c r="O40" s="193"/>
      <c r="P40" s="180" t="s">
        <v>790</v>
      </c>
    </row>
    <row r="41" spans="2:16" x14ac:dyDescent="0.25">
      <c r="B41" s="197" t="s">
        <v>4</v>
      </c>
      <c r="C41" s="189" t="s">
        <v>791</v>
      </c>
      <c r="D41" s="189" t="s">
        <v>764</v>
      </c>
      <c r="E41" s="191">
        <v>0</v>
      </c>
      <c r="F41" s="187">
        <v>9.99</v>
      </c>
      <c r="G41" s="186" t="s">
        <v>678</v>
      </c>
      <c r="H41" s="184"/>
      <c r="I41" s="185"/>
      <c r="J41" s="185"/>
      <c r="K41" s="184"/>
      <c r="L41" s="194" t="b">
        <v>0</v>
      </c>
      <c r="M41" s="182"/>
      <c r="N41" s="193"/>
      <c r="O41" s="193"/>
      <c r="P41" s="180" t="s">
        <v>791</v>
      </c>
    </row>
    <row r="42" spans="2:16" x14ac:dyDescent="0.25">
      <c r="B42" s="197" t="s">
        <v>4</v>
      </c>
      <c r="C42" s="189" t="s">
        <v>792</v>
      </c>
      <c r="D42" s="189" t="s">
        <v>764</v>
      </c>
      <c r="E42" s="191">
        <v>0</v>
      </c>
      <c r="F42" s="187">
        <v>4.99</v>
      </c>
      <c r="G42" s="186" t="s">
        <v>678</v>
      </c>
      <c r="H42" s="184"/>
      <c r="I42" s="185"/>
      <c r="J42" s="185"/>
      <c r="K42" s="184"/>
      <c r="L42" s="194" t="b">
        <v>0</v>
      </c>
      <c r="M42" s="182"/>
      <c r="N42" s="193"/>
      <c r="O42" s="193"/>
      <c r="P42" s="180" t="s">
        <v>792</v>
      </c>
    </row>
    <row r="43" spans="2:16" x14ac:dyDescent="0.25">
      <c r="B43" s="197" t="s">
        <v>4</v>
      </c>
      <c r="C43" s="189" t="s">
        <v>793</v>
      </c>
      <c r="D43" s="189" t="s">
        <v>764</v>
      </c>
      <c r="E43" s="191">
        <v>0</v>
      </c>
      <c r="F43" s="187">
        <v>4.99</v>
      </c>
      <c r="G43" s="186" t="s">
        <v>678</v>
      </c>
      <c r="H43" s="184"/>
      <c r="I43" s="185"/>
      <c r="J43" s="185"/>
      <c r="K43" s="184"/>
      <c r="L43" s="194" t="b">
        <v>0</v>
      </c>
      <c r="M43" s="182"/>
      <c r="N43" s="193"/>
      <c r="O43" s="193"/>
      <c r="P43" s="180" t="s">
        <v>793</v>
      </c>
    </row>
    <row r="44" spans="2:16" x14ac:dyDescent="0.25">
      <c r="B44" s="197" t="s">
        <v>4</v>
      </c>
      <c r="C44" s="189" t="s">
        <v>794</v>
      </c>
      <c r="D44" s="189" t="s">
        <v>764</v>
      </c>
      <c r="E44" s="191">
        <v>0</v>
      </c>
      <c r="F44" s="187">
        <v>19.989999999999998</v>
      </c>
      <c r="G44" s="186" t="s">
        <v>678</v>
      </c>
      <c r="H44" s="184"/>
      <c r="I44" s="185"/>
      <c r="J44" s="185"/>
      <c r="K44" s="184"/>
      <c r="L44" s="194" t="b">
        <v>0</v>
      </c>
      <c r="M44" s="182"/>
      <c r="N44" s="193"/>
      <c r="O44" s="193"/>
      <c r="P44" s="180" t="s">
        <v>794</v>
      </c>
    </row>
    <row r="45" spans="2:16" x14ac:dyDescent="0.25">
      <c r="B45" s="197" t="s">
        <v>4</v>
      </c>
      <c r="C45" s="189" t="s">
        <v>795</v>
      </c>
      <c r="D45" s="189" t="s">
        <v>764</v>
      </c>
      <c r="E45" s="191">
        <v>0</v>
      </c>
      <c r="F45" s="187">
        <v>4.99</v>
      </c>
      <c r="G45" s="186" t="s">
        <v>678</v>
      </c>
      <c r="H45" s="184"/>
      <c r="I45" s="185"/>
      <c r="J45" s="185"/>
      <c r="K45" s="184"/>
      <c r="L45" s="194" t="b">
        <v>0</v>
      </c>
      <c r="M45" s="182"/>
      <c r="N45" s="193"/>
      <c r="O45" s="193"/>
      <c r="P45" s="180" t="s">
        <v>795</v>
      </c>
    </row>
    <row r="46" spans="2:16" x14ac:dyDescent="0.25">
      <c r="B46" s="197" t="s">
        <v>4</v>
      </c>
      <c r="C46" s="189" t="s">
        <v>796</v>
      </c>
      <c r="D46" s="189" t="s">
        <v>764</v>
      </c>
      <c r="E46" s="191">
        <v>0</v>
      </c>
      <c r="F46" s="187">
        <v>1.99</v>
      </c>
      <c r="G46" s="186" t="s">
        <v>678</v>
      </c>
      <c r="H46" s="184"/>
      <c r="I46" s="185"/>
      <c r="J46" s="185"/>
      <c r="K46" s="184"/>
      <c r="L46" s="194" t="b">
        <v>0</v>
      </c>
      <c r="M46" s="182"/>
      <c r="N46" s="193"/>
      <c r="O46" s="193"/>
      <c r="P46" s="180" t="s">
        <v>796</v>
      </c>
    </row>
    <row r="47" spans="2:16" x14ac:dyDescent="0.25">
      <c r="B47" s="197" t="s">
        <v>4</v>
      </c>
      <c r="C47" s="189" t="s">
        <v>797</v>
      </c>
      <c r="D47" s="189" t="s">
        <v>764</v>
      </c>
      <c r="E47" s="191">
        <v>0</v>
      </c>
      <c r="F47" s="187">
        <v>1.99</v>
      </c>
      <c r="G47" s="186" t="s">
        <v>678</v>
      </c>
      <c r="H47" s="184"/>
      <c r="I47" s="185"/>
      <c r="J47" s="185"/>
      <c r="K47" s="184"/>
      <c r="L47" s="194" t="b">
        <v>0</v>
      </c>
      <c r="M47" s="182"/>
      <c r="N47" s="193"/>
      <c r="O47" s="193"/>
      <c r="P47" s="180" t="s">
        <v>797</v>
      </c>
    </row>
    <row r="48" spans="2:16" x14ac:dyDescent="0.25">
      <c r="B48" s="197" t="s">
        <v>4</v>
      </c>
      <c r="C48" s="189" t="s">
        <v>798</v>
      </c>
      <c r="D48" s="189" t="s">
        <v>764</v>
      </c>
      <c r="E48" s="191">
        <v>0</v>
      </c>
      <c r="F48" s="187">
        <v>4.99</v>
      </c>
      <c r="G48" s="186" t="s">
        <v>678</v>
      </c>
      <c r="H48" s="184"/>
      <c r="I48" s="185"/>
      <c r="J48" s="185"/>
      <c r="K48" s="184"/>
      <c r="L48" s="194" t="b">
        <v>0</v>
      </c>
      <c r="M48" s="182"/>
      <c r="N48" s="193"/>
      <c r="O48" s="193"/>
      <c r="P48" s="180" t="s">
        <v>798</v>
      </c>
    </row>
    <row r="49" spans="2:6" ht="15.75" thickBot="1" x14ac:dyDescent="0.3"/>
    <row r="50" spans="2:6" ht="23.25" x14ac:dyDescent="0.35">
      <c r="B50" s="1" t="s">
        <v>658</v>
      </c>
      <c r="C50" s="1"/>
      <c r="D50" s="1"/>
      <c r="E50" s="1"/>
      <c r="F50" s="1"/>
    </row>
    <row r="52" spans="2:6" ht="171" x14ac:dyDescent="0.25">
      <c r="B52" s="3" t="s">
        <v>657</v>
      </c>
      <c r="C52" s="167" t="s">
        <v>0</v>
      </c>
      <c r="D52" s="167" t="s">
        <v>656</v>
      </c>
      <c r="E52" s="167" t="s">
        <v>655</v>
      </c>
    </row>
    <row r="53" spans="2:6" x14ac:dyDescent="0.25">
      <c r="B53" s="166" t="s">
        <v>4</v>
      </c>
      <c r="C53" s="165" t="s">
        <v>654</v>
      </c>
      <c r="D53" s="164">
        <v>1</v>
      </c>
      <c r="E53" s="164">
        <v>0</v>
      </c>
    </row>
    <row r="54" spans="2:6" x14ac:dyDescent="0.25">
      <c r="B54" s="166" t="s">
        <v>4</v>
      </c>
      <c r="C54" s="165" t="s">
        <v>653</v>
      </c>
      <c r="D54" s="164">
        <v>-0.5</v>
      </c>
      <c r="E54" s="164">
        <v>100000</v>
      </c>
    </row>
    <row r="55" spans="2:6" x14ac:dyDescent="0.25">
      <c r="B55" s="166" t="s">
        <v>4</v>
      </c>
      <c r="C55" s="165" t="s">
        <v>652</v>
      </c>
      <c r="D55" s="164">
        <v>-2</v>
      </c>
      <c r="E55" s="164">
        <v>500000</v>
      </c>
    </row>
    <row r="56" spans="2:6" x14ac:dyDescent="0.25">
      <c r="B56" s="166" t="s">
        <v>4</v>
      </c>
      <c r="C56" s="165" t="s">
        <v>651</v>
      </c>
      <c r="D56" s="164">
        <v>-6</v>
      </c>
      <c r="E56" s="164">
        <v>1000000</v>
      </c>
    </row>
    <row r="57" spans="2:6" x14ac:dyDescent="0.25">
      <c r="B57" s="166" t="s">
        <v>4</v>
      </c>
      <c r="C57" s="165" t="s">
        <v>755</v>
      </c>
      <c r="D57" s="164">
        <v>-12.5</v>
      </c>
      <c r="E57" s="164">
        <v>2000000</v>
      </c>
    </row>
    <row r="58" spans="2:6" ht="15.75" thickBot="1" x14ac:dyDescent="0.3"/>
    <row r="59" spans="2:6" ht="23.25" x14ac:dyDescent="0.35">
      <c r="B59" s="1" t="s">
        <v>650</v>
      </c>
      <c r="C59" s="1"/>
      <c r="D59" s="1"/>
      <c r="E59" s="1"/>
      <c r="F59" s="1"/>
    </row>
    <row r="61" spans="2:6" ht="189.75" x14ac:dyDescent="0.25">
      <c r="B61" s="3" t="s">
        <v>649</v>
      </c>
      <c r="C61" s="167" t="s">
        <v>0</v>
      </c>
      <c r="D61" s="167" t="s">
        <v>648</v>
      </c>
      <c r="E61" s="167" t="s">
        <v>647</v>
      </c>
      <c r="F61" s="167" t="s">
        <v>646</v>
      </c>
    </row>
    <row r="62" spans="2:6" x14ac:dyDescent="0.25">
      <c r="B62" s="166" t="s">
        <v>4</v>
      </c>
      <c r="C62" s="165" t="s">
        <v>645</v>
      </c>
      <c r="D62" s="164">
        <v>-0.08</v>
      </c>
      <c r="E62" s="164">
        <v>1.03</v>
      </c>
      <c r="F62" s="164">
        <v>600</v>
      </c>
    </row>
  </sheetData>
  <dataValidations count="3">
    <dataValidation type="list" showInputMessage="1" showErrorMessage="1" sqref="D49">
      <formula1>"hc, sc, keys, offer"</formula1>
    </dataValidation>
    <dataValidation type="list" allowBlank="1" sqref="D6:D48">
      <formula1>"hc, sc, keys, offer"</formula1>
    </dataValidation>
    <dataValidation type="list" showInputMessage="1" showErrorMessage="1" sqref="L6:L49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A4" workbookViewId="0">
      <selection activeCell="T68" sqref="T6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309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1" t="s">
        <v>310</v>
      </c>
      <c r="C4" s="92" t="s">
        <v>0</v>
      </c>
      <c r="D4" s="137" t="s">
        <v>51</v>
      </c>
      <c r="E4" s="137" t="s">
        <v>311</v>
      </c>
      <c r="F4" s="137" t="s">
        <v>42</v>
      </c>
      <c r="G4" s="137" t="s">
        <v>312</v>
      </c>
      <c r="H4" s="137" t="s">
        <v>313</v>
      </c>
      <c r="I4" s="137" t="s">
        <v>314</v>
      </c>
      <c r="J4" s="137" t="s">
        <v>315</v>
      </c>
      <c r="K4" s="137" t="s">
        <v>316</v>
      </c>
      <c r="L4" s="137" t="s">
        <v>705</v>
      </c>
      <c r="M4" s="95" t="s">
        <v>317</v>
      </c>
      <c r="N4" s="95" t="s">
        <v>318</v>
      </c>
      <c r="O4" s="95" t="s">
        <v>2</v>
      </c>
      <c r="P4" s="138" t="s">
        <v>89</v>
      </c>
      <c r="Q4" s="97" t="s">
        <v>12</v>
      </c>
      <c r="R4" s="97" t="s">
        <v>98</v>
      </c>
      <c r="S4" s="139" t="s">
        <v>5</v>
      </c>
      <c r="T4" s="92" t="s">
        <v>319</v>
      </c>
    </row>
    <row r="5" spans="2:20" x14ac:dyDescent="0.25">
      <c r="B5" s="140" t="s">
        <v>4</v>
      </c>
      <c r="C5" s="141" t="s">
        <v>320</v>
      </c>
      <c r="D5" s="142" t="s">
        <v>57</v>
      </c>
      <c r="E5" s="142" t="s">
        <v>6</v>
      </c>
      <c r="F5" s="142">
        <v>0</v>
      </c>
      <c r="G5" s="142" t="b">
        <v>0</v>
      </c>
      <c r="H5" s="142" t="b">
        <v>0</v>
      </c>
      <c r="I5" s="142" t="b">
        <v>0</v>
      </c>
      <c r="J5" s="142" t="b">
        <v>0</v>
      </c>
      <c r="K5" s="142"/>
      <c r="L5" s="142"/>
      <c r="M5" s="143" t="s">
        <v>321</v>
      </c>
      <c r="N5" s="143" t="s">
        <v>322</v>
      </c>
      <c r="O5" s="143" t="s">
        <v>323</v>
      </c>
      <c r="P5" s="144" t="s">
        <v>8</v>
      </c>
      <c r="Q5" s="139" t="s">
        <v>324</v>
      </c>
      <c r="R5" s="139" t="str">
        <f>CONCATENATE(LEFT(petDefinitions[[#This Row],['[tidName']]],10),"_DESC")</f>
        <v>TID_PET_00_DESC</v>
      </c>
      <c r="S5" s="139">
        <v>0</v>
      </c>
      <c r="T5" s="145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0" t="s">
        <v>4</v>
      </c>
      <c r="C6" s="141" t="s">
        <v>325</v>
      </c>
      <c r="D6" s="142" t="s">
        <v>57</v>
      </c>
      <c r="E6" s="142" t="s">
        <v>6</v>
      </c>
      <c r="F6" s="142">
        <v>1</v>
      </c>
      <c r="G6" s="142" t="b">
        <v>1</v>
      </c>
      <c r="H6" s="142" t="b">
        <v>0</v>
      </c>
      <c r="I6" s="142" t="b">
        <v>0</v>
      </c>
      <c r="J6" s="142" t="b">
        <v>0</v>
      </c>
      <c r="K6" s="142"/>
      <c r="L6" s="142"/>
      <c r="M6" s="143" t="s">
        <v>326</v>
      </c>
      <c r="N6" s="143" t="s">
        <v>327</v>
      </c>
      <c r="O6" s="143" t="s">
        <v>328</v>
      </c>
      <c r="P6" s="144" t="s">
        <v>6</v>
      </c>
      <c r="Q6" s="139" t="s">
        <v>329</v>
      </c>
      <c r="R6" s="139" t="str">
        <f>CONCATENATE(LEFT(petDefinitions[[#This Row],['[tidName']]],10),"_DESC")</f>
        <v>TID_PET_01_DESC</v>
      </c>
      <c r="S6" s="146">
        <v>1</v>
      </c>
      <c r="T6" s="145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47" t="s">
        <v>4</v>
      </c>
      <c r="C7" s="148" t="s">
        <v>330</v>
      </c>
      <c r="D7" s="149" t="s">
        <v>57</v>
      </c>
      <c r="E7" s="142" t="s">
        <v>331</v>
      </c>
      <c r="F7" s="142">
        <v>2</v>
      </c>
      <c r="G7" s="142" t="b">
        <v>1</v>
      </c>
      <c r="H7" s="142" t="b">
        <v>0</v>
      </c>
      <c r="I7" s="142" t="b">
        <v>0</v>
      </c>
      <c r="J7" s="142" t="b">
        <v>0</v>
      </c>
      <c r="K7" s="142"/>
      <c r="L7" s="142"/>
      <c r="M7" s="143" t="s">
        <v>332</v>
      </c>
      <c r="N7" s="143" t="s">
        <v>333</v>
      </c>
      <c r="O7" s="143" t="s">
        <v>334</v>
      </c>
      <c r="P7" s="144" t="s">
        <v>104</v>
      </c>
      <c r="Q7" s="139" t="s">
        <v>335</v>
      </c>
      <c r="R7" s="146" t="str">
        <f>CONCATENATE(LEFT(petDefinitions[[#This Row],['[tidName']]],10),"_DESC")</f>
        <v>TID_PET_02_DESC</v>
      </c>
      <c r="S7" s="139">
        <v>2</v>
      </c>
      <c r="T7" s="145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47" t="s">
        <v>4</v>
      </c>
      <c r="C8" s="148" t="s">
        <v>336</v>
      </c>
      <c r="D8" s="149" t="s">
        <v>57</v>
      </c>
      <c r="E8" s="142" t="s">
        <v>6</v>
      </c>
      <c r="F8" s="142">
        <v>2</v>
      </c>
      <c r="G8" s="142" t="b">
        <v>0</v>
      </c>
      <c r="H8" s="142" t="b">
        <v>0</v>
      </c>
      <c r="I8" s="142" t="b">
        <v>0</v>
      </c>
      <c r="J8" s="142" t="b">
        <v>0</v>
      </c>
      <c r="K8" s="142"/>
      <c r="L8" s="142"/>
      <c r="M8" s="143" t="s">
        <v>337</v>
      </c>
      <c r="N8" s="143" t="s">
        <v>338</v>
      </c>
      <c r="O8" s="143" t="s">
        <v>339</v>
      </c>
      <c r="P8" s="144" t="s">
        <v>8</v>
      </c>
      <c r="Q8" s="139" t="s">
        <v>340</v>
      </c>
      <c r="R8" s="139" t="str">
        <f>CONCATENATE(LEFT(petDefinitions[[#This Row],['[tidName']]],10),"_DESC")</f>
        <v>TID_PET_03_DESC</v>
      </c>
      <c r="S8" s="146">
        <v>3</v>
      </c>
      <c r="T8" s="145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47" t="s">
        <v>4</v>
      </c>
      <c r="C9" s="148" t="s">
        <v>341</v>
      </c>
      <c r="D9" s="149" t="s">
        <v>57</v>
      </c>
      <c r="E9" s="142" t="s">
        <v>331</v>
      </c>
      <c r="F9" s="142">
        <v>3</v>
      </c>
      <c r="G9" s="142" t="b">
        <v>1</v>
      </c>
      <c r="H9" s="142" t="b">
        <v>0</v>
      </c>
      <c r="I9" s="142" t="b">
        <v>0</v>
      </c>
      <c r="J9" s="142" t="b">
        <v>0</v>
      </c>
      <c r="K9" s="142"/>
      <c r="L9" s="142"/>
      <c r="M9" s="143" t="s">
        <v>342</v>
      </c>
      <c r="N9" s="143" t="s">
        <v>343</v>
      </c>
      <c r="O9" s="150" t="s">
        <v>344</v>
      </c>
      <c r="P9" s="144" t="s">
        <v>104</v>
      </c>
      <c r="Q9" s="139" t="s">
        <v>345</v>
      </c>
      <c r="R9" s="146" t="str">
        <f>CONCATENATE(LEFT(petDefinitions[[#This Row],['[tidName']]],10),"_DESC")</f>
        <v>TID_PET_04_DESC</v>
      </c>
      <c r="S9" s="139">
        <v>4</v>
      </c>
      <c r="T9" s="145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47" t="s">
        <v>4</v>
      </c>
      <c r="C10" s="148" t="s">
        <v>346</v>
      </c>
      <c r="D10" s="149" t="s">
        <v>57</v>
      </c>
      <c r="E10" s="142" t="s">
        <v>6</v>
      </c>
      <c r="F10" s="142">
        <v>3</v>
      </c>
      <c r="G10" s="142" t="b">
        <v>1</v>
      </c>
      <c r="H10" s="142" t="b">
        <v>0</v>
      </c>
      <c r="I10" s="142" t="b">
        <v>0</v>
      </c>
      <c r="J10" s="142" t="b">
        <v>0</v>
      </c>
      <c r="K10" s="142"/>
      <c r="L10" s="142"/>
      <c r="M10" s="143" t="s">
        <v>347</v>
      </c>
      <c r="N10" s="143" t="s">
        <v>348</v>
      </c>
      <c r="O10" s="143" t="s">
        <v>349</v>
      </c>
      <c r="P10" s="144" t="s">
        <v>6</v>
      </c>
      <c r="Q10" s="139" t="s">
        <v>350</v>
      </c>
      <c r="R10" s="139" t="str">
        <f>CONCATENATE(LEFT(petDefinitions[[#This Row],['[tidName']]],10),"_DESC")</f>
        <v>TID_PET_05_DESC</v>
      </c>
      <c r="S10" s="139">
        <v>5</v>
      </c>
      <c r="T10" s="145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47" t="s">
        <v>4</v>
      </c>
      <c r="C11" s="148" t="s">
        <v>351</v>
      </c>
      <c r="D11" s="149" t="s">
        <v>57</v>
      </c>
      <c r="E11" s="142" t="s">
        <v>331</v>
      </c>
      <c r="F11" s="142">
        <v>4</v>
      </c>
      <c r="G11" s="142" t="b">
        <v>1</v>
      </c>
      <c r="H11" s="142" t="b">
        <v>0</v>
      </c>
      <c r="I11" s="142" t="b">
        <v>0</v>
      </c>
      <c r="J11" s="142" t="b">
        <v>0</v>
      </c>
      <c r="K11" s="142"/>
      <c r="L11" s="142"/>
      <c r="M11" s="143" t="s">
        <v>352</v>
      </c>
      <c r="N11" s="143" t="s">
        <v>353</v>
      </c>
      <c r="O11" s="143" t="s">
        <v>354</v>
      </c>
      <c r="P11" s="144" t="s">
        <v>104</v>
      </c>
      <c r="Q11" s="139" t="s">
        <v>355</v>
      </c>
      <c r="R11" s="139" t="str">
        <f>CONCATENATE(LEFT(petDefinitions[[#This Row],['[tidName']]],10),"_DESC")</f>
        <v>TID_PET_06_DESC</v>
      </c>
      <c r="S11" s="139">
        <v>6</v>
      </c>
      <c r="T11" s="145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47" t="s">
        <v>4</v>
      </c>
      <c r="C12" s="148" t="s">
        <v>356</v>
      </c>
      <c r="D12" s="149" t="s">
        <v>57</v>
      </c>
      <c r="E12" s="142" t="s">
        <v>331</v>
      </c>
      <c r="F12" s="142">
        <v>0</v>
      </c>
      <c r="G12" s="142" t="b">
        <v>1</v>
      </c>
      <c r="H12" s="142" t="b">
        <v>0</v>
      </c>
      <c r="I12" s="142" t="b">
        <v>0</v>
      </c>
      <c r="J12" s="142" t="b">
        <v>0</v>
      </c>
      <c r="K12" s="142"/>
      <c r="L12" s="142"/>
      <c r="M12" s="143" t="s">
        <v>357</v>
      </c>
      <c r="N12" s="143" t="s">
        <v>358</v>
      </c>
      <c r="O12" s="143" t="s">
        <v>359</v>
      </c>
      <c r="P12" s="144" t="s">
        <v>122</v>
      </c>
      <c r="Q12" s="139" t="s">
        <v>360</v>
      </c>
      <c r="R12" s="139" t="str">
        <f>CONCATENATE(LEFT(petDefinitions[[#This Row],['[tidName']]],10),"_DESC")</f>
        <v>TID_PET_07_DESC</v>
      </c>
      <c r="S12" s="139">
        <v>7</v>
      </c>
      <c r="T12" s="145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47" t="s">
        <v>4</v>
      </c>
      <c r="C13" s="148" t="s">
        <v>361</v>
      </c>
      <c r="D13" s="149" t="s">
        <v>57</v>
      </c>
      <c r="E13" s="142" t="s">
        <v>362</v>
      </c>
      <c r="F13" s="142">
        <v>0</v>
      </c>
      <c r="G13" s="142" t="b">
        <v>1</v>
      </c>
      <c r="H13" s="142" t="b">
        <v>0</v>
      </c>
      <c r="I13" s="142" t="b">
        <v>0</v>
      </c>
      <c r="J13" s="142" t="b">
        <v>0</v>
      </c>
      <c r="K13" s="142"/>
      <c r="L13" s="142"/>
      <c r="M13" s="143" t="s">
        <v>363</v>
      </c>
      <c r="N13" s="143" t="s">
        <v>364</v>
      </c>
      <c r="O13" s="143" t="s">
        <v>365</v>
      </c>
      <c r="P13" s="144" t="s">
        <v>228</v>
      </c>
      <c r="Q13" s="139" t="s">
        <v>366</v>
      </c>
      <c r="R13" s="139" t="str">
        <f>CONCATENATE(LEFT(petDefinitions[[#This Row],['[tidName']]],10),"_DESC")</f>
        <v>TID_PET_08_DESC</v>
      </c>
      <c r="S13" s="139">
        <v>8</v>
      </c>
      <c r="T13" s="145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47" t="s">
        <v>4</v>
      </c>
      <c r="C14" s="148" t="s">
        <v>367</v>
      </c>
      <c r="D14" s="149" t="s">
        <v>57</v>
      </c>
      <c r="E14" s="142" t="s">
        <v>204</v>
      </c>
      <c r="F14" s="142">
        <v>0</v>
      </c>
      <c r="G14" s="142" t="b">
        <v>1</v>
      </c>
      <c r="H14" s="142" t="b">
        <v>0</v>
      </c>
      <c r="I14" s="142" t="b">
        <v>0</v>
      </c>
      <c r="J14" s="142" t="b">
        <v>0</v>
      </c>
      <c r="K14" s="142"/>
      <c r="L14" s="142"/>
      <c r="M14" s="143" t="s">
        <v>368</v>
      </c>
      <c r="N14" s="150" t="s">
        <v>369</v>
      </c>
      <c r="O14" s="143" t="s">
        <v>370</v>
      </c>
      <c r="P14" s="144" t="s">
        <v>204</v>
      </c>
      <c r="Q14" s="139" t="s">
        <v>371</v>
      </c>
      <c r="R14" s="139" t="str">
        <f>CONCATENATE(LEFT(petDefinitions[[#This Row],['[tidName']]],10),"_DESC")</f>
        <v>TID_PET_09_DESC</v>
      </c>
      <c r="S14" s="139">
        <v>9</v>
      </c>
      <c r="T14" s="145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47" t="s">
        <v>4</v>
      </c>
      <c r="C15" s="148" t="s">
        <v>372</v>
      </c>
      <c r="D15" s="149" t="s">
        <v>57</v>
      </c>
      <c r="E15" s="142" t="s">
        <v>204</v>
      </c>
      <c r="F15" s="142">
        <v>1</v>
      </c>
      <c r="G15" s="142" t="b">
        <v>1</v>
      </c>
      <c r="H15" s="142" t="b">
        <v>0</v>
      </c>
      <c r="I15" s="142" t="b">
        <v>0</v>
      </c>
      <c r="J15" s="142" t="b">
        <v>0</v>
      </c>
      <c r="K15" s="142"/>
      <c r="L15" s="142"/>
      <c r="M15" s="143" t="s">
        <v>373</v>
      </c>
      <c r="N15" s="143" t="s">
        <v>374</v>
      </c>
      <c r="O15" s="143" t="s">
        <v>375</v>
      </c>
      <c r="P15" s="144" t="s">
        <v>126</v>
      </c>
      <c r="Q15" s="139" t="s">
        <v>376</v>
      </c>
      <c r="R15" s="139" t="str">
        <f>CONCATENATE(LEFT(petDefinitions[[#This Row],['[tidName']]],10),"_DESC")</f>
        <v>TID_PET_10_DESC</v>
      </c>
      <c r="S15" s="139">
        <v>10</v>
      </c>
      <c r="T15" s="145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47" t="s">
        <v>4</v>
      </c>
      <c r="C16" s="148" t="s">
        <v>377</v>
      </c>
      <c r="D16" s="149" t="s">
        <v>57</v>
      </c>
      <c r="E16" s="142" t="s">
        <v>378</v>
      </c>
      <c r="F16" s="142">
        <v>0</v>
      </c>
      <c r="G16" s="142" t="b">
        <v>1</v>
      </c>
      <c r="H16" s="142" t="b">
        <v>0</v>
      </c>
      <c r="I16" s="142" t="b">
        <v>0</v>
      </c>
      <c r="J16" s="142" t="b">
        <v>0</v>
      </c>
      <c r="K16" s="142"/>
      <c r="L16" s="142"/>
      <c r="M16" s="143" t="s">
        <v>379</v>
      </c>
      <c r="N16" s="143" t="s">
        <v>380</v>
      </c>
      <c r="O16" s="143" t="s">
        <v>381</v>
      </c>
      <c r="P16" s="144" t="s">
        <v>132</v>
      </c>
      <c r="Q16" s="139" t="s">
        <v>382</v>
      </c>
      <c r="R16" s="139" t="str">
        <f>CONCATENATE(LEFT(petDefinitions[[#This Row],['[tidName']]],10),"_DESC")</f>
        <v>TID_PET_11_DESC</v>
      </c>
      <c r="S16" s="139">
        <v>11</v>
      </c>
      <c r="T16" s="145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47" t="s">
        <v>4</v>
      </c>
      <c r="C17" s="148" t="s">
        <v>383</v>
      </c>
      <c r="D17" s="149" t="s">
        <v>60</v>
      </c>
      <c r="E17" s="142" t="s">
        <v>378</v>
      </c>
      <c r="F17" s="142">
        <v>1</v>
      </c>
      <c r="G17" s="142" t="b">
        <v>1</v>
      </c>
      <c r="H17" s="142" t="b">
        <v>0</v>
      </c>
      <c r="I17" s="142" t="b">
        <v>0</v>
      </c>
      <c r="J17" s="142" t="b">
        <v>0</v>
      </c>
      <c r="K17" s="142"/>
      <c r="L17" s="142"/>
      <c r="M17" s="143" t="s">
        <v>384</v>
      </c>
      <c r="N17" s="143" t="s">
        <v>385</v>
      </c>
      <c r="O17" s="143" t="s">
        <v>386</v>
      </c>
      <c r="P17" s="144" t="s">
        <v>144</v>
      </c>
      <c r="Q17" s="139" t="s">
        <v>387</v>
      </c>
      <c r="R17" s="139" t="str">
        <f>CONCATENATE(LEFT(petDefinitions[[#This Row],['[tidName']]],10),"_DESC")</f>
        <v>TID_PET_12_DESC</v>
      </c>
      <c r="S17" s="139">
        <v>12</v>
      </c>
      <c r="T17" s="145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47" t="s">
        <v>4</v>
      </c>
      <c r="C18" s="148" t="s">
        <v>388</v>
      </c>
      <c r="D18" s="149" t="s">
        <v>57</v>
      </c>
      <c r="E18" s="142" t="s">
        <v>331</v>
      </c>
      <c r="F18" s="142">
        <v>1</v>
      </c>
      <c r="G18" s="142" t="b">
        <v>1</v>
      </c>
      <c r="H18" s="142" t="b">
        <v>0</v>
      </c>
      <c r="I18" s="142" t="b">
        <v>0</v>
      </c>
      <c r="J18" s="142" t="b">
        <v>0</v>
      </c>
      <c r="K18" s="142"/>
      <c r="L18" s="142"/>
      <c r="M18" s="143" t="s">
        <v>389</v>
      </c>
      <c r="N18" s="143" t="s">
        <v>390</v>
      </c>
      <c r="O18" s="150" t="s">
        <v>391</v>
      </c>
      <c r="P18" s="144" t="s">
        <v>122</v>
      </c>
      <c r="Q18" s="139" t="s">
        <v>392</v>
      </c>
      <c r="R18" s="139" t="str">
        <f>CONCATENATE(LEFT(petDefinitions[[#This Row],['[tidName']]],10),"_DESC")</f>
        <v>TID_PET_13_DESC</v>
      </c>
      <c r="S18" s="139">
        <v>13</v>
      </c>
      <c r="T18" s="145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47" t="s">
        <v>4</v>
      </c>
      <c r="C19" s="148" t="s">
        <v>393</v>
      </c>
      <c r="D19" s="149" t="s">
        <v>57</v>
      </c>
      <c r="E19" s="142" t="s">
        <v>6</v>
      </c>
      <c r="F19" s="142">
        <v>4</v>
      </c>
      <c r="G19" s="142" t="b">
        <v>0</v>
      </c>
      <c r="H19" s="142" t="b">
        <v>0</v>
      </c>
      <c r="I19" s="142" t="b">
        <v>0</v>
      </c>
      <c r="J19" s="142" t="b">
        <v>0</v>
      </c>
      <c r="K19" s="142"/>
      <c r="L19" s="142"/>
      <c r="M19" s="143" t="s">
        <v>394</v>
      </c>
      <c r="N19" s="143" t="s">
        <v>395</v>
      </c>
      <c r="O19" s="143" t="s">
        <v>396</v>
      </c>
      <c r="P19" s="144" t="s">
        <v>115</v>
      </c>
      <c r="Q19" s="139" t="s">
        <v>397</v>
      </c>
      <c r="R19" s="139" t="str">
        <f>CONCATENATE(LEFT(petDefinitions[[#This Row],['[tidName']]],10),"_DESC")</f>
        <v>TID_PET_14_DESC</v>
      </c>
      <c r="S19" s="139">
        <v>14</v>
      </c>
      <c r="T19" s="145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47" t="s">
        <v>4</v>
      </c>
      <c r="C20" s="148" t="s">
        <v>398</v>
      </c>
      <c r="D20" s="149" t="s">
        <v>57</v>
      </c>
      <c r="E20" s="142" t="s">
        <v>362</v>
      </c>
      <c r="F20" s="149">
        <v>1</v>
      </c>
      <c r="G20" s="142" t="b">
        <v>1</v>
      </c>
      <c r="H20" s="142" t="b">
        <v>0</v>
      </c>
      <c r="I20" s="142" t="b">
        <v>0</v>
      </c>
      <c r="J20" s="142" t="b">
        <v>0</v>
      </c>
      <c r="K20" s="142"/>
      <c r="L20" s="142"/>
      <c r="M20" s="143" t="s">
        <v>399</v>
      </c>
      <c r="N20" s="143" t="s">
        <v>400</v>
      </c>
      <c r="O20" s="143" t="s">
        <v>401</v>
      </c>
      <c r="P20" s="144" t="s">
        <v>178</v>
      </c>
      <c r="Q20" s="139" t="s">
        <v>402</v>
      </c>
      <c r="R20" s="139" t="str">
        <f>CONCATENATE(LEFT(petDefinitions[[#This Row],['[tidName']]],10),"_DESC")</f>
        <v>TID_PET_15_DESC</v>
      </c>
      <c r="S20" s="139">
        <v>15</v>
      </c>
      <c r="T20" s="145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47" t="s">
        <v>4</v>
      </c>
      <c r="C21" s="148" t="s">
        <v>403</v>
      </c>
      <c r="D21" s="149" t="s">
        <v>57</v>
      </c>
      <c r="E21" s="142" t="s">
        <v>204</v>
      </c>
      <c r="F21" s="149">
        <v>2</v>
      </c>
      <c r="G21" s="142" t="b">
        <v>1</v>
      </c>
      <c r="H21" s="142" t="b">
        <v>0</v>
      </c>
      <c r="I21" s="142" t="b">
        <v>0</v>
      </c>
      <c r="J21" s="142" t="b">
        <v>0</v>
      </c>
      <c r="K21" s="142"/>
      <c r="L21" s="142"/>
      <c r="M21" s="143" t="s">
        <v>404</v>
      </c>
      <c r="N21" s="143" t="s">
        <v>405</v>
      </c>
      <c r="O21" s="143" t="s">
        <v>406</v>
      </c>
      <c r="P21" s="144" t="s">
        <v>204</v>
      </c>
      <c r="Q21" s="139" t="s">
        <v>407</v>
      </c>
      <c r="R21" s="139" t="str">
        <f>CONCATENATE(LEFT(petDefinitions[[#This Row],['[tidName']]],10),"_DESC")</f>
        <v>TID_PET_16_DESC</v>
      </c>
      <c r="S21" s="139">
        <v>16</v>
      </c>
      <c r="T21" s="145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47" t="s">
        <v>4</v>
      </c>
      <c r="C22" s="148" t="s">
        <v>408</v>
      </c>
      <c r="D22" s="149" t="s">
        <v>57</v>
      </c>
      <c r="E22" s="142" t="s">
        <v>204</v>
      </c>
      <c r="F22" s="149">
        <v>3</v>
      </c>
      <c r="G22" s="142" t="b">
        <v>1</v>
      </c>
      <c r="H22" s="142" t="b">
        <v>0</v>
      </c>
      <c r="I22" s="142" t="b">
        <v>0</v>
      </c>
      <c r="J22" s="142" t="b">
        <v>0</v>
      </c>
      <c r="K22" s="142"/>
      <c r="L22" s="142"/>
      <c r="M22" s="143" t="s">
        <v>409</v>
      </c>
      <c r="N22" s="150" t="s">
        <v>410</v>
      </c>
      <c r="O22" s="150" t="s">
        <v>411</v>
      </c>
      <c r="P22" s="144" t="s">
        <v>126</v>
      </c>
      <c r="Q22" s="139" t="s">
        <v>412</v>
      </c>
      <c r="R22" s="139" t="str">
        <f>CONCATENATE(LEFT(petDefinitions[[#This Row],['[tidName']]],10),"_DESC")</f>
        <v>TID_PET_17_DESC</v>
      </c>
      <c r="S22" s="139">
        <v>17</v>
      </c>
      <c r="T22" s="145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47" t="s">
        <v>4</v>
      </c>
      <c r="C23" s="148" t="s">
        <v>413</v>
      </c>
      <c r="D23" s="149" t="s">
        <v>57</v>
      </c>
      <c r="E23" s="142" t="s">
        <v>378</v>
      </c>
      <c r="F23" s="149">
        <v>2</v>
      </c>
      <c r="G23" s="142" t="b">
        <v>1</v>
      </c>
      <c r="H23" s="142" t="b">
        <v>0</v>
      </c>
      <c r="I23" s="142" t="b">
        <v>0</v>
      </c>
      <c r="J23" s="142" t="b">
        <v>0</v>
      </c>
      <c r="K23" s="142"/>
      <c r="L23" s="142"/>
      <c r="M23" s="143" t="s">
        <v>414</v>
      </c>
      <c r="N23" s="143" t="s">
        <v>415</v>
      </c>
      <c r="O23" s="143" t="s">
        <v>416</v>
      </c>
      <c r="P23" s="144" t="s">
        <v>132</v>
      </c>
      <c r="Q23" s="139" t="s">
        <v>417</v>
      </c>
      <c r="R23" s="139" t="str">
        <f>CONCATENATE(LEFT(petDefinitions[[#This Row],['[tidName']]],10),"_DESC")</f>
        <v>TID_PET_18_DESC</v>
      </c>
      <c r="S23" s="139">
        <v>18</v>
      </c>
      <c r="T23" s="145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47" t="s">
        <v>4</v>
      </c>
      <c r="C24" s="148" t="s">
        <v>418</v>
      </c>
      <c r="D24" s="149" t="s">
        <v>57</v>
      </c>
      <c r="E24" s="142" t="s">
        <v>378</v>
      </c>
      <c r="F24" s="149">
        <v>3</v>
      </c>
      <c r="G24" s="142" t="b">
        <v>1</v>
      </c>
      <c r="H24" s="142" t="b">
        <v>0</v>
      </c>
      <c r="I24" s="142" t="b">
        <v>0</v>
      </c>
      <c r="J24" s="142" t="b">
        <v>0</v>
      </c>
      <c r="K24" s="142"/>
      <c r="L24" s="142"/>
      <c r="M24" s="143" t="s">
        <v>419</v>
      </c>
      <c r="N24" s="143" t="s">
        <v>420</v>
      </c>
      <c r="O24" s="143" t="s">
        <v>421</v>
      </c>
      <c r="P24" s="144" t="s">
        <v>144</v>
      </c>
      <c r="Q24" s="139" t="s">
        <v>422</v>
      </c>
      <c r="R24" s="139" t="str">
        <f>CONCATENATE(LEFT(petDefinitions[[#This Row],['[tidName']]],10),"_DESC")</f>
        <v>TID_PET_19_DESC</v>
      </c>
      <c r="S24" s="139">
        <v>19</v>
      </c>
      <c r="T24" s="145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47" t="s">
        <v>4</v>
      </c>
      <c r="C25" s="148" t="s">
        <v>423</v>
      </c>
      <c r="D25" s="149" t="s">
        <v>57</v>
      </c>
      <c r="E25" s="142" t="s">
        <v>362</v>
      </c>
      <c r="F25" s="149">
        <v>2</v>
      </c>
      <c r="G25" s="142" t="b">
        <v>1</v>
      </c>
      <c r="H25" s="142" t="b">
        <v>0</v>
      </c>
      <c r="I25" s="142" t="b">
        <v>0</v>
      </c>
      <c r="J25" s="142" t="b">
        <v>0</v>
      </c>
      <c r="K25" s="142"/>
      <c r="L25" s="142"/>
      <c r="M25" s="143" t="s">
        <v>424</v>
      </c>
      <c r="N25" s="150" t="s">
        <v>425</v>
      </c>
      <c r="O25" s="150" t="s">
        <v>426</v>
      </c>
      <c r="P25" s="151" t="s">
        <v>111</v>
      </c>
      <c r="Q25" s="139" t="s">
        <v>427</v>
      </c>
      <c r="R25" s="139" t="str">
        <f>CONCATENATE(LEFT(petDefinitions[[#This Row],['[tidName']]],10),"_DESC")</f>
        <v>TID_PET_20_DESC</v>
      </c>
      <c r="S25" s="139">
        <v>20</v>
      </c>
      <c r="T25" s="145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0" t="s">
        <v>4</v>
      </c>
      <c r="C26" s="141" t="s">
        <v>428</v>
      </c>
      <c r="D26" s="142" t="s">
        <v>57</v>
      </c>
      <c r="E26" s="142" t="s">
        <v>362</v>
      </c>
      <c r="F26" s="149">
        <v>3</v>
      </c>
      <c r="G26" s="142" t="b">
        <v>1</v>
      </c>
      <c r="H26" s="142" t="b">
        <v>0</v>
      </c>
      <c r="I26" s="142" t="b">
        <v>0</v>
      </c>
      <c r="J26" s="142" t="b">
        <v>0</v>
      </c>
      <c r="K26" s="142"/>
      <c r="L26" s="142"/>
      <c r="M26" s="143" t="s">
        <v>429</v>
      </c>
      <c r="N26" s="143" t="s">
        <v>430</v>
      </c>
      <c r="O26" s="143" t="s">
        <v>431</v>
      </c>
      <c r="P26" s="144" t="s">
        <v>255</v>
      </c>
      <c r="Q26" s="139" t="s">
        <v>432</v>
      </c>
      <c r="R26" s="139" t="str">
        <f>CONCATENATE(LEFT(petDefinitions[[#This Row],['[tidName']]],10),"_DESC")</f>
        <v>TID_PET_21_DESC</v>
      </c>
      <c r="S26" s="139">
        <v>21</v>
      </c>
      <c r="T26" s="145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0" t="s">
        <v>4</v>
      </c>
      <c r="C27" s="141" t="s">
        <v>433</v>
      </c>
      <c r="D27" s="142" t="s">
        <v>57</v>
      </c>
      <c r="E27" s="142" t="s">
        <v>362</v>
      </c>
      <c r="F27" s="149">
        <v>4</v>
      </c>
      <c r="G27" s="142" t="b">
        <v>1</v>
      </c>
      <c r="H27" s="142" t="b">
        <v>0</v>
      </c>
      <c r="I27" s="142" t="b">
        <v>0</v>
      </c>
      <c r="J27" s="142" t="b">
        <v>0</v>
      </c>
      <c r="K27" s="142"/>
      <c r="L27" s="142"/>
      <c r="M27" s="143" t="s">
        <v>434</v>
      </c>
      <c r="N27" s="143" t="s">
        <v>435</v>
      </c>
      <c r="O27" s="143" t="s">
        <v>436</v>
      </c>
      <c r="P27" s="144" t="s">
        <v>111</v>
      </c>
      <c r="Q27" s="139" t="s">
        <v>437</v>
      </c>
      <c r="R27" s="139" t="str">
        <f>CONCATENATE(LEFT(petDefinitions[[#This Row],['[tidName']]],10),"_DESC")</f>
        <v>TID_PET_22_DESC</v>
      </c>
      <c r="S27" s="146">
        <v>22</v>
      </c>
      <c r="T27" s="145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47" t="s">
        <v>4</v>
      </c>
      <c r="C28" s="148" t="s">
        <v>438</v>
      </c>
      <c r="D28" s="149" t="s">
        <v>57</v>
      </c>
      <c r="E28" s="142" t="s">
        <v>362</v>
      </c>
      <c r="F28" s="149">
        <v>5</v>
      </c>
      <c r="G28" s="142" t="b">
        <v>1</v>
      </c>
      <c r="H28" s="142" t="b">
        <v>0</v>
      </c>
      <c r="I28" s="142" t="b">
        <v>0</v>
      </c>
      <c r="J28" s="142" t="b">
        <v>0</v>
      </c>
      <c r="K28" s="142"/>
      <c r="L28" s="142"/>
      <c r="M28" s="143" t="s">
        <v>439</v>
      </c>
      <c r="N28" s="143" t="s">
        <v>440</v>
      </c>
      <c r="O28" s="143" t="s">
        <v>441</v>
      </c>
      <c r="P28" s="144" t="s">
        <v>168</v>
      </c>
      <c r="Q28" s="139" t="s">
        <v>442</v>
      </c>
      <c r="R28" s="146" t="str">
        <f>CONCATENATE(LEFT(petDefinitions[[#This Row],['[tidName']]],10),"_DESC")</f>
        <v>TID_PET_23_DESC</v>
      </c>
      <c r="S28" s="139">
        <v>23</v>
      </c>
      <c r="T28" s="145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47" t="s">
        <v>4</v>
      </c>
      <c r="C29" s="148" t="s">
        <v>443</v>
      </c>
      <c r="D29" s="149" t="s">
        <v>60</v>
      </c>
      <c r="E29" s="142" t="s">
        <v>6</v>
      </c>
      <c r="F29" s="142">
        <v>5</v>
      </c>
      <c r="G29" s="142" t="b">
        <v>0</v>
      </c>
      <c r="H29" s="142" t="b">
        <v>0</v>
      </c>
      <c r="I29" s="142" t="b">
        <v>0</v>
      </c>
      <c r="J29" s="142" t="b">
        <v>0</v>
      </c>
      <c r="K29" s="142"/>
      <c r="L29" s="142"/>
      <c r="M29" s="143" t="s">
        <v>444</v>
      </c>
      <c r="N29" s="143" t="s">
        <v>445</v>
      </c>
      <c r="O29" s="143" t="s">
        <v>446</v>
      </c>
      <c r="P29" s="144" t="s">
        <v>115</v>
      </c>
      <c r="Q29" s="139" t="s">
        <v>447</v>
      </c>
      <c r="R29" s="139" t="str">
        <f>CONCATENATE(LEFT(petDefinitions[[#This Row],['[tidName']]],10),"_DESC")</f>
        <v>TID_PET_24_DESC</v>
      </c>
      <c r="S29" s="146">
        <v>24</v>
      </c>
      <c r="T29" s="145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47" t="s">
        <v>4</v>
      </c>
      <c r="C30" s="148" t="s">
        <v>448</v>
      </c>
      <c r="D30" s="149" t="s">
        <v>57</v>
      </c>
      <c r="E30" s="142" t="s">
        <v>66</v>
      </c>
      <c r="F30" s="142">
        <v>0</v>
      </c>
      <c r="G30" s="142" t="b">
        <v>1</v>
      </c>
      <c r="H30" s="142" t="b">
        <v>0</v>
      </c>
      <c r="I30" s="142" t="b">
        <v>1</v>
      </c>
      <c r="J30" s="142" t="b">
        <v>0</v>
      </c>
      <c r="K30" s="142"/>
      <c r="L30" s="142"/>
      <c r="M30" s="143" t="s">
        <v>449</v>
      </c>
      <c r="N30" s="150" t="s">
        <v>450</v>
      </c>
      <c r="O30" s="150" t="s">
        <v>339</v>
      </c>
      <c r="P30" s="144" t="s">
        <v>296</v>
      </c>
      <c r="Q30" s="139" t="s">
        <v>451</v>
      </c>
      <c r="R30" s="139" t="s">
        <v>451</v>
      </c>
      <c r="S30" s="139">
        <v>25</v>
      </c>
      <c r="T30" s="145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47" t="s">
        <v>4</v>
      </c>
      <c r="C31" s="148" t="s">
        <v>452</v>
      </c>
      <c r="D31" s="149" t="s">
        <v>57</v>
      </c>
      <c r="E31" s="142" t="s">
        <v>331</v>
      </c>
      <c r="F31" s="149">
        <v>5</v>
      </c>
      <c r="G31" s="142" t="b">
        <v>1</v>
      </c>
      <c r="H31" s="142" t="b">
        <v>0</v>
      </c>
      <c r="I31" s="142" t="b">
        <v>0</v>
      </c>
      <c r="J31" s="142" t="b">
        <v>0</v>
      </c>
      <c r="K31" s="142"/>
      <c r="L31" s="142"/>
      <c r="M31" s="143" t="s">
        <v>453</v>
      </c>
      <c r="N31" s="143" t="s">
        <v>454</v>
      </c>
      <c r="O31" s="143" t="s">
        <v>455</v>
      </c>
      <c r="P31" s="144" t="s">
        <v>122</v>
      </c>
      <c r="Q31" s="139" t="s">
        <v>456</v>
      </c>
      <c r="R31" s="139" t="str">
        <f>CONCATENATE(LEFT(petDefinitions[[#This Row],['[tidName']]],10),"_DESC")</f>
        <v>TID_PET_26_DESC</v>
      </c>
      <c r="S31" s="139">
        <v>26</v>
      </c>
      <c r="T31" s="145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47" t="s">
        <v>4</v>
      </c>
      <c r="C32" s="148" t="s">
        <v>457</v>
      </c>
      <c r="D32" s="149" t="s">
        <v>57</v>
      </c>
      <c r="E32" s="142" t="s">
        <v>362</v>
      </c>
      <c r="F32" s="149">
        <v>6</v>
      </c>
      <c r="G32" s="142" t="b">
        <v>1</v>
      </c>
      <c r="H32" s="142" t="b">
        <v>0</v>
      </c>
      <c r="I32" s="142" t="b">
        <v>0</v>
      </c>
      <c r="J32" s="142" t="b">
        <v>0</v>
      </c>
      <c r="K32" s="142"/>
      <c r="L32" s="142"/>
      <c r="M32" s="143" t="s">
        <v>458</v>
      </c>
      <c r="N32" s="143" t="s">
        <v>459</v>
      </c>
      <c r="O32" s="143" t="s">
        <v>460</v>
      </c>
      <c r="P32" s="144" t="s">
        <v>232</v>
      </c>
      <c r="Q32" s="139" t="s">
        <v>461</v>
      </c>
      <c r="R32" s="139" t="str">
        <f>CONCATENATE(LEFT(petDefinitions[[#This Row],['[tidName']]],10),"_DESC")</f>
        <v>TID_PET_27_DESC</v>
      </c>
      <c r="S32" s="139">
        <v>27</v>
      </c>
      <c r="T32" s="145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47" t="s">
        <v>4</v>
      </c>
      <c r="C33" s="148" t="s">
        <v>462</v>
      </c>
      <c r="D33" s="149" t="s">
        <v>60</v>
      </c>
      <c r="E33" s="142" t="s">
        <v>240</v>
      </c>
      <c r="F33" s="149">
        <v>5</v>
      </c>
      <c r="G33" s="142" t="b">
        <v>0</v>
      </c>
      <c r="H33" s="142" t="b">
        <v>0</v>
      </c>
      <c r="I33" s="142" t="b">
        <v>0</v>
      </c>
      <c r="J33" s="142" t="b">
        <v>0</v>
      </c>
      <c r="K33" s="142"/>
      <c r="L33" s="142"/>
      <c r="M33" s="143" t="s">
        <v>463</v>
      </c>
      <c r="N33" s="143" t="s">
        <v>464</v>
      </c>
      <c r="O33" s="143" t="s">
        <v>465</v>
      </c>
      <c r="P33" s="144" t="s">
        <v>239</v>
      </c>
      <c r="Q33" s="139" t="s">
        <v>466</v>
      </c>
      <c r="R33" s="139" t="str">
        <f>CONCATENATE(LEFT(petDefinitions[[#This Row],['[tidName']]],10),"_DESC")</f>
        <v>TID_PET_28_DESC</v>
      </c>
      <c r="S33" s="139">
        <v>28</v>
      </c>
      <c r="T33" s="145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47" t="s">
        <v>4</v>
      </c>
      <c r="C34" s="148" t="s">
        <v>467</v>
      </c>
      <c r="D34" s="149" t="s">
        <v>60</v>
      </c>
      <c r="E34" s="142" t="s">
        <v>240</v>
      </c>
      <c r="F34" s="149">
        <v>6</v>
      </c>
      <c r="G34" s="142" t="b">
        <v>0</v>
      </c>
      <c r="H34" s="142" t="b">
        <v>0</v>
      </c>
      <c r="I34" s="142" t="b">
        <v>0</v>
      </c>
      <c r="J34" s="142" t="b">
        <v>0</v>
      </c>
      <c r="K34" s="142"/>
      <c r="L34" s="142"/>
      <c r="M34" s="143" t="s">
        <v>468</v>
      </c>
      <c r="N34" s="143" t="s">
        <v>469</v>
      </c>
      <c r="O34" s="143" t="s">
        <v>470</v>
      </c>
      <c r="P34" s="144" t="s">
        <v>242</v>
      </c>
      <c r="Q34" s="139" t="s">
        <v>471</v>
      </c>
      <c r="R34" s="139" t="str">
        <f>CONCATENATE(LEFT(petDefinitions[[#This Row],['[tidName']]],10),"_DESC")</f>
        <v>TID_PET_29_DESC</v>
      </c>
      <c r="S34" s="139">
        <v>29</v>
      </c>
      <c r="T34" s="145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47" t="s">
        <v>4</v>
      </c>
      <c r="C35" s="148" t="s">
        <v>472</v>
      </c>
      <c r="D35" s="149" t="s">
        <v>60</v>
      </c>
      <c r="E35" s="142" t="s">
        <v>362</v>
      </c>
      <c r="F35" s="149">
        <v>7</v>
      </c>
      <c r="G35" s="142" t="b">
        <v>1</v>
      </c>
      <c r="H35" s="142" t="b">
        <v>0</v>
      </c>
      <c r="I35" s="142" t="b">
        <v>0</v>
      </c>
      <c r="J35" s="149" t="b">
        <v>1</v>
      </c>
      <c r="K35" s="149"/>
      <c r="L35" s="149" t="s">
        <v>731</v>
      </c>
      <c r="M35" s="150" t="s">
        <v>473</v>
      </c>
      <c r="N35" s="150" t="s">
        <v>474</v>
      </c>
      <c r="O35" s="150" t="s">
        <v>475</v>
      </c>
      <c r="P35" s="144" t="s">
        <v>244</v>
      </c>
      <c r="Q35" s="139" t="s">
        <v>476</v>
      </c>
      <c r="R35" s="139" t="str">
        <f>CONCATENATE(LEFT(petDefinitions[[#This Row],['[tidName']]],10),"_DESC")</f>
        <v>TID_PET_30_DESC</v>
      </c>
      <c r="S35" s="139">
        <v>30</v>
      </c>
      <c r="T35" s="145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47" t="s">
        <v>4</v>
      </c>
      <c r="C36" s="148" t="s">
        <v>477</v>
      </c>
      <c r="D36" s="149" t="s">
        <v>60</v>
      </c>
      <c r="E36" s="142" t="s">
        <v>240</v>
      </c>
      <c r="F36" s="149">
        <v>7</v>
      </c>
      <c r="G36" s="142" t="b">
        <v>0</v>
      </c>
      <c r="H36" s="142" t="b">
        <v>0</v>
      </c>
      <c r="I36" s="142" t="b">
        <v>0</v>
      </c>
      <c r="J36" s="142" t="b">
        <v>1</v>
      </c>
      <c r="K36" s="142"/>
      <c r="L36" s="142" t="s">
        <v>731</v>
      </c>
      <c r="M36" s="143" t="s">
        <v>478</v>
      </c>
      <c r="N36" s="143" t="s">
        <v>479</v>
      </c>
      <c r="O36" s="143" t="s">
        <v>480</v>
      </c>
      <c r="P36" s="144" t="s">
        <v>263</v>
      </c>
      <c r="Q36" s="139" t="s">
        <v>481</v>
      </c>
      <c r="R36" s="139" t="str">
        <f>CONCATENATE(LEFT(petDefinitions[[#This Row],['[tidName']]],10),"_DESC")</f>
        <v>TID_PET_31_DESC</v>
      </c>
      <c r="S36" s="139">
        <v>31</v>
      </c>
      <c r="T36" s="145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47" t="s">
        <v>4</v>
      </c>
      <c r="C37" s="148" t="s">
        <v>482</v>
      </c>
      <c r="D37" s="149" t="s">
        <v>60</v>
      </c>
      <c r="E37" s="142" t="s">
        <v>66</v>
      </c>
      <c r="F37" s="149">
        <v>2</v>
      </c>
      <c r="G37" s="142" t="b">
        <v>0</v>
      </c>
      <c r="H37" s="142" t="b">
        <v>0</v>
      </c>
      <c r="I37" s="142" t="b">
        <v>0</v>
      </c>
      <c r="J37" s="142" t="b">
        <v>0</v>
      </c>
      <c r="K37" s="142"/>
      <c r="L37" s="142"/>
      <c r="M37" s="143" t="s">
        <v>483</v>
      </c>
      <c r="N37" s="143" t="s">
        <v>484</v>
      </c>
      <c r="O37" s="143" t="s">
        <v>485</v>
      </c>
      <c r="P37" s="144" t="s">
        <v>238</v>
      </c>
      <c r="Q37" s="139" t="s">
        <v>486</v>
      </c>
      <c r="R37" s="139" t="str">
        <f>CONCATENATE(LEFT(petDefinitions[[#This Row],['[tidName']]],10),"_DESC")</f>
        <v>TID_PET_32_DESC</v>
      </c>
      <c r="S37" s="139">
        <v>32</v>
      </c>
      <c r="T37" s="145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47" t="s">
        <v>4</v>
      </c>
      <c r="C38" s="148" t="s">
        <v>487</v>
      </c>
      <c r="D38" s="149" t="s">
        <v>63</v>
      </c>
      <c r="E38" s="142" t="s">
        <v>66</v>
      </c>
      <c r="F38" s="149">
        <v>7</v>
      </c>
      <c r="G38" s="142" t="b">
        <v>0</v>
      </c>
      <c r="H38" s="142" t="b">
        <v>1</v>
      </c>
      <c r="I38" s="142" t="b">
        <v>0</v>
      </c>
      <c r="J38" s="142" t="b">
        <v>0</v>
      </c>
      <c r="K38" s="142"/>
      <c r="L38" s="142"/>
      <c r="M38" s="143" t="s">
        <v>488</v>
      </c>
      <c r="N38" s="143" t="s">
        <v>489</v>
      </c>
      <c r="O38" s="143" t="s">
        <v>490</v>
      </c>
      <c r="P38" s="144" t="s">
        <v>260</v>
      </c>
      <c r="Q38" s="139" t="s">
        <v>491</v>
      </c>
      <c r="R38" s="139" t="str">
        <f>CONCATENATE(LEFT(petDefinitions[[#This Row],['[tidName']]],10),"_DESC")</f>
        <v>TID_PET_33_DESC</v>
      </c>
      <c r="S38" s="139">
        <v>33</v>
      </c>
      <c r="T38" s="145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47" t="s">
        <v>4</v>
      </c>
      <c r="C39" s="148" t="s">
        <v>492</v>
      </c>
      <c r="D39" s="149" t="s">
        <v>60</v>
      </c>
      <c r="E39" s="142" t="s">
        <v>66</v>
      </c>
      <c r="F39" s="149">
        <v>8</v>
      </c>
      <c r="G39" s="142" t="b">
        <v>0</v>
      </c>
      <c r="H39" s="142" t="b">
        <v>1</v>
      </c>
      <c r="I39" s="142" t="b">
        <v>0</v>
      </c>
      <c r="J39" s="149" t="b">
        <v>0</v>
      </c>
      <c r="K39" s="149"/>
      <c r="L39" s="149"/>
      <c r="M39" s="150" t="s">
        <v>493</v>
      </c>
      <c r="N39" s="150" t="s">
        <v>494</v>
      </c>
      <c r="O39" s="150" t="s">
        <v>495</v>
      </c>
      <c r="P39" s="144" t="s">
        <v>251</v>
      </c>
      <c r="Q39" s="139" t="s">
        <v>496</v>
      </c>
      <c r="R39" s="139" t="str">
        <f>CONCATENATE(LEFT(petDefinitions[[#This Row],['[tidName']]],10),"_DESC")</f>
        <v>TID_PET_34_DESC</v>
      </c>
      <c r="S39" s="139">
        <v>34</v>
      </c>
      <c r="T39" s="145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47" t="s">
        <v>4</v>
      </c>
      <c r="C40" s="148" t="s">
        <v>497</v>
      </c>
      <c r="D40" s="149" t="s">
        <v>63</v>
      </c>
      <c r="E40" s="142" t="s">
        <v>66</v>
      </c>
      <c r="F40" s="149">
        <v>9</v>
      </c>
      <c r="G40" s="142" t="b">
        <v>0</v>
      </c>
      <c r="H40" s="142" t="b">
        <v>1</v>
      </c>
      <c r="I40" s="142" t="b">
        <v>0</v>
      </c>
      <c r="J40" s="142" t="b">
        <v>0</v>
      </c>
      <c r="K40" s="142"/>
      <c r="L40" s="142"/>
      <c r="M40" s="143" t="s">
        <v>498</v>
      </c>
      <c r="N40" s="143" t="s">
        <v>499</v>
      </c>
      <c r="O40" s="143" t="s">
        <v>500</v>
      </c>
      <c r="P40" s="144" t="s">
        <v>249</v>
      </c>
      <c r="Q40" s="139" t="s">
        <v>501</v>
      </c>
      <c r="R40" s="139" t="str">
        <f>CONCATENATE(LEFT(petDefinitions[[#This Row],['[tidName']]],10),"_DESC")</f>
        <v>TID_PET_35_DESC</v>
      </c>
      <c r="S40" s="139">
        <v>35</v>
      </c>
      <c r="T40" s="145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47" t="s">
        <v>4</v>
      </c>
      <c r="C41" s="148" t="s">
        <v>502</v>
      </c>
      <c r="D41" s="149" t="s">
        <v>63</v>
      </c>
      <c r="E41" s="142" t="s">
        <v>378</v>
      </c>
      <c r="F41" s="149">
        <v>4</v>
      </c>
      <c r="G41" s="142" t="b">
        <v>0</v>
      </c>
      <c r="H41" s="142" t="b">
        <v>1</v>
      </c>
      <c r="I41" s="142" t="b">
        <v>0</v>
      </c>
      <c r="J41" s="142" t="b">
        <v>0</v>
      </c>
      <c r="K41" s="142"/>
      <c r="L41" s="142"/>
      <c r="M41" s="143" t="s">
        <v>503</v>
      </c>
      <c r="N41" s="143" t="s">
        <v>504</v>
      </c>
      <c r="O41" s="143" t="s">
        <v>505</v>
      </c>
      <c r="P41" s="144" t="s">
        <v>245</v>
      </c>
      <c r="Q41" s="139" t="s">
        <v>506</v>
      </c>
      <c r="R41" s="139" t="str">
        <f>CONCATENATE(LEFT(petDefinitions[[#This Row],['[tidName']]],10),"_DESC")</f>
        <v>TID_PET_36_DESC</v>
      </c>
      <c r="S41" s="139">
        <v>36</v>
      </c>
      <c r="T41" s="145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47" t="s">
        <v>4</v>
      </c>
      <c r="C42" s="148" t="s">
        <v>507</v>
      </c>
      <c r="D42" s="149" t="s">
        <v>66</v>
      </c>
      <c r="E42" s="142" t="s">
        <v>66</v>
      </c>
      <c r="F42" s="149">
        <v>12</v>
      </c>
      <c r="G42" s="142" t="b">
        <v>0</v>
      </c>
      <c r="H42" s="142" t="b">
        <v>1</v>
      </c>
      <c r="I42" s="142" t="b">
        <v>0</v>
      </c>
      <c r="J42" s="142" t="b">
        <v>0</v>
      </c>
      <c r="K42" s="142"/>
      <c r="L42" s="142"/>
      <c r="M42" s="143" t="s">
        <v>508</v>
      </c>
      <c r="N42" s="143" t="s">
        <v>509</v>
      </c>
      <c r="O42" s="143" t="s">
        <v>510</v>
      </c>
      <c r="P42" s="144" t="s">
        <v>267</v>
      </c>
      <c r="Q42" s="139" t="s">
        <v>511</v>
      </c>
      <c r="R42" s="139" t="str">
        <f>CONCATENATE(LEFT(petDefinitions[[#This Row],['[tidName']]],10),"_DESC")</f>
        <v>TID_PET_37_DESC</v>
      </c>
      <c r="S42" s="139">
        <v>37</v>
      </c>
      <c r="T42" s="145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47" t="s">
        <v>4</v>
      </c>
      <c r="C43" s="148" t="s">
        <v>512</v>
      </c>
      <c r="D43" s="149" t="s">
        <v>66</v>
      </c>
      <c r="E43" s="142" t="s">
        <v>66</v>
      </c>
      <c r="F43" s="149">
        <v>13</v>
      </c>
      <c r="G43" s="142" t="b">
        <v>0</v>
      </c>
      <c r="H43" s="142" t="b">
        <v>1</v>
      </c>
      <c r="I43" s="142" t="b">
        <v>0</v>
      </c>
      <c r="J43" s="149" t="b">
        <v>0</v>
      </c>
      <c r="K43" s="149"/>
      <c r="L43" s="149"/>
      <c r="M43" s="150" t="s">
        <v>513</v>
      </c>
      <c r="N43" s="150" t="s">
        <v>514</v>
      </c>
      <c r="O43" s="143" t="s">
        <v>515</v>
      </c>
      <c r="P43" s="144" t="s">
        <v>258</v>
      </c>
      <c r="Q43" s="139" t="s">
        <v>516</v>
      </c>
      <c r="R43" s="139" t="str">
        <f>CONCATENATE(LEFT(petDefinitions[[#This Row],['[tidName']]],10),"_DESC")</f>
        <v>TID_PET_38_DESC</v>
      </c>
      <c r="S43" s="139">
        <v>38</v>
      </c>
      <c r="T43" s="145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47" t="s">
        <v>4</v>
      </c>
      <c r="C44" s="148" t="s">
        <v>517</v>
      </c>
      <c r="D44" s="149" t="s">
        <v>66</v>
      </c>
      <c r="E44" s="142" t="s">
        <v>66</v>
      </c>
      <c r="F44" s="149">
        <v>14</v>
      </c>
      <c r="G44" s="142" t="b">
        <v>0</v>
      </c>
      <c r="H44" s="142" t="b">
        <v>1</v>
      </c>
      <c r="I44" s="142" t="b">
        <v>0</v>
      </c>
      <c r="J44" s="142" t="b">
        <v>0</v>
      </c>
      <c r="K44" s="142"/>
      <c r="L44" s="142"/>
      <c r="M44" s="143" t="s">
        <v>518</v>
      </c>
      <c r="N44" s="143" t="s">
        <v>519</v>
      </c>
      <c r="O44" s="143" t="s">
        <v>520</v>
      </c>
      <c r="P44" s="144" t="s">
        <v>265</v>
      </c>
      <c r="Q44" s="139" t="s">
        <v>521</v>
      </c>
      <c r="R44" s="139" t="str">
        <f>CONCATENATE(LEFT(petDefinitions[[#This Row],['[tidName']]],10),"_DESC")</f>
        <v>TID_PET_39_DESC</v>
      </c>
      <c r="S44" s="139">
        <v>39</v>
      </c>
      <c r="T44" s="145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47" t="s">
        <v>4</v>
      </c>
      <c r="C45" s="148" t="s">
        <v>522</v>
      </c>
      <c r="D45" s="149" t="s">
        <v>57</v>
      </c>
      <c r="E45" s="142" t="s">
        <v>362</v>
      </c>
      <c r="F45" s="149">
        <v>8</v>
      </c>
      <c r="G45" s="142" t="b">
        <v>1</v>
      </c>
      <c r="H45" s="149" t="b">
        <v>0</v>
      </c>
      <c r="I45" s="142" t="b">
        <v>0</v>
      </c>
      <c r="J45" s="149" t="b">
        <v>0</v>
      </c>
      <c r="K45" s="149"/>
      <c r="L45" s="149"/>
      <c r="M45" s="143" t="s">
        <v>523</v>
      </c>
      <c r="N45" s="143" t="s">
        <v>524</v>
      </c>
      <c r="O45" s="143" t="s">
        <v>525</v>
      </c>
      <c r="P45" s="144" t="s">
        <v>280</v>
      </c>
      <c r="Q45" s="139" t="s">
        <v>526</v>
      </c>
      <c r="R45" s="152" t="s">
        <v>527</v>
      </c>
      <c r="S45" s="139">
        <v>40</v>
      </c>
      <c r="T45" s="145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47" t="s">
        <v>4</v>
      </c>
      <c r="C46" s="148" t="s">
        <v>528</v>
      </c>
      <c r="D46" s="149" t="s">
        <v>57</v>
      </c>
      <c r="E46" s="142" t="s">
        <v>362</v>
      </c>
      <c r="F46" s="149">
        <v>9</v>
      </c>
      <c r="G46" s="142" t="b">
        <v>1</v>
      </c>
      <c r="H46" s="149" t="b">
        <v>0</v>
      </c>
      <c r="I46" s="142" t="b">
        <v>0</v>
      </c>
      <c r="J46" s="149" t="b">
        <v>0</v>
      </c>
      <c r="K46" s="149"/>
      <c r="L46" s="149"/>
      <c r="M46" s="143" t="s">
        <v>529</v>
      </c>
      <c r="N46" s="143" t="s">
        <v>530</v>
      </c>
      <c r="O46" s="143" t="s">
        <v>531</v>
      </c>
      <c r="P46" s="144" t="s">
        <v>283</v>
      </c>
      <c r="Q46" s="139" t="s">
        <v>532</v>
      </c>
      <c r="R46" s="139" t="s">
        <v>533</v>
      </c>
      <c r="S46" s="139">
        <v>41</v>
      </c>
      <c r="T46" s="145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47" t="s">
        <v>4</v>
      </c>
      <c r="C47" s="148" t="s">
        <v>534</v>
      </c>
      <c r="D47" s="149" t="s">
        <v>57</v>
      </c>
      <c r="E47" s="142" t="s">
        <v>362</v>
      </c>
      <c r="F47" s="149">
        <v>10</v>
      </c>
      <c r="G47" s="142" t="b">
        <v>1</v>
      </c>
      <c r="H47" s="149" t="b">
        <v>0</v>
      </c>
      <c r="I47" s="142" t="b">
        <v>0</v>
      </c>
      <c r="J47" s="149" t="b">
        <v>0</v>
      </c>
      <c r="K47" s="149"/>
      <c r="L47" s="149"/>
      <c r="M47" s="143" t="s">
        <v>535</v>
      </c>
      <c r="N47" s="143" t="s">
        <v>536</v>
      </c>
      <c r="O47" s="143" t="s">
        <v>537</v>
      </c>
      <c r="P47" s="144" t="s">
        <v>294</v>
      </c>
      <c r="Q47" s="139" t="s">
        <v>538</v>
      </c>
      <c r="R47" s="139" t="s">
        <v>539</v>
      </c>
      <c r="S47" s="139">
        <v>42</v>
      </c>
      <c r="T47" s="145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47" t="s">
        <v>4</v>
      </c>
      <c r="C48" s="148" t="s">
        <v>540</v>
      </c>
      <c r="D48" s="149" t="s">
        <v>57</v>
      </c>
      <c r="E48" s="142" t="s">
        <v>362</v>
      </c>
      <c r="F48" s="149">
        <v>11</v>
      </c>
      <c r="G48" s="142" t="b">
        <v>1</v>
      </c>
      <c r="H48" s="149" t="b">
        <v>0</v>
      </c>
      <c r="I48" s="149" t="b">
        <v>1</v>
      </c>
      <c r="J48" s="149" t="b">
        <v>0</v>
      </c>
      <c r="K48" s="149"/>
      <c r="L48" s="149"/>
      <c r="M48" s="143" t="s">
        <v>541</v>
      </c>
      <c r="N48" s="143" t="s">
        <v>542</v>
      </c>
      <c r="O48" s="143" t="s">
        <v>543</v>
      </c>
      <c r="P48" s="144" t="s">
        <v>294</v>
      </c>
      <c r="Q48" s="139" t="s">
        <v>544</v>
      </c>
      <c r="R48" s="139" t="s">
        <v>545</v>
      </c>
      <c r="S48" s="139">
        <v>43</v>
      </c>
      <c r="T48" s="145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47" t="s">
        <v>4</v>
      </c>
      <c r="C49" s="148" t="s">
        <v>546</v>
      </c>
      <c r="D49" s="149" t="s">
        <v>57</v>
      </c>
      <c r="E49" s="142" t="s">
        <v>240</v>
      </c>
      <c r="F49" s="149">
        <v>0</v>
      </c>
      <c r="G49" s="142" t="b">
        <v>1</v>
      </c>
      <c r="H49" s="149" t="b">
        <v>0</v>
      </c>
      <c r="I49" s="149" t="b">
        <v>1</v>
      </c>
      <c r="J49" s="149" t="b">
        <v>0</v>
      </c>
      <c r="K49" s="149"/>
      <c r="L49" s="149"/>
      <c r="M49" s="143" t="s">
        <v>541</v>
      </c>
      <c r="N49" s="143" t="s">
        <v>542</v>
      </c>
      <c r="O49" s="143" t="s">
        <v>543</v>
      </c>
      <c r="P49" s="144" t="s">
        <v>296</v>
      </c>
      <c r="Q49" s="139" t="s">
        <v>451</v>
      </c>
      <c r="R49" s="139" t="s">
        <v>451</v>
      </c>
      <c r="S49" s="139">
        <v>44</v>
      </c>
      <c r="T49" s="145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47" t="s">
        <v>4</v>
      </c>
      <c r="C50" s="148" t="s">
        <v>547</v>
      </c>
      <c r="D50" s="149" t="s">
        <v>57</v>
      </c>
      <c r="E50" s="142" t="s">
        <v>362</v>
      </c>
      <c r="F50" s="149">
        <v>12</v>
      </c>
      <c r="G50" s="142" t="b">
        <v>1</v>
      </c>
      <c r="H50" s="149" t="b">
        <v>0</v>
      </c>
      <c r="I50" s="149" t="b">
        <v>1</v>
      </c>
      <c r="J50" s="149" t="b">
        <v>0</v>
      </c>
      <c r="K50" s="149"/>
      <c r="L50" s="149"/>
      <c r="M50" s="143" t="s">
        <v>541</v>
      </c>
      <c r="N50" s="143" t="s">
        <v>542</v>
      </c>
      <c r="O50" s="143" t="s">
        <v>543</v>
      </c>
      <c r="P50" s="144" t="s">
        <v>269</v>
      </c>
      <c r="Q50" s="139" t="s">
        <v>548</v>
      </c>
      <c r="R50" s="139" t="s">
        <v>549</v>
      </c>
      <c r="S50" s="139">
        <v>45</v>
      </c>
      <c r="T50" s="145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47" t="s">
        <v>4</v>
      </c>
      <c r="C51" s="148" t="s">
        <v>550</v>
      </c>
      <c r="D51" s="149" t="s">
        <v>57</v>
      </c>
      <c r="E51" s="142" t="s">
        <v>66</v>
      </c>
      <c r="F51" s="149">
        <v>1</v>
      </c>
      <c r="G51" s="142" t="b">
        <v>1</v>
      </c>
      <c r="H51" s="149" t="b">
        <v>0</v>
      </c>
      <c r="I51" s="149" t="b">
        <v>1</v>
      </c>
      <c r="J51" s="149" t="b">
        <v>0</v>
      </c>
      <c r="K51" s="149"/>
      <c r="L51" s="149"/>
      <c r="M51" s="143" t="s">
        <v>541</v>
      </c>
      <c r="N51" s="143" t="s">
        <v>542</v>
      </c>
      <c r="O51" s="143" t="s">
        <v>543</v>
      </c>
      <c r="P51" s="144" t="s">
        <v>296</v>
      </c>
      <c r="Q51" s="139" t="s">
        <v>451</v>
      </c>
      <c r="R51" s="139" t="s">
        <v>451</v>
      </c>
      <c r="S51" s="139">
        <v>46</v>
      </c>
      <c r="T51" s="145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47" t="s">
        <v>4</v>
      </c>
      <c r="C52" s="148" t="s">
        <v>551</v>
      </c>
      <c r="D52" s="149" t="s">
        <v>57</v>
      </c>
      <c r="E52" s="142" t="s">
        <v>240</v>
      </c>
      <c r="F52" s="149">
        <v>1</v>
      </c>
      <c r="G52" s="142" t="b">
        <v>1</v>
      </c>
      <c r="H52" s="149" t="b">
        <v>0</v>
      </c>
      <c r="I52" s="149" t="b">
        <v>1</v>
      </c>
      <c r="J52" s="149" t="b">
        <v>0</v>
      </c>
      <c r="K52" s="149"/>
      <c r="L52" s="149"/>
      <c r="M52" s="143" t="s">
        <v>541</v>
      </c>
      <c r="N52" s="143" t="s">
        <v>542</v>
      </c>
      <c r="O52" s="143" t="s">
        <v>543</v>
      </c>
      <c r="P52" s="144" t="s">
        <v>271</v>
      </c>
      <c r="Q52" s="139" t="s">
        <v>552</v>
      </c>
      <c r="R52" s="139" t="s">
        <v>553</v>
      </c>
      <c r="S52" s="139">
        <v>47</v>
      </c>
      <c r="T52" s="145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47" t="s">
        <v>4</v>
      </c>
      <c r="C53" s="148" t="s">
        <v>554</v>
      </c>
      <c r="D53" s="149" t="s">
        <v>57</v>
      </c>
      <c r="E53" s="142" t="s">
        <v>240</v>
      </c>
      <c r="F53" s="149">
        <v>2</v>
      </c>
      <c r="G53" s="142" t="b">
        <v>1</v>
      </c>
      <c r="H53" s="149" t="b">
        <v>0</v>
      </c>
      <c r="I53" s="142" t="b">
        <v>0</v>
      </c>
      <c r="J53" s="149" t="b">
        <v>0</v>
      </c>
      <c r="K53" s="149"/>
      <c r="L53" s="149"/>
      <c r="M53" s="143" t="s">
        <v>555</v>
      </c>
      <c r="N53" s="143" t="s">
        <v>556</v>
      </c>
      <c r="O53" s="143" t="s">
        <v>557</v>
      </c>
      <c r="P53" s="144" t="s">
        <v>275</v>
      </c>
      <c r="Q53" s="139" t="s">
        <v>558</v>
      </c>
      <c r="R53" s="139" t="s">
        <v>559</v>
      </c>
      <c r="S53" s="139">
        <v>48</v>
      </c>
      <c r="T53" s="145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47" t="s">
        <v>4</v>
      </c>
      <c r="C54" s="148" t="s">
        <v>560</v>
      </c>
      <c r="D54" s="149" t="s">
        <v>57</v>
      </c>
      <c r="E54" s="142" t="s">
        <v>240</v>
      </c>
      <c r="F54" s="149">
        <v>3</v>
      </c>
      <c r="G54" s="142" t="b">
        <v>1</v>
      </c>
      <c r="H54" s="149" t="b">
        <v>0</v>
      </c>
      <c r="I54" s="142" t="b">
        <v>0</v>
      </c>
      <c r="J54" s="149" t="b">
        <v>0</v>
      </c>
      <c r="K54" s="149"/>
      <c r="L54" s="149"/>
      <c r="M54" s="143" t="s">
        <v>561</v>
      </c>
      <c r="N54" s="143" t="s">
        <v>562</v>
      </c>
      <c r="O54" s="143" t="s">
        <v>563</v>
      </c>
      <c r="P54" s="144" t="s">
        <v>278</v>
      </c>
      <c r="Q54" s="139" t="s">
        <v>564</v>
      </c>
      <c r="R54" s="139" t="s">
        <v>565</v>
      </c>
      <c r="S54" s="139">
        <v>49</v>
      </c>
      <c r="T54" s="145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47" t="s">
        <v>4</v>
      </c>
      <c r="C55" s="148" t="s">
        <v>566</v>
      </c>
      <c r="D55" s="149" t="s">
        <v>57</v>
      </c>
      <c r="E55" s="142" t="s">
        <v>362</v>
      </c>
      <c r="F55" s="149">
        <v>13</v>
      </c>
      <c r="G55" s="142" t="b">
        <v>1</v>
      </c>
      <c r="H55" s="149" t="b">
        <v>0</v>
      </c>
      <c r="I55" s="142" t="b">
        <v>1</v>
      </c>
      <c r="J55" s="149" t="b">
        <v>0</v>
      </c>
      <c r="K55" s="149"/>
      <c r="L55" s="149"/>
      <c r="M55" s="143" t="s">
        <v>567</v>
      </c>
      <c r="N55" s="143" t="s">
        <v>568</v>
      </c>
      <c r="O55" s="143" t="s">
        <v>569</v>
      </c>
      <c r="P55" s="144" t="s">
        <v>296</v>
      </c>
      <c r="Q55" s="139" t="s">
        <v>570</v>
      </c>
      <c r="R55" s="139" t="s">
        <v>571</v>
      </c>
      <c r="S55" s="139">
        <v>50</v>
      </c>
      <c r="T55" s="145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47" t="s">
        <v>4</v>
      </c>
      <c r="C56" s="148" t="s">
        <v>572</v>
      </c>
      <c r="D56" s="149" t="s">
        <v>57</v>
      </c>
      <c r="E56" s="142" t="s">
        <v>362</v>
      </c>
      <c r="F56" s="149">
        <v>14</v>
      </c>
      <c r="G56" s="142" t="b">
        <v>1</v>
      </c>
      <c r="H56" s="149" t="b">
        <v>0</v>
      </c>
      <c r="I56" s="142" t="b">
        <v>0</v>
      </c>
      <c r="J56" s="149" t="b">
        <v>0</v>
      </c>
      <c r="K56" s="149"/>
      <c r="L56" s="149"/>
      <c r="M56" s="143" t="s">
        <v>573</v>
      </c>
      <c r="N56" s="143" t="s">
        <v>574</v>
      </c>
      <c r="O56" s="143" t="s">
        <v>575</v>
      </c>
      <c r="P56" s="144" t="s">
        <v>299</v>
      </c>
      <c r="Q56" s="139" t="s">
        <v>576</v>
      </c>
      <c r="R56" s="139" t="s">
        <v>571</v>
      </c>
      <c r="S56" s="139">
        <v>51</v>
      </c>
      <c r="T56" s="145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47" t="s">
        <v>4</v>
      </c>
      <c r="C57" s="148" t="s">
        <v>577</v>
      </c>
      <c r="D57" s="149" t="s">
        <v>57</v>
      </c>
      <c r="E57" s="142" t="s">
        <v>240</v>
      </c>
      <c r="F57" s="149">
        <v>4</v>
      </c>
      <c r="G57" s="142" t="b">
        <v>1</v>
      </c>
      <c r="H57" s="149" t="b">
        <v>0</v>
      </c>
      <c r="I57" s="142" t="b">
        <v>0</v>
      </c>
      <c r="J57" s="149" t="b">
        <v>0</v>
      </c>
      <c r="K57" s="149"/>
      <c r="L57" s="149"/>
      <c r="M57" s="143" t="s">
        <v>578</v>
      </c>
      <c r="N57" s="143" t="s">
        <v>579</v>
      </c>
      <c r="O57" s="143" t="s">
        <v>580</v>
      </c>
      <c r="P57" s="144" t="s">
        <v>276</v>
      </c>
      <c r="Q57" s="139" t="s">
        <v>581</v>
      </c>
      <c r="R57" s="139" t="s">
        <v>582</v>
      </c>
      <c r="S57" s="139">
        <v>52</v>
      </c>
      <c r="T57" s="145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47" t="s">
        <v>4</v>
      </c>
      <c r="C58" s="148" t="s">
        <v>583</v>
      </c>
      <c r="D58" s="149" t="s">
        <v>60</v>
      </c>
      <c r="E58" s="142" t="s">
        <v>204</v>
      </c>
      <c r="F58" s="149">
        <v>4</v>
      </c>
      <c r="G58" s="142" t="b">
        <v>0</v>
      </c>
      <c r="H58" s="149" t="b">
        <v>0</v>
      </c>
      <c r="I58" s="142" t="b">
        <v>1</v>
      </c>
      <c r="J58" s="149" t="b">
        <v>0</v>
      </c>
      <c r="K58" s="149"/>
      <c r="L58" s="149"/>
      <c r="M58" s="143" t="s">
        <v>541</v>
      </c>
      <c r="N58" s="143" t="s">
        <v>542</v>
      </c>
      <c r="O58" s="143" t="s">
        <v>543</v>
      </c>
      <c r="P58" s="144" t="s">
        <v>286</v>
      </c>
      <c r="Q58" s="139" t="s">
        <v>584</v>
      </c>
      <c r="R58" s="139" t="s">
        <v>585</v>
      </c>
      <c r="S58" s="139">
        <v>53</v>
      </c>
      <c r="T58" s="145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47" t="s">
        <v>4</v>
      </c>
      <c r="C59" s="148" t="s">
        <v>586</v>
      </c>
      <c r="D59" s="149" t="s">
        <v>60</v>
      </c>
      <c r="E59" s="142" t="s">
        <v>66</v>
      </c>
      <c r="F59" s="149">
        <v>3</v>
      </c>
      <c r="G59" s="142" t="b">
        <v>0</v>
      </c>
      <c r="H59" s="149" t="b">
        <v>0</v>
      </c>
      <c r="I59" s="142" t="b">
        <v>1</v>
      </c>
      <c r="J59" s="149" t="b">
        <v>0</v>
      </c>
      <c r="K59" s="149"/>
      <c r="L59" s="149"/>
      <c r="M59" s="143" t="s">
        <v>541</v>
      </c>
      <c r="N59" s="143" t="s">
        <v>542</v>
      </c>
      <c r="O59" s="143" t="s">
        <v>543</v>
      </c>
      <c r="P59" s="144" t="s">
        <v>11</v>
      </c>
      <c r="Q59" s="139" t="s">
        <v>587</v>
      </c>
      <c r="R59" s="139" t="s">
        <v>588</v>
      </c>
      <c r="S59" s="139">
        <v>54</v>
      </c>
      <c r="T59" s="145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47" t="s">
        <v>4</v>
      </c>
      <c r="C60" s="148" t="s">
        <v>589</v>
      </c>
      <c r="D60" s="149" t="s">
        <v>60</v>
      </c>
      <c r="E60" s="142" t="s">
        <v>66</v>
      </c>
      <c r="F60" s="149">
        <v>4</v>
      </c>
      <c r="G60" s="142" t="b">
        <v>0</v>
      </c>
      <c r="H60" s="149" t="b">
        <v>0</v>
      </c>
      <c r="I60" s="142" t="b">
        <v>1</v>
      </c>
      <c r="J60" s="149" t="b">
        <v>0</v>
      </c>
      <c r="K60" s="149"/>
      <c r="L60" s="149"/>
      <c r="M60" s="143" t="s">
        <v>590</v>
      </c>
      <c r="N60" s="143" t="s">
        <v>542</v>
      </c>
      <c r="O60" s="143" t="s">
        <v>543</v>
      </c>
      <c r="P60" s="144" t="s">
        <v>292</v>
      </c>
      <c r="Q60" s="139" t="s">
        <v>591</v>
      </c>
      <c r="R60" s="139" t="s">
        <v>592</v>
      </c>
      <c r="S60" s="139">
        <v>55</v>
      </c>
      <c r="T60" s="145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47" t="s">
        <v>4</v>
      </c>
      <c r="C61" s="148" t="s">
        <v>593</v>
      </c>
      <c r="D61" s="149" t="s">
        <v>60</v>
      </c>
      <c r="E61" s="142" t="s">
        <v>66</v>
      </c>
      <c r="F61" s="149">
        <v>5</v>
      </c>
      <c r="G61" s="142" t="b">
        <v>0</v>
      </c>
      <c r="H61" s="149" t="b">
        <v>0</v>
      </c>
      <c r="I61" s="142" t="b">
        <v>1</v>
      </c>
      <c r="J61" s="149" t="b">
        <v>0</v>
      </c>
      <c r="K61" s="149"/>
      <c r="L61" s="149"/>
      <c r="M61" s="143" t="s">
        <v>594</v>
      </c>
      <c r="N61" s="143" t="s">
        <v>542</v>
      </c>
      <c r="O61" s="143" t="s">
        <v>543</v>
      </c>
      <c r="P61" s="144" t="s">
        <v>290</v>
      </c>
      <c r="Q61" s="139" t="s">
        <v>595</v>
      </c>
      <c r="R61" s="139" t="s">
        <v>596</v>
      </c>
      <c r="S61" s="139">
        <v>56</v>
      </c>
      <c r="T61" s="145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47" t="s">
        <v>4</v>
      </c>
      <c r="C62" s="148" t="s">
        <v>597</v>
      </c>
      <c r="D62" s="149" t="s">
        <v>60</v>
      </c>
      <c r="E62" s="142" t="s">
        <v>66</v>
      </c>
      <c r="F62" s="149">
        <v>6</v>
      </c>
      <c r="G62" s="142" t="b">
        <v>0</v>
      </c>
      <c r="H62" s="149" t="b">
        <v>0</v>
      </c>
      <c r="I62" s="142" t="b">
        <v>1</v>
      </c>
      <c r="J62" s="149" t="b">
        <v>0</v>
      </c>
      <c r="K62" s="149"/>
      <c r="L62" s="149"/>
      <c r="M62" s="143" t="s">
        <v>598</v>
      </c>
      <c r="N62" s="143" t="s">
        <v>542</v>
      </c>
      <c r="O62" s="143" t="s">
        <v>543</v>
      </c>
      <c r="P62" s="144" t="s">
        <v>293</v>
      </c>
      <c r="Q62" s="139" t="s">
        <v>599</v>
      </c>
      <c r="R62" s="139" t="s">
        <v>600</v>
      </c>
      <c r="S62" s="139">
        <v>57</v>
      </c>
      <c r="T62" s="145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47" t="s">
        <v>4</v>
      </c>
      <c r="C63" s="148" t="s">
        <v>601</v>
      </c>
      <c r="D63" s="149" t="s">
        <v>63</v>
      </c>
      <c r="E63" s="142" t="s">
        <v>204</v>
      </c>
      <c r="F63" s="149">
        <v>5</v>
      </c>
      <c r="G63" s="142" t="b">
        <v>0</v>
      </c>
      <c r="H63" s="142" t="b">
        <v>1</v>
      </c>
      <c r="I63" s="142" t="b">
        <v>0</v>
      </c>
      <c r="J63" s="142" t="b">
        <v>0</v>
      </c>
      <c r="K63" s="142" t="s">
        <v>602</v>
      </c>
      <c r="L63" s="142"/>
      <c r="M63" s="143" t="s">
        <v>603</v>
      </c>
      <c r="N63" s="143" t="s">
        <v>604</v>
      </c>
      <c r="O63" s="143" t="s">
        <v>605</v>
      </c>
      <c r="P63" s="144" t="s">
        <v>288</v>
      </c>
      <c r="Q63" s="139" t="s">
        <v>606</v>
      </c>
      <c r="R63" s="139" t="s">
        <v>607</v>
      </c>
      <c r="S63" s="139">
        <v>58</v>
      </c>
      <c r="T63" s="145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47" t="s">
        <v>4</v>
      </c>
      <c r="C64" s="148" t="s">
        <v>614</v>
      </c>
      <c r="D64" s="149" t="s">
        <v>63</v>
      </c>
      <c r="E64" s="142" t="s">
        <v>66</v>
      </c>
      <c r="F64" s="149">
        <v>11</v>
      </c>
      <c r="G64" s="142" t="b">
        <v>0</v>
      </c>
      <c r="H64" s="142" t="b">
        <v>1</v>
      </c>
      <c r="I64" s="142" t="b">
        <v>0</v>
      </c>
      <c r="J64" s="142" t="b">
        <v>0</v>
      </c>
      <c r="K64" s="142"/>
      <c r="L64" s="142"/>
      <c r="M64" s="143" t="s">
        <v>702</v>
      </c>
      <c r="N64" s="143" t="s">
        <v>703</v>
      </c>
      <c r="O64" s="143" t="s">
        <v>701</v>
      </c>
      <c r="P64" s="144" t="s">
        <v>285</v>
      </c>
      <c r="Q64" s="139" t="s">
        <v>615</v>
      </c>
      <c r="R64" s="139" t="s">
        <v>616</v>
      </c>
      <c r="S64" s="139">
        <v>59</v>
      </c>
      <c r="T64" s="145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47" t="s">
        <v>4</v>
      </c>
      <c r="C65" s="148" t="s">
        <v>608</v>
      </c>
      <c r="D65" s="148" t="s">
        <v>60</v>
      </c>
      <c r="E65" s="148" t="s">
        <v>240</v>
      </c>
      <c r="F65" s="148">
        <v>5</v>
      </c>
      <c r="G65" s="149" t="b">
        <v>0</v>
      </c>
      <c r="H65" s="149" t="b">
        <v>1</v>
      </c>
      <c r="I65" s="149" t="b">
        <v>0</v>
      </c>
      <c r="J65" s="149" t="b">
        <v>1</v>
      </c>
      <c r="K65" s="149" t="s">
        <v>602</v>
      </c>
      <c r="L65" s="149"/>
      <c r="M65" s="150" t="s">
        <v>609</v>
      </c>
      <c r="N65" s="150" t="s">
        <v>610</v>
      </c>
      <c r="O65" s="150" t="s">
        <v>611</v>
      </c>
      <c r="P65" s="151" t="s">
        <v>301</v>
      </c>
      <c r="Q65" s="146" t="s">
        <v>612</v>
      </c>
      <c r="R65" s="206" t="s">
        <v>613</v>
      </c>
      <c r="S65" s="208">
        <v>60</v>
      </c>
      <c r="T65" s="153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47" t="s">
        <v>4</v>
      </c>
      <c r="C66" s="148" t="s">
        <v>733</v>
      </c>
      <c r="D66" s="148" t="s">
        <v>60</v>
      </c>
      <c r="E66" s="148" t="s">
        <v>66</v>
      </c>
      <c r="F66" s="148">
        <v>12</v>
      </c>
      <c r="G66" s="149" t="b">
        <v>0</v>
      </c>
      <c r="H66" s="149" t="b">
        <v>0</v>
      </c>
      <c r="I66" s="149" t="b">
        <v>1</v>
      </c>
      <c r="J66" s="149" t="b">
        <v>1</v>
      </c>
      <c r="K66" s="149" t="s">
        <v>751</v>
      </c>
      <c r="L66" s="149"/>
      <c r="M66" s="150" t="s">
        <v>736</v>
      </c>
      <c r="N66" s="150" t="s">
        <v>739</v>
      </c>
      <c r="O66" s="150" t="s">
        <v>741</v>
      </c>
      <c r="P66" s="207"/>
      <c r="Q66" s="146" t="s">
        <v>743</v>
      </c>
      <c r="R66" s="206" t="str">
        <f>CONCATENATE(LEFT(petDefinitions[[#This Row],['[tidName']]],10),"_DESC")</f>
        <v>TID_PET_62_DESC</v>
      </c>
      <c r="S66" s="208">
        <v>62</v>
      </c>
      <c r="T66" s="153" t="str">
        <f>CONCATENATE(RIGHT(petDefinitions[[#This Row],['[gamePrefab']]],LEN(petDefinitions[[#This Row],['[gamePrefab']]])-6),"_",petDefinitions[[#This Row],['[powerup']]])</f>
        <v>Mexican_62_</v>
      </c>
    </row>
    <row r="67" spans="2:20" x14ac:dyDescent="0.25">
      <c r="B67" s="147" t="s">
        <v>4</v>
      </c>
      <c r="C67" s="148" t="s">
        <v>734</v>
      </c>
      <c r="D67" s="148" t="s">
        <v>63</v>
      </c>
      <c r="E67" s="148" t="s">
        <v>66</v>
      </c>
      <c r="F67" s="148">
        <v>13</v>
      </c>
      <c r="G67" s="149" t="b">
        <v>0</v>
      </c>
      <c r="H67" s="149" t="b">
        <v>1</v>
      </c>
      <c r="I67" s="149" t="b">
        <v>0</v>
      </c>
      <c r="J67" s="149" t="b">
        <v>0</v>
      </c>
      <c r="K67" s="149" t="s">
        <v>751</v>
      </c>
      <c r="L67" s="149"/>
      <c r="M67" s="150" t="s">
        <v>737</v>
      </c>
      <c r="N67" s="150" t="s">
        <v>740</v>
      </c>
      <c r="O67" s="150" t="s">
        <v>742</v>
      </c>
      <c r="P67" s="207" t="s">
        <v>749</v>
      </c>
      <c r="Q67" s="146" t="s">
        <v>744</v>
      </c>
      <c r="R67" s="206" t="str">
        <f>CONCATENATE(LEFT(petDefinitions[[#This Row],['[tidName']]],10),"_DESC")</f>
        <v>TID_PET_63_DESC</v>
      </c>
      <c r="S67" s="208">
        <v>63</v>
      </c>
      <c r="T67" s="153" t="str">
        <f>CONCATENATE(RIGHT(petDefinitions[[#This Row],['[gamePrefab']]],LEN(petDefinitions[[#This Row],['[gamePrefab']]])-6),"_",petDefinitions[[#This Row],['[powerup']]])</f>
        <v>Faune_63_transform_gold</v>
      </c>
    </row>
    <row r="68" spans="2:20" x14ac:dyDescent="0.25">
      <c r="B68" s="147" t="s">
        <v>4</v>
      </c>
      <c r="C68" s="148" t="s">
        <v>732</v>
      </c>
      <c r="D68" s="148" t="s">
        <v>60</v>
      </c>
      <c r="E68" s="148" t="s">
        <v>331</v>
      </c>
      <c r="F68" s="148">
        <v>6</v>
      </c>
      <c r="G68" s="149" t="b">
        <v>0</v>
      </c>
      <c r="H68" s="149" t="b">
        <v>0</v>
      </c>
      <c r="I68" s="149" t="b">
        <v>0</v>
      </c>
      <c r="J68" s="149" t="b">
        <v>0</v>
      </c>
      <c r="K68" s="149" t="s">
        <v>751</v>
      </c>
      <c r="L68" s="149"/>
      <c r="M68" s="150" t="s">
        <v>735</v>
      </c>
      <c r="N68" s="150" t="s">
        <v>738</v>
      </c>
      <c r="O68" s="150" t="s">
        <v>752</v>
      </c>
      <c r="P68" s="207" t="s">
        <v>753</v>
      </c>
      <c r="Q68" s="146" t="s">
        <v>745</v>
      </c>
      <c r="R68" s="206" t="str">
        <f>CONCATENATE(LEFT(petDefinitions[[#This Row],['[tidName']]],10),"_DESC")</f>
        <v>TID_PET_61_DESC</v>
      </c>
      <c r="S68" s="208">
        <v>61</v>
      </c>
      <c r="T68" s="153" t="str">
        <f>CONCATENATE(RIGHT(petDefinitions[[#This Row],['[gamePrefab']]],LEN(petDefinitions[[#This Row],['[gamePrefab']]])-6),"_",petDefinitions[[#This Row],['[powerup']]])</f>
        <v>TreeGirl_61_hp_down_drain_down</v>
      </c>
    </row>
    <row r="69" spans="2:20" ht="15.75" thickBot="1" x14ac:dyDescent="0.3"/>
    <row r="70" spans="2:20" ht="23.25" x14ac:dyDescent="0.35">
      <c r="B70" s="1" t="s">
        <v>617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4" t="s">
        <v>618</v>
      </c>
      <c r="C72" s="154" t="s">
        <v>0</v>
      </c>
      <c r="D72" s="155" t="s">
        <v>619</v>
      </c>
      <c r="E72" s="155" t="s">
        <v>620</v>
      </c>
      <c r="F72" s="155" t="s">
        <v>621</v>
      </c>
      <c r="G72" s="155" t="s">
        <v>622</v>
      </c>
      <c r="H72" s="155" t="s">
        <v>623</v>
      </c>
      <c r="I72" s="156" t="s">
        <v>624</v>
      </c>
      <c r="J72" s="156" t="s">
        <v>625</v>
      </c>
      <c r="K72" s="156"/>
      <c r="L72" s="156"/>
      <c r="M72" s="156" t="s">
        <v>626</v>
      </c>
      <c r="N72" s="156" t="s">
        <v>627</v>
      </c>
      <c r="O72" s="156" t="s">
        <v>628</v>
      </c>
      <c r="P72" s="156" t="s">
        <v>629</v>
      </c>
    </row>
    <row r="73" spans="2:20" x14ac:dyDescent="0.25">
      <c r="B73" s="157" t="s">
        <v>4</v>
      </c>
      <c r="C73" s="158" t="s">
        <v>57</v>
      </c>
      <c r="D73" s="159">
        <v>1.3</v>
      </c>
      <c r="E73" s="159">
        <v>4</v>
      </c>
      <c r="F73" s="159">
        <v>1.3</v>
      </c>
      <c r="G73" s="159">
        <v>1000</v>
      </c>
      <c r="H73" s="159">
        <v>0.2</v>
      </c>
      <c r="I73" s="102">
        <v>0.2</v>
      </c>
      <c r="J73" s="102"/>
      <c r="K73" s="102"/>
      <c r="L73" s="102"/>
      <c r="M73" s="102"/>
      <c r="N73" s="102" t="b">
        <v>0</v>
      </c>
      <c r="O73" s="102">
        <v>4</v>
      </c>
      <c r="P73" s="102">
        <v>2</v>
      </c>
    </row>
    <row r="74" spans="2:20" x14ac:dyDescent="0.25">
      <c r="B74" s="157" t="s">
        <v>4</v>
      </c>
      <c r="C74" s="158" t="s">
        <v>630</v>
      </c>
      <c r="D74" s="159">
        <v>1.3</v>
      </c>
      <c r="E74" s="159">
        <v>4</v>
      </c>
      <c r="F74" s="159">
        <v>1.3</v>
      </c>
      <c r="G74" s="159">
        <v>1000</v>
      </c>
      <c r="H74" s="159">
        <v>0.5</v>
      </c>
      <c r="I74" s="102">
        <v>0.5</v>
      </c>
      <c r="J74" s="102" t="s">
        <v>631</v>
      </c>
      <c r="K74" s="102"/>
      <c r="L74" s="102"/>
      <c r="M74" s="102"/>
      <c r="N74" s="102" t="b">
        <v>0</v>
      </c>
      <c r="O74" s="102">
        <v>4</v>
      </c>
      <c r="P74" s="102">
        <v>2</v>
      </c>
    </row>
    <row r="75" spans="2:20" x14ac:dyDescent="0.25">
      <c r="B75" s="160" t="s">
        <v>4</v>
      </c>
      <c r="C75" s="161" t="s">
        <v>632</v>
      </c>
      <c r="D75" s="159">
        <v>1.3</v>
      </c>
      <c r="E75" s="159">
        <v>4</v>
      </c>
      <c r="F75" s="159">
        <v>1.3</v>
      </c>
      <c r="G75" s="159">
        <v>1000</v>
      </c>
      <c r="H75" s="159">
        <v>0.5</v>
      </c>
      <c r="I75" s="102">
        <v>0.5</v>
      </c>
      <c r="J75" s="102" t="s">
        <v>633</v>
      </c>
      <c r="K75" s="102"/>
      <c r="L75" s="102"/>
      <c r="M75" s="102"/>
      <c r="N75" s="102" t="b">
        <v>0</v>
      </c>
      <c r="O75" s="102">
        <v>4</v>
      </c>
      <c r="P75" s="102">
        <v>2</v>
      </c>
    </row>
    <row r="76" spans="2:20" x14ac:dyDescent="0.25">
      <c r="B76" s="160" t="s">
        <v>4</v>
      </c>
      <c r="C76" s="161" t="s">
        <v>634</v>
      </c>
      <c r="D76" s="159">
        <v>1.3</v>
      </c>
      <c r="E76" s="159">
        <v>4</v>
      </c>
      <c r="F76" s="159">
        <v>1.3</v>
      </c>
      <c r="G76" s="159">
        <v>1000</v>
      </c>
      <c r="H76" s="159">
        <v>10</v>
      </c>
      <c r="I76" s="102">
        <v>10</v>
      </c>
      <c r="J76" s="102"/>
      <c r="K76" s="102"/>
      <c r="L76" s="102"/>
      <c r="M76" s="102" t="s">
        <v>633</v>
      </c>
      <c r="N76" s="102" t="b">
        <v>0</v>
      </c>
      <c r="O76" s="102">
        <v>4</v>
      </c>
      <c r="P76" s="102">
        <v>4</v>
      </c>
    </row>
    <row r="77" spans="2:20" x14ac:dyDescent="0.25">
      <c r="B77" s="160" t="s">
        <v>4</v>
      </c>
      <c r="C77" s="161" t="s">
        <v>260</v>
      </c>
      <c r="D77" s="159">
        <v>1.3</v>
      </c>
      <c r="E77" s="159">
        <v>4</v>
      </c>
      <c r="F77" s="159">
        <v>3</v>
      </c>
      <c r="G77" s="159">
        <v>1000</v>
      </c>
      <c r="H77" s="159"/>
      <c r="I77" s="102"/>
      <c r="J77" s="102"/>
      <c r="K77" s="102"/>
      <c r="L77" s="102"/>
      <c r="M77" s="102"/>
      <c r="N77" s="102" t="b">
        <v>0</v>
      </c>
      <c r="O77" s="102">
        <v>4</v>
      </c>
      <c r="P77" s="102">
        <v>2</v>
      </c>
    </row>
    <row r="78" spans="2:20" x14ac:dyDescent="0.25">
      <c r="B78" s="160" t="s">
        <v>4</v>
      </c>
      <c r="C78" s="161" t="s">
        <v>299</v>
      </c>
      <c r="D78" s="159">
        <v>1.3</v>
      </c>
      <c r="E78" s="159">
        <v>4</v>
      </c>
      <c r="F78" s="159">
        <v>1.3</v>
      </c>
      <c r="G78" s="159">
        <v>1000</v>
      </c>
      <c r="H78" s="159">
        <v>0.5</v>
      </c>
      <c r="I78" s="102">
        <v>0.5</v>
      </c>
      <c r="J78" s="102" t="s">
        <v>635</v>
      </c>
      <c r="K78" s="102"/>
      <c r="L78" s="102"/>
      <c r="M78" s="102"/>
      <c r="N78" s="102" t="b">
        <v>0</v>
      </c>
      <c r="O78" s="102">
        <v>4</v>
      </c>
      <c r="P78" s="102">
        <v>2</v>
      </c>
    </row>
    <row r="79" spans="2:20" ht="15.75" thickBot="1" x14ac:dyDescent="0.3"/>
    <row r="80" spans="2:20" ht="23.25" x14ac:dyDescent="0.35">
      <c r="B80" s="1" t="s">
        <v>636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1" t="s">
        <v>637</v>
      </c>
      <c r="C82" s="92" t="s">
        <v>0</v>
      </c>
      <c r="D82" s="137" t="s">
        <v>42</v>
      </c>
      <c r="E82" s="95" t="s">
        <v>2</v>
      </c>
      <c r="F82" s="96" t="s">
        <v>12</v>
      </c>
    </row>
    <row r="83" spans="2:6" x14ac:dyDescent="0.25">
      <c r="B83" s="140" t="s">
        <v>4</v>
      </c>
      <c r="C83" s="158" t="s">
        <v>240</v>
      </c>
      <c r="D83" s="142">
        <v>0</v>
      </c>
      <c r="E83" s="143" t="s">
        <v>241</v>
      </c>
      <c r="F83" s="162" t="s">
        <v>638</v>
      </c>
    </row>
    <row r="84" spans="2:6" x14ac:dyDescent="0.25">
      <c r="B84" s="147" t="s">
        <v>4</v>
      </c>
      <c r="C84" s="163" t="s">
        <v>331</v>
      </c>
      <c r="D84" s="149">
        <v>1</v>
      </c>
      <c r="E84" s="150" t="s">
        <v>248</v>
      </c>
      <c r="F84" s="162" t="s">
        <v>639</v>
      </c>
    </row>
    <row r="85" spans="2:6" x14ac:dyDescent="0.25">
      <c r="B85" s="147" t="s">
        <v>4</v>
      </c>
      <c r="C85" s="158" t="s">
        <v>204</v>
      </c>
      <c r="D85" s="142">
        <v>2</v>
      </c>
      <c r="E85" s="143" t="s">
        <v>235</v>
      </c>
      <c r="F85" s="162" t="s">
        <v>640</v>
      </c>
    </row>
    <row r="86" spans="2:6" x14ac:dyDescent="0.25">
      <c r="B86" s="147" t="s">
        <v>4</v>
      </c>
      <c r="C86" s="158" t="s">
        <v>6</v>
      </c>
      <c r="D86" s="142">
        <v>3</v>
      </c>
      <c r="E86" s="143" t="s">
        <v>7</v>
      </c>
      <c r="F86" s="162" t="s">
        <v>641</v>
      </c>
    </row>
    <row r="87" spans="2:6" x14ac:dyDescent="0.25">
      <c r="B87" s="147" t="s">
        <v>4</v>
      </c>
      <c r="C87" s="158" t="s">
        <v>378</v>
      </c>
      <c r="D87" s="142">
        <v>4</v>
      </c>
      <c r="E87" s="143" t="s">
        <v>246</v>
      </c>
      <c r="F87" s="162" t="s">
        <v>642</v>
      </c>
    </row>
    <row r="88" spans="2:6" x14ac:dyDescent="0.25">
      <c r="B88" s="147" t="s">
        <v>4</v>
      </c>
      <c r="C88" s="158" t="s">
        <v>362</v>
      </c>
      <c r="D88" s="142">
        <v>5</v>
      </c>
      <c r="E88" s="143" t="s">
        <v>231</v>
      </c>
      <c r="F88" s="162" t="s">
        <v>643</v>
      </c>
    </row>
    <row r="89" spans="2:6" x14ac:dyDescent="0.25">
      <c r="B89" s="147" t="s">
        <v>4</v>
      </c>
      <c r="C89" s="158" t="s">
        <v>66</v>
      </c>
      <c r="D89" s="142">
        <v>6</v>
      </c>
      <c r="E89" s="143" t="s">
        <v>237</v>
      </c>
      <c r="F89" s="162" t="s">
        <v>644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8"/>
  <sheetViews>
    <sheetView topLeftCell="A19" workbookViewId="0">
      <selection activeCell="D39" sqref="D39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4" t="s">
        <v>24</v>
      </c>
      <c r="C4" s="14" t="s">
        <v>0</v>
      </c>
      <c r="D4" s="6" t="s">
        <v>25</v>
      </c>
      <c r="E4" s="15" t="s">
        <v>26</v>
      </c>
      <c r="F4" s="16" t="s">
        <v>27</v>
      </c>
      <c r="G4" s="7" t="s">
        <v>12</v>
      </c>
      <c r="H4" s="7" t="s">
        <v>2</v>
      </c>
      <c r="I4" s="7" t="s">
        <v>3</v>
      </c>
    </row>
    <row r="5" spans="2:25" x14ac:dyDescent="0.25">
      <c r="B5" s="17" t="s">
        <v>4</v>
      </c>
      <c r="C5" s="18" t="s">
        <v>28</v>
      </c>
      <c r="D5" s="11">
        <v>0</v>
      </c>
      <c r="E5" s="19">
        <v>360</v>
      </c>
      <c r="F5" s="20" t="s">
        <v>29</v>
      </c>
      <c r="G5" s="21" t="s">
        <v>30</v>
      </c>
      <c r="H5" t="s">
        <v>9</v>
      </c>
      <c r="I5" t="s">
        <v>28</v>
      </c>
    </row>
    <row r="6" spans="2:25" x14ac:dyDescent="0.25">
      <c r="B6" s="17" t="s">
        <v>4</v>
      </c>
      <c r="C6" s="22" t="s">
        <v>31</v>
      </c>
      <c r="D6" s="11">
        <v>25</v>
      </c>
      <c r="E6" s="19">
        <v>0</v>
      </c>
      <c r="F6" s="20" t="s">
        <v>32</v>
      </c>
      <c r="G6" s="21" t="s">
        <v>33</v>
      </c>
      <c r="H6" t="s">
        <v>34</v>
      </c>
      <c r="I6" t="s">
        <v>31</v>
      </c>
    </row>
    <row r="7" spans="2:25" x14ac:dyDescent="0.25">
      <c r="B7" s="17" t="s">
        <v>4</v>
      </c>
      <c r="C7" s="22" t="s">
        <v>35</v>
      </c>
      <c r="D7" s="11">
        <v>0</v>
      </c>
      <c r="E7" s="19">
        <v>0</v>
      </c>
      <c r="F7" s="20" t="s">
        <v>36</v>
      </c>
      <c r="G7" s="21" t="s">
        <v>37</v>
      </c>
      <c r="H7" t="s">
        <v>38</v>
      </c>
      <c r="I7" t="s">
        <v>35</v>
      </c>
    </row>
    <row r="8" spans="2:25" x14ac:dyDescent="0.25">
      <c r="B8" s="23" t="s">
        <v>4</v>
      </c>
      <c r="C8" s="22" t="s">
        <v>39</v>
      </c>
      <c r="D8" s="24">
        <v>0</v>
      </c>
      <c r="E8" s="25">
        <v>0</v>
      </c>
      <c r="F8" s="26" t="s">
        <v>32</v>
      </c>
      <c r="G8" s="27" t="s">
        <v>33</v>
      </c>
      <c r="H8" s="28" t="s">
        <v>34</v>
      </c>
      <c r="I8" s="28" t="s">
        <v>39</v>
      </c>
    </row>
    <row r="9" spans="2:25" x14ac:dyDescent="0.25">
      <c r="B9" s="17" t="s">
        <v>4</v>
      </c>
      <c r="C9" s="22" t="s">
        <v>754</v>
      </c>
      <c r="D9" s="11">
        <v>0</v>
      </c>
      <c r="E9" s="19">
        <v>0</v>
      </c>
      <c r="F9" s="20" t="s">
        <v>32</v>
      </c>
      <c r="G9" s="205" t="s">
        <v>33</v>
      </c>
      <c r="H9" s="28" t="s">
        <v>34</v>
      </c>
      <c r="I9" s="28" t="s">
        <v>39</v>
      </c>
    </row>
    <row r="10" spans="2:25" x14ac:dyDescent="0.25">
      <c r="H10" s="28"/>
      <c r="I10" s="28"/>
    </row>
    <row r="11" spans="2:25" ht="15.75" thickBot="1" x14ac:dyDescent="0.3"/>
    <row r="12" spans="2:25" ht="23.25" x14ac:dyDescent="0.35">
      <c r="B12" s="1" t="s">
        <v>40</v>
      </c>
      <c r="C12" s="1"/>
      <c r="D12" s="1"/>
      <c r="E12" s="1"/>
      <c r="F12" s="1"/>
    </row>
    <row r="13" spans="2:25" x14ac:dyDescent="0.25">
      <c r="B13" s="2"/>
      <c r="C13" s="2"/>
      <c r="D13" s="2"/>
      <c r="E13" s="2"/>
      <c r="F13" s="2"/>
      <c r="G13" s="2"/>
    </row>
    <row r="14" spans="2:25" ht="114" x14ac:dyDescent="0.25">
      <c r="B14" s="14" t="s">
        <v>41</v>
      </c>
      <c r="C14" s="14" t="s">
        <v>0</v>
      </c>
      <c r="D14" s="8" t="s">
        <v>42</v>
      </c>
      <c r="E14" s="8" t="s">
        <v>43</v>
      </c>
    </row>
    <row r="15" spans="2:25" x14ac:dyDescent="0.25">
      <c r="B15" s="17" t="s">
        <v>4</v>
      </c>
      <c r="C15" s="18" t="s">
        <v>44</v>
      </c>
      <c r="D15" s="13">
        <v>0</v>
      </c>
      <c r="E15" s="13">
        <v>50</v>
      </c>
    </row>
    <row r="16" spans="2:25" x14ac:dyDescent="0.25">
      <c r="B16" s="17" t="s">
        <v>4</v>
      </c>
      <c r="C16" s="18" t="s">
        <v>45</v>
      </c>
      <c r="D16" s="13">
        <v>1</v>
      </c>
      <c r="E16" s="13">
        <v>100</v>
      </c>
    </row>
    <row r="17" spans="2:9" x14ac:dyDescent="0.25">
      <c r="B17" s="17" t="s">
        <v>4</v>
      </c>
      <c r="C17" s="18" t="s">
        <v>46</v>
      </c>
      <c r="D17" s="13">
        <v>2</v>
      </c>
      <c r="E17" s="13">
        <v>150</v>
      </c>
    </row>
    <row r="18" spans="2:9" ht="15.75" thickBot="1" x14ac:dyDescent="0.3">
      <c r="B18" s="2"/>
      <c r="C18" s="2"/>
      <c r="D18" s="2"/>
      <c r="E18" s="2"/>
      <c r="F18" s="2"/>
      <c r="G18" s="2"/>
    </row>
    <row r="19" spans="2:9" ht="23.25" x14ac:dyDescent="0.35">
      <c r="B19" s="1" t="s">
        <v>47</v>
      </c>
      <c r="C19" s="1"/>
      <c r="D19" s="1"/>
      <c r="E19" s="1"/>
      <c r="F19" s="1"/>
      <c r="G19" s="1"/>
      <c r="H19" s="1"/>
    </row>
    <row r="20" spans="2:9" ht="30" x14ac:dyDescent="0.25">
      <c r="B20" s="2"/>
      <c r="C20" s="2"/>
      <c r="E20" s="2"/>
      <c r="F20" s="2"/>
      <c r="G20" s="2" t="s">
        <v>48</v>
      </c>
      <c r="H20" s="29" t="s">
        <v>49</v>
      </c>
    </row>
    <row r="21" spans="2:9" ht="131.25" x14ac:dyDescent="0.25">
      <c r="B21" s="14" t="s">
        <v>50</v>
      </c>
      <c r="C21" s="4" t="s">
        <v>0</v>
      </c>
      <c r="D21" s="8" t="s">
        <v>1</v>
      </c>
      <c r="E21" s="8" t="s">
        <v>51</v>
      </c>
      <c r="F21" s="6" t="s">
        <v>52</v>
      </c>
      <c r="G21" s="30" t="s">
        <v>53</v>
      </c>
      <c r="H21" s="30" t="s">
        <v>54</v>
      </c>
      <c r="I21" s="31" t="s">
        <v>12</v>
      </c>
    </row>
    <row r="22" spans="2:9" x14ac:dyDescent="0.25">
      <c r="B22" s="17" t="s">
        <v>4</v>
      </c>
      <c r="C22" s="32" t="s">
        <v>55</v>
      </c>
      <c r="D22" s="13" t="s">
        <v>56</v>
      </c>
      <c r="E22" s="13" t="s">
        <v>57</v>
      </c>
      <c r="F22" s="11">
        <v>1</v>
      </c>
      <c r="G22" s="33">
        <v>1</v>
      </c>
      <c r="H22" s="33">
        <v>100</v>
      </c>
      <c r="I22" s="12" t="s">
        <v>58</v>
      </c>
    </row>
    <row r="23" spans="2:9" x14ac:dyDescent="0.25">
      <c r="B23" s="17" t="s">
        <v>4</v>
      </c>
      <c r="C23" s="32" t="s">
        <v>59</v>
      </c>
      <c r="D23" s="13" t="s">
        <v>56</v>
      </c>
      <c r="E23" s="13" t="s">
        <v>60</v>
      </c>
      <c r="F23" s="11">
        <v>2</v>
      </c>
      <c r="G23" s="33">
        <v>3</v>
      </c>
      <c r="H23" s="33">
        <v>300</v>
      </c>
      <c r="I23" s="12" t="s">
        <v>61</v>
      </c>
    </row>
    <row r="24" spans="2:9" x14ac:dyDescent="0.25">
      <c r="B24" s="17" t="s">
        <v>4</v>
      </c>
      <c r="C24" s="32" t="s">
        <v>62</v>
      </c>
      <c r="D24" s="13" t="s">
        <v>56</v>
      </c>
      <c r="E24" s="13" t="s">
        <v>63</v>
      </c>
      <c r="F24" s="11">
        <v>3</v>
      </c>
      <c r="G24" s="33">
        <v>5</v>
      </c>
      <c r="H24" s="33">
        <v>500</v>
      </c>
      <c r="I24" s="12" t="s">
        <v>64</v>
      </c>
    </row>
    <row r="25" spans="2:9" x14ac:dyDescent="0.25">
      <c r="B25" s="17" t="s">
        <v>4</v>
      </c>
      <c r="C25" s="32" t="s">
        <v>65</v>
      </c>
      <c r="D25" s="13" t="s">
        <v>56</v>
      </c>
      <c r="E25" s="13" t="s">
        <v>66</v>
      </c>
      <c r="F25" s="11">
        <v>0</v>
      </c>
      <c r="G25" s="33">
        <v>0</v>
      </c>
      <c r="H25" s="33">
        <v>0</v>
      </c>
      <c r="I25" s="12" t="s">
        <v>67</v>
      </c>
    </row>
    <row r="26" spans="2:9" ht="15.75" thickBot="1" x14ac:dyDescent="0.3"/>
    <row r="27" spans="2:9" ht="23.25" x14ac:dyDescent="0.35">
      <c r="B27" s="1" t="s">
        <v>68</v>
      </c>
      <c r="C27" s="1"/>
      <c r="D27" s="1"/>
      <c r="E27" s="1"/>
      <c r="F27" s="1"/>
      <c r="G27" s="1"/>
    </row>
    <row r="28" spans="2:9" x14ac:dyDescent="0.25">
      <c r="B28" s="2"/>
      <c r="C28" s="2"/>
      <c r="D28" s="29" t="s">
        <v>69</v>
      </c>
      <c r="E28" s="2"/>
      <c r="F28" s="2"/>
      <c r="G28" s="2"/>
    </row>
    <row r="29" spans="2:9" ht="94.5" x14ac:dyDescent="0.25">
      <c r="B29" s="14" t="s">
        <v>70</v>
      </c>
      <c r="C29" s="4" t="s">
        <v>0</v>
      </c>
      <c r="D29" s="34" t="s">
        <v>42</v>
      </c>
      <c r="E29" s="31" t="s">
        <v>12</v>
      </c>
    </row>
    <row r="30" spans="2:9" x14ac:dyDescent="0.25">
      <c r="B30" s="17" t="s">
        <v>4</v>
      </c>
      <c r="C30" s="32" t="s">
        <v>57</v>
      </c>
      <c r="D30" s="35">
        <v>0</v>
      </c>
      <c r="E30" s="12" t="s">
        <v>71</v>
      </c>
    </row>
    <row r="31" spans="2:9" x14ac:dyDescent="0.25">
      <c r="B31" s="17" t="s">
        <v>4</v>
      </c>
      <c r="C31" s="32" t="s">
        <v>60</v>
      </c>
      <c r="D31" s="35">
        <v>1</v>
      </c>
      <c r="E31" s="12" t="s">
        <v>72</v>
      </c>
    </row>
    <row r="32" spans="2:9" x14ac:dyDescent="0.25">
      <c r="B32" s="17" t="s">
        <v>4</v>
      </c>
      <c r="C32" s="32" t="s">
        <v>63</v>
      </c>
      <c r="D32" s="35">
        <v>2</v>
      </c>
      <c r="E32" s="12" t="s">
        <v>73</v>
      </c>
    </row>
    <row r="33" spans="2:7" x14ac:dyDescent="0.25">
      <c r="B33" s="17" t="s">
        <v>4</v>
      </c>
      <c r="C33" s="32" t="s">
        <v>66</v>
      </c>
      <c r="D33" s="35">
        <v>3</v>
      </c>
      <c r="E33" s="12" t="s">
        <v>74</v>
      </c>
    </row>
    <row r="34" spans="2:7" ht="15.75" thickBot="1" x14ac:dyDescent="0.3"/>
    <row r="35" spans="2:7" ht="23.25" x14ac:dyDescent="0.35">
      <c r="B35" s="1" t="s">
        <v>756</v>
      </c>
      <c r="C35" s="1"/>
      <c r="D35" s="1"/>
      <c r="E35" s="1"/>
      <c r="F35" s="1"/>
      <c r="G35" s="1"/>
    </row>
    <row r="37" spans="2:7" ht="131.25" x14ac:dyDescent="0.25">
      <c r="B37" s="3" t="s">
        <v>757</v>
      </c>
      <c r="C37" s="3" t="s">
        <v>0</v>
      </c>
      <c r="D37" s="219" t="s">
        <v>759</v>
      </c>
      <c r="E37" s="220" t="s">
        <v>760</v>
      </c>
      <c r="F37" s="220" t="s">
        <v>761</v>
      </c>
      <c r="G37" s="220" t="s">
        <v>762</v>
      </c>
    </row>
    <row r="38" spans="2:7" x14ac:dyDescent="0.25">
      <c r="B38" s="9" t="s">
        <v>4</v>
      </c>
      <c r="C38" s="217" t="s">
        <v>758</v>
      </c>
      <c r="D38" s="218">
        <v>1</v>
      </c>
      <c r="E38" s="221">
        <v>4</v>
      </c>
      <c r="F38" s="221">
        <v>0.01</v>
      </c>
      <c r="G38" s="221">
        <v>1.4</v>
      </c>
    </row>
  </sheetData>
  <conditionalFormatting sqref="C22">
    <cfRule type="duplicateValues" dxfId="103" priority="7"/>
  </conditionalFormatting>
  <conditionalFormatting sqref="C23:C25">
    <cfRule type="duplicateValues" dxfId="102" priority="9"/>
  </conditionalFormatting>
  <conditionalFormatting sqref="C30:D30">
    <cfRule type="duplicateValues" dxfId="101" priority="5"/>
  </conditionalFormatting>
  <conditionalFormatting sqref="C31:D32">
    <cfRule type="duplicateValues" dxfId="100" priority="6"/>
  </conditionalFormatting>
  <conditionalFormatting sqref="C33:D33">
    <cfRule type="duplicateValues" dxfId="99" priority="4"/>
  </conditionalFormatting>
  <conditionalFormatting sqref="C15:C17">
    <cfRule type="duplicateValues" dxfId="98" priority="3"/>
  </conditionalFormatting>
  <conditionalFormatting sqref="C5:C9">
    <cfRule type="duplicateValues" dxfId="97" priority="10"/>
  </conditionalFormatting>
  <conditionalFormatting sqref="C8:C9">
    <cfRule type="duplicateValues" dxfId="96" priority="12"/>
  </conditionalFormatting>
  <conditionalFormatting sqref="C38:D38">
    <cfRule type="duplicateValues" dxfId="95" priority="1"/>
  </conditionalFormatting>
  <dataValidations count="3">
    <dataValidation type="list" showInputMessage="1" showErrorMessage="1" sqref="E22:E25">
      <formula1>$C$30:$C$33</formula1>
    </dataValidation>
    <dataValidation type="list" showInputMessage="1" showErrorMessage="1" sqref="D22:D25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7"/>
      <c r="C3" s="2"/>
      <c r="D3" s="2" t="s">
        <v>76</v>
      </c>
      <c r="E3" s="2"/>
      <c r="F3" s="238"/>
      <c r="G3" s="238"/>
      <c r="H3" s="2"/>
      <c r="I3" s="38"/>
      <c r="J3" s="39"/>
      <c r="K3" s="39"/>
    </row>
    <row r="4" spans="2:11" ht="126" x14ac:dyDescent="0.25">
      <c r="B4" s="14" t="s">
        <v>77</v>
      </c>
      <c r="C4" s="4" t="s">
        <v>0</v>
      </c>
      <c r="D4" s="4" t="s">
        <v>78</v>
      </c>
      <c r="E4" s="5" t="s">
        <v>1</v>
      </c>
      <c r="F4" s="6" t="s">
        <v>79</v>
      </c>
    </row>
    <row r="5" spans="2:11" x14ac:dyDescent="0.25">
      <c r="B5" s="23" t="s">
        <v>4</v>
      </c>
      <c r="C5" s="40" t="s">
        <v>80</v>
      </c>
      <c r="D5" s="40">
        <v>1</v>
      </c>
      <c r="E5" s="41" t="s">
        <v>8</v>
      </c>
      <c r="F5" s="25">
        <v>100</v>
      </c>
    </row>
    <row r="6" spans="2:11" x14ac:dyDescent="0.25">
      <c r="B6" s="23" t="s">
        <v>4</v>
      </c>
      <c r="C6" s="40" t="s">
        <v>81</v>
      </c>
      <c r="D6" s="32">
        <v>2</v>
      </c>
      <c r="E6" s="10" t="s">
        <v>8</v>
      </c>
      <c r="F6" s="19">
        <v>200</v>
      </c>
    </row>
    <row r="7" spans="2:11" x14ac:dyDescent="0.25">
      <c r="B7" s="23" t="s">
        <v>4</v>
      </c>
      <c r="C7" s="40" t="s">
        <v>82</v>
      </c>
      <c r="D7" s="32">
        <v>3</v>
      </c>
      <c r="E7" s="10" t="s">
        <v>83</v>
      </c>
      <c r="F7" s="19">
        <v>3</v>
      </c>
    </row>
    <row r="8" spans="2:11" x14ac:dyDescent="0.25">
      <c r="B8" s="23" t="s">
        <v>4</v>
      </c>
      <c r="C8" s="40" t="s">
        <v>84</v>
      </c>
      <c r="D8" s="32">
        <v>4</v>
      </c>
      <c r="E8" s="10" t="s">
        <v>8</v>
      </c>
      <c r="F8" s="19">
        <v>400</v>
      </c>
    </row>
    <row r="9" spans="2:11" x14ac:dyDescent="0.25">
      <c r="B9" s="23" t="s">
        <v>4</v>
      </c>
      <c r="C9" s="40" t="s">
        <v>85</v>
      </c>
      <c r="D9" s="32">
        <v>5</v>
      </c>
      <c r="E9" s="10" t="s">
        <v>83</v>
      </c>
      <c r="F9" s="19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E7" workbookViewId="0">
      <selection activeCell="N27" sqref="N27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 x14ac:dyDescent="0.3"/>
    <row r="2" spans="2:19" ht="23.25" x14ac:dyDescent="0.35">
      <c r="B2" s="44" t="s">
        <v>86</v>
      </c>
      <c r="C2" s="44"/>
      <c r="D2" s="44"/>
      <c r="E2" s="44"/>
      <c r="F2" s="44"/>
      <c r="G2" s="44"/>
      <c r="H2" s="44"/>
      <c r="I2" s="45"/>
      <c r="J2" s="45"/>
      <c r="K2" s="45"/>
      <c r="L2" s="45"/>
      <c r="M2" s="44"/>
      <c r="N2" s="44"/>
      <c r="O2" s="44"/>
      <c r="P2" s="44"/>
      <c r="Q2" s="44"/>
    </row>
    <row r="3" spans="2:19" x14ac:dyDescent="0.25">
      <c r="B3" s="46"/>
      <c r="C3" s="46"/>
      <c r="D3" s="46"/>
      <c r="E3" s="46"/>
      <c r="F3" s="46"/>
      <c r="G3" s="46"/>
      <c r="H3" s="46"/>
      <c r="I3" s="47"/>
      <c r="J3" s="47"/>
      <c r="K3" s="47"/>
      <c r="L3" s="47"/>
      <c r="M3" s="46"/>
      <c r="N3" s="46"/>
      <c r="O3" s="46"/>
      <c r="P3" s="46"/>
    </row>
    <row r="4" spans="2:19" ht="110.25" thickBot="1" x14ac:dyDescent="0.3">
      <c r="B4" s="48" t="s">
        <v>87</v>
      </c>
      <c r="C4" s="49" t="s">
        <v>0</v>
      </c>
      <c r="D4" s="49" t="s">
        <v>88</v>
      </c>
      <c r="E4" s="50" t="s">
        <v>89</v>
      </c>
      <c r="F4" s="51" t="s">
        <v>90</v>
      </c>
      <c r="G4" s="52" t="s">
        <v>91</v>
      </c>
      <c r="H4" s="52" t="s">
        <v>92</v>
      </c>
      <c r="I4" s="52" t="s">
        <v>93</v>
      </c>
      <c r="J4" s="53" t="s">
        <v>2</v>
      </c>
      <c r="K4" s="53" t="s">
        <v>94</v>
      </c>
      <c r="L4" s="53" t="s">
        <v>95</v>
      </c>
      <c r="M4" s="53" t="s">
        <v>96</v>
      </c>
      <c r="N4" s="53" t="s">
        <v>97</v>
      </c>
      <c r="O4" s="53" t="s">
        <v>788</v>
      </c>
      <c r="P4" s="54" t="s">
        <v>12</v>
      </c>
      <c r="Q4" s="55" t="s">
        <v>98</v>
      </c>
      <c r="R4" s="55" t="s">
        <v>3</v>
      </c>
      <c r="S4" s="4" t="s">
        <v>99</v>
      </c>
    </row>
    <row r="5" spans="2:19" x14ac:dyDescent="0.25">
      <c r="B5" s="56" t="s">
        <v>4</v>
      </c>
      <c r="C5" s="57" t="s">
        <v>100</v>
      </c>
      <c r="D5" s="57" t="s">
        <v>13</v>
      </c>
      <c r="E5" s="58"/>
      <c r="F5" s="59">
        <v>0</v>
      </c>
      <c r="G5" s="60">
        <v>0</v>
      </c>
      <c r="H5" s="60">
        <v>0</v>
      </c>
      <c r="I5" s="60">
        <v>0</v>
      </c>
      <c r="J5" s="61" t="s">
        <v>101</v>
      </c>
      <c r="K5" s="61" t="s">
        <v>100</v>
      </c>
      <c r="L5" s="61"/>
      <c r="M5" s="61"/>
      <c r="N5" s="62"/>
      <c r="O5" s="62"/>
      <c r="P5" s="63" t="str">
        <f t="shared" ref="P5:P49" si="0">UPPER(CONCATENATE("TID_","SKIN",SUBSTITUTE(C5,"dragon",""),"_NAME"))</f>
        <v>TID_SKIN_BABY_0_NAME</v>
      </c>
      <c r="Q5" s="64" t="str">
        <f t="shared" ref="Q5:Q49" si="1">UPPER(CONCATENATE("TID_",C5,"_DESC"))</f>
        <v>TID_DRAGON_BABY_0_DESC</v>
      </c>
      <c r="R5" s="64" t="s">
        <v>102</v>
      </c>
      <c r="S5" s="65">
        <v>1</v>
      </c>
    </row>
    <row r="6" spans="2:19" ht="15.75" thickBot="1" x14ac:dyDescent="0.3">
      <c r="B6" s="66" t="s">
        <v>4</v>
      </c>
      <c r="C6" s="65" t="s">
        <v>103</v>
      </c>
      <c r="D6" s="65" t="s">
        <v>13</v>
      </c>
      <c r="E6" s="67" t="s">
        <v>104</v>
      </c>
      <c r="F6" s="68">
        <v>1</v>
      </c>
      <c r="G6" s="69">
        <v>600</v>
      </c>
      <c r="H6" s="69">
        <v>0</v>
      </c>
      <c r="I6" s="69">
        <v>4</v>
      </c>
      <c r="J6" s="70" t="s">
        <v>105</v>
      </c>
      <c r="K6" s="70" t="s">
        <v>103</v>
      </c>
      <c r="L6" s="70"/>
      <c r="M6" s="70"/>
      <c r="N6" s="70" t="s">
        <v>106</v>
      </c>
      <c r="O6" s="70"/>
      <c r="P6" s="71" t="str">
        <f t="shared" si="0"/>
        <v>TID_SKIN_BABY_1_NAME</v>
      </c>
      <c r="Q6" s="72" t="str">
        <f t="shared" si="1"/>
        <v>TID_DRAGON_BABY_1_DESC</v>
      </c>
      <c r="R6" s="72" t="s">
        <v>107</v>
      </c>
      <c r="S6" s="65">
        <v>2</v>
      </c>
    </row>
    <row r="7" spans="2:19" x14ac:dyDescent="0.25">
      <c r="B7" s="56" t="s">
        <v>4</v>
      </c>
      <c r="C7" s="57" t="s">
        <v>108</v>
      </c>
      <c r="D7" s="57" t="s">
        <v>14</v>
      </c>
      <c r="E7" s="58"/>
      <c r="F7" s="59">
        <v>0</v>
      </c>
      <c r="G7" s="60">
        <v>0</v>
      </c>
      <c r="H7" s="60">
        <v>0</v>
      </c>
      <c r="I7" s="60">
        <v>0</v>
      </c>
      <c r="J7" s="61" t="s">
        <v>101</v>
      </c>
      <c r="K7" s="61" t="s">
        <v>108</v>
      </c>
      <c r="L7" s="61"/>
      <c r="M7" s="61"/>
      <c r="N7" s="62"/>
      <c r="O7" s="62"/>
      <c r="P7" s="63" t="str">
        <f t="shared" si="0"/>
        <v>TID_SKIN_CROCODILE_0_NAME</v>
      </c>
      <c r="Q7" s="64" t="str">
        <f t="shared" si="1"/>
        <v>TID_DRAGON_CROCODILE_0_DESC</v>
      </c>
      <c r="R7" s="64" t="s">
        <v>109</v>
      </c>
      <c r="S7" s="65">
        <v>3</v>
      </c>
    </row>
    <row r="8" spans="2:19" x14ac:dyDescent="0.25">
      <c r="B8" s="73" t="s">
        <v>4</v>
      </c>
      <c r="C8" s="74" t="s">
        <v>110</v>
      </c>
      <c r="D8" s="74" t="s">
        <v>14</v>
      </c>
      <c r="E8" s="75" t="s">
        <v>111</v>
      </c>
      <c r="F8" s="76">
        <v>1</v>
      </c>
      <c r="G8" s="77">
        <v>1650</v>
      </c>
      <c r="H8" s="77">
        <v>0</v>
      </c>
      <c r="I8" s="77">
        <v>2</v>
      </c>
      <c r="J8" s="78" t="s">
        <v>105</v>
      </c>
      <c r="K8" s="78" t="s">
        <v>110</v>
      </c>
      <c r="L8" s="78"/>
      <c r="M8" s="78"/>
      <c r="N8" s="70" t="s">
        <v>112</v>
      </c>
      <c r="O8" s="70"/>
      <c r="P8" s="79" t="str">
        <f t="shared" si="0"/>
        <v>TID_SKIN_CROCODILE_1_NAME</v>
      </c>
      <c r="Q8" s="80" t="str">
        <f t="shared" si="1"/>
        <v>TID_DRAGON_CROCODILE_1_DESC</v>
      </c>
      <c r="R8" s="80" t="s">
        <v>113</v>
      </c>
      <c r="S8" s="65">
        <v>4</v>
      </c>
    </row>
    <row r="9" spans="2:19" ht="15.75" thickBot="1" x14ac:dyDescent="0.3">
      <c r="B9" s="66" t="s">
        <v>4</v>
      </c>
      <c r="C9" s="65" t="s">
        <v>114</v>
      </c>
      <c r="D9" s="65" t="s">
        <v>14</v>
      </c>
      <c r="E9" s="67" t="s">
        <v>115</v>
      </c>
      <c r="F9" s="68">
        <v>2</v>
      </c>
      <c r="G9" s="69">
        <v>0</v>
      </c>
      <c r="H9" s="69">
        <v>12</v>
      </c>
      <c r="I9" s="69">
        <v>5</v>
      </c>
      <c r="J9" s="70" t="s">
        <v>116</v>
      </c>
      <c r="K9" s="70" t="s">
        <v>114</v>
      </c>
      <c r="L9" s="70"/>
      <c r="M9" s="70"/>
      <c r="N9" s="81" t="s">
        <v>117</v>
      </c>
      <c r="O9" s="70"/>
      <c r="P9" s="71" t="str">
        <f t="shared" si="0"/>
        <v>TID_SKIN_CROCODILE_2_NAME</v>
      </c>
      <c r="Q9" s="72" t="str">
        <f t="shared" si="1"/>
        <v>TID_DRAGON_CROCODILE_2_DESC</v>
      </c>
      <c r="R9" s="72" t="s">
        <v>118</v>
      </c>
      <c r="S9" s="65">
        <v>5</v>
      </c>
    </row>
    <row r="10" spans="2:19" x14ac:dyDescent="0.25">
      <c r="B10" s="56" t="s">
        <v>4</v>
      </c>
      <c r="C10" s="57" t="s">
        <v>119</v>
      </c>
      <c r="D10" s="57" t="s">
        <v>15</v>
      </c>
      <c r="E10" s="58"/>
      <c r="F10" s="59">
        <v>0</v>
      </c>
      <c r="G10" s="60">
        <v>0</v>
      </c>
      <c r="H10" s="60">
        <v>0</v>
      </c>
      <c r="I10" s="60">
        <v>0</v>
      </c>
      <c r="J10" s="61" t="s">
        <v>101</v>
      </c>
      <c r="K10" s="61" t="s">
        <v>119</v>
      </c>
      <c r="L10" s="61"/>
      <c r="M10" s="61"/>
      <c r="N10" s="70"/>
      <c r="O10" s="70"/>
      <c r="P10" s="63" t="str">
        <f t="shared" si="0"/>
        <v>TID_SKIN_REPTILE_0_NAME</v>
      </c>
      <c r="Q10" s="64" t="str">
        <f t="shared" si="1"/>
        <v>TID_DRAGON_REPTILE_0_DESC</v>
      </c>
      <c r="R10" s="64" t="s">
        <v>120</v>
      </c>
      <c r="S10" s="65">
        <v>6</v>
      </c>
    </row>
    <row r="11" spans="2:19" x14ac:dyDescent="0.25">
      <c r="B11" s="73" t="s">
        <v>4</v>
      </c>
      <c r="C11" s="74" t="s">
        <v>121</v>
      </c>
      <c r="D11" s="74" t="s">
        <v>15</v>
      </c>
      <c r="E11" s="82" t="s">
        <v>122</v>
      </c>
      <c r="F11" s="76">
        <v>1</v>
      </c>
      <c r="G11" s="77">
        <v>7000</v>
      </c>
      <c r="H11" s="77">
        <v>0</v>
      </c>
      <c r="I11" s="77">
        <v>2</v>
      </c>
      <c r="J11" s="78" t="s">
        <v>105</v>
      </c>
      <c r="K11" s="78" t="s">
        <v>121</v>
      </c>
      <c r="L11" s="78"/>
      <c r="M11" s="78"/>
      <c r="N11" s="70" t="s">
        <v>123</v>
      </c>
      <c r="O11" s="70"/>
      <c r="P11" s="79" t="str">
        <f t="shared" si="0"/>
        <v>TID_SKIN_REPTILE_1_NAME</v>
      </c>
      <c r="Q11" s="80" t="str">
        <f t="shared" si="1"/>
        <v>TID_DRAGON_REPTILE_1_DESC</v>
      </c>
      <c r="R11" s="80" t="s">
        <v>124</v>
      </c>
      <c r="S11" s="65">
        <v>7</v>
      </c>
    </row>
    <row r="12" spans="2:19" ht="15.75" thickBot="1" x14ac:dyDescent="0.3">
      <c r="B12" s="83" t="s">
        <v>4</v>
      </c>
      <c r="C12" s="84" t="s">
        <v>125</v>
      </c>
      <c r="D12" s="84" t="s">
        <v>15</v>
      </c>
      <c r="E12" s="85" t="s">
        <v>126</v>
      </c>
      <c r="F12" s="86">
        <v>2</v>
      </c>
      <c r="G12" s="87"/>
      <c r="H12" s="87">
        <v>20</v>
      </c>
      <c r="I12" s="87">
        <v>5</v>
      </c>
      <c r="J12" s="88" t="s">
        <v>116</v>
      </c>
      <c r="K12" s="88" t="s">
        <v>125</v>
      </c>
      <c r="L12" s="88"/>
      <c r="M12" s="88"/>
      <c r="N12" s="88" t="s">
        <v>127</v>
      </c>
      <c r="O12" s="88"/>
      <c r="P12" s="89" t="str">
        <f t="shared" si="0"/>
        <v>TID_SKIN_REPTILE_2_NAME</v>
      </c>
      <c r="Q12" s="90" t="str">
        <f t="shared" si="1"/>
        <v>TID_DRAGON_REPTILE_2_DESC</v>
      </c>
      <c r="R12" s="90" t="s">
        <v>128</v>
      </c>
      <c r="S12" s="84">
        <v>8</v>
      </c>
    </row>
    <row r="13" spans="2:19" x14ac:dyDescent="0.25">
      <c r="B13" s="73" t="s">
        <v>4</v>
      </c>
      <c r="C13" s="74" t="s">
        <v>129</v>
      </c>
      <c r="D13" s="74" t="s">
        <v>16</v>
      </c>
      <c r="E13" s="75"/>
      <c r="F13" s="76">
        <v>0</v>
      </c>
      <c r="G13" s="77">
        <v>0</v>
      </c>
      <c r="H13" s="77">
        <v>0</v>
      </c>
      <c r="I13" s="77">
        <v>0</v>
      </c>
      <c r="J13" s="78" t="s">
        <v>101</v>
      </c>
      <c r="K13" s="78" t="s">
        <v>129</v>
      </c>
      <c r="L13" s="78"/>
      <c r="M13" s="78"/>
      <c r="N13" s="70"/>
      <c r="O13" s="70"/>
      <c r="P13" s="79" t="str">
        <f t="shared" si="0"/>
        <v>TID_SKIN_FAT_0_NAME</v>
      </c>
      <c r="Q13" s="80" t="str">
        <f t="shared" si="1"/>
        <v>TID_DRAGON_FAT_0_DESC</v>
      </c>
      <c r="R13" s="80" t="s">
        <v>130</v>
      </c>
      <c r="S13" s="65">
        <v>10</v>
      </c>
    </row>
    <row r="14" spans="2:19" x14ac:dyDescent="0.25">
      <c r="B14" s="73" t="s">
        <v>4</v>
      </c>
      <c r="C14" s="74" t="s">
        <v>131</v>
      </c>
      <c r="D14" s="74" t="s">
        <v>16</v>
      </c>
      <c r="E14" s="67" t="s">
        <v>132</v>
      </c>
      <c r="F14" s="76">
        <v>1</v>
      </c>
      <c r="G14" s="77">
        <v>12000</v>
      </c>
      <c r="H14" s="77">
        <v>0</v>
      </c>
      <c r="I14" s="77">
        <v>2</v>
      </c>
      <c r="J14" s="78" t="s">
        <v>105</v>
      </c>
      <c r="K14" s="78" t="s">
        <v>131</v>
      </c>
      <c r="L14" s="78"/>
      <c r="M14" s="78"/>
      <c r="N14" s="70" t="s">
        <v>799</v>
      </c>
      <c r="O14" s="70"/>
      <c r="P14" s="79" t="str">
        <f t="shared" si="0"/>
        <v>TID_SKIN_FAT_1_NAME</v>
      </c>
      <c r="Q14" s="80" t="str">
        <f t="shared" si="1"/>
        <v>TID_DRAGON_FAT_1_DESC</v>
      </c>
      <c r="R14" s="80" t="s">
        <v>133</v>
      </c>
      <c r="S14" s="65">
        <v>11</v>
      </c>
    </row>
    <row r="15" spans="2:19" x14ac:dyDescent="0.25">
      <c r="B15" s="66" t="s">
        <v>4</v>
      </c>
      <c r="C15" s="65" t="s">
        <v>134</v>
      </c>
      <c r="D15" s="65" t="s">
        <v>16</v>
      </c>
      <c r="E15" s="67" t="s">
        <v>126</v>
      </c>
      <c r="F15" s="68">
        <v>2</v>
      </c>
      <c r="G15" s="69">
        <v>16000</v>
      </c>
      <c r="H15" s="69"/>
      <c r="I15" s="69">
        <v>5</v>
      </c>
      <c r="J15" s="70" t="s">
        <v>116</v>
      </c>
      <c r="K15" s="70" t="s">
        <v>134</v>
      </c>
      <c r="L15" s="70"/>
      <c r="M15" s="70"/>
      <c r="N15" s="70" t="s">
        <v>135</v>
      </c>
      <c r="O15" s="70"/>
      <c r="P15" s="71" t="str">
        <f t="shared" si="0"/>
        <v>TID_SKIN_FAT_2_NAME</v>
      </c>
      <c r="Q15" s="72" t="str">
        <f t="shared" si="1"/>
        <v>TID_DRAGON_FAT_2_DESC</v>
      </c>
      <c r="R15" s="72" t="s">
        <v>136</v>
      </c>
      <c r="S15" s="65">
        <v>12</v>
      </c>
    </row>
    <row r="16" spans="2:19" ht="15.75" thickBot="1" x14ac:dyDescent="0.3">
      <c r="B16" s="66" t="s">
        <v>4</v>
      </c>
      <c r="C16" s="65" t="s">
        <v>137</v>
      </c>
      <c r="D16" s="65" t="s">
        <v>16</v>
      </c>
      <c r="E16" s="67" t="s">
        <v>6</v>
      </c>
      <c r="F16" s="68">
        <v>3</v>
      </c>
      <c r="G16" s="69">
        <v>0</v>
      </c>
      <c r="H16" s="69">
        <v>30</v>
      </c>
      <c r="I16" s="69">
        <v>8</v>
      </c>
      <c r="J16" s="70" t="s">
        <v>138</v>
      </c>
      <c r="K16" s="70" t="s">
        <v>137</v>
      </c>
      <c r="L16" s="70"/>
      <c r="M16" s="70"/>
      <c r="N16" s="70" t="s">
        <v>139</v>
      </c>
      <c r="O16" s="70"/>
      <c r="P16" s="71" t="str">
        <f t="shared" si="0"/>
        <v>TID_SKIN_FAT_3_NAME</v>
      </c>
      <c r="Q16" s="72" t="str">
        <f t="shared" si="1"/>
        <v>TID_DRAGON_FAT_3_DESC</v>
      </c>
      <c r="R16" s="72" t="s">
        <v>140</v>
      </c>
      <c r="S16" s="65">
        <v>12</v>
      </c>
    </row>
    <row r="17" spans="2:19" x14ac:dyDescent="0.25">
      <c r="B17" s="56" t="s">
        <v>4</v>
      </c>
      <c r="C17" s="57" t="s">
        <v>141</v>
      </c>
      <c r="D17" s="57" t="s">
        <v>17</v>
      </c>
      <c r="E17" s="58"/>
      <c r="F17" s="59">
        <v>0</v>
      </c>
      <c r="G17" s="60">
        <v>0</v>
      </c>
      <c r="H17" s="60">
        <v>0</v>
      </c>
      <c r="I17" s="60">
        <v>0</v>
      </c>
      <c r="J17" s="61" t="s">
        <v>101</v>
      </c>
      <c r="K17" s="61" t="s">
        <v>141</v>
      </c>
      <c r="L17" s="61"/>
      <c r="M17" s="61"/>
      <c r="N17" s="62"/>
      <c r="O17" s="62"/>
      <c r="P17" s="63" t="str">
        <f t="shared" si="0"/>
        <v>TID_SKIN_BUG_0_NAME</v>
      </c>
      <c r="Q17" s="64" t="str">
        <f t="shared" si="1"/>
        <v>TID_DRAGON_BUG_0_DESC</v>
      </c>
      <c r="R17" s="64" t="s">
        <v>142</v>
      </c>
      <c r="S17" s="65">
        <v>13</v>
      </c>
    </row>
    <row r="18" spans="2:19" x14ac:dyDescent="0.25">
      <c r="B18" s="73" t="s">
        <v>4</v>
      </c>
      <c r="C18" s="74" t="s">
        <v>143</v>
      </c>
      <c r="D18" s="74" t="s">
        <v>17</v>
      </c>
      <c r="E18" s="75" t="s">
        <v>144</v>
      </c>
      <c r="F18" s="76">
        <v>1</v>
      </c>
      <c r="G18" s="77">
        <v>26000</v>
      </c>
      <c r="H18" s="77">
        <v>0</v>
      </c>
      <c r="I18" s="77">
        <v>2</v>
      </c>
      <c r="J18" s="78" t="s">
        <v>116</v>
      </c>
      <c r="K18" s="78" t="s">
        <v>145</v>
      </c>
      <c r="L18" s="78"/>
      <c r="M18" s="78"/>
      <c r="N18" s="70" t="s">
        <v>146</v>
      </c>
      <c r="O18" s="70"/>
      <c r="P18" s="79" t="str">
        <f t="shared" si="0"/>
        <v>TID_SKIN_BUG_1_NAME</v>
      </c>
      <c r="Q18" s="80" t="str">
        <f t="shared" si="1"/>
        <v>TID_DRAGON_BUG_1_DESC</v>
      </c>
      <c r="R18" s="80" t="s">
        <v>147</v>
      </c>
      <c r="S18" s="65">
        <v>14</v>
      </c>
    </row>
    <row r="19" spans="2:19" x14ac:dyDescent="0.25">
      <c r="B19" s="73" t="s">
        <v>4</v>
      </c>
      <c r="C19" s="74" t="s">
        <v>145</v>
      </c>
      <c r="D19" s="74" t="s">
        <v>17</v>
      </c>
      <c r="E19" s="75" t="s">
        <v>8</v>
      </c>
      <c r="F19" s="76">
        <v>2</v>
      </c>
      <c r="G19" s="77">
        <v>35000</v>
      </c>
      <c r="H19" s="77">
        <v>0</v>
      </c>
      <c r="I19" s="77">
        <v>5</v>
      </c>
      <c r="J19" s="78" t="s">
        <v>105</v>
      </c>
      <c r="K19" s="78" t="s">
        <v>143</v>
      </c>
      <c r="L19" s="78"/>
      <c r="M19" s="78"/>
      <c r="N19" s="70" t="s">
        <v>148</v>
      </c>
      <c r="O19" s="70"/>
      <c r="P19" s="79" t="str">
        <f t="shared" si="0"/>
        <v>TID_SKIN_BUG_2_NAME</v>
      </c>
      <c r="Q19" s="80" t="str">
        <f t="shared" si="1"/>
        <v>TID_DRAGON_BUG_2_DESC</v>
      </c>
      <c r="R19" s="80" t="s">
        <v>149</v>
      </c>
      <c r="S19" s="65">
        <v>15</v>
      </c>
    </row>
    <row r="20" spans="2:19" ht="15.75" thickBot="1" x14ac:dyDescent="0.3">
      <c r="B20" s="66" t="s">
        <v>4</v>
      </c>
      <c r="C20" s="65" t="s">
        <v>150</v>
      </c>
      <c r="D20" s="65" t="s">
        <v>17</v>
      </c>
      <c r="E20" s="82" t="s">
        <v>122</v>
      </c>
      <c r="F20" s="68">
        <v>3</v>
      </c>
      <c r="G20" s="69">
        <v>0</v>
      </c>
      <c r="H20" s="69">
        <v>40</v>
      </c>
      <c r="I20" s="69">
        <v>8</v>
      </c>
      <c r="J20" s="70" t="s">
        <v>138</v>
      </c>
      <c r="K20" s="70" t="s">
        <v>150</v>
      </c>
      <c r="L20" s="70"/>
      <c r="M20" s="70"/>
      <c r="N20" s="70" t="s">
        <v>151</v>
      </c>
      <c r="O20" s="70"/>
      <c r="P20" s="71" t="str">
        <f t="shared" si="0"/>
        <v>TID_SKIN_BUG_3_NAME</v>
      </c>
      <c r="Q20" s="72" t="str">
        <f t="shared" si="1"/>
        <v>TID_DRAGON_BUG_3_DESC</v>
      </c>
      <c r="R20" s="72" t="s">
        <v>152</v>
      </c>
      <c r="S20" s="65">
        <v>16</v>
      </c>
    </row>
    <row r="21" spans="2:19" x14ac:dyDescent="0.25">
      <c r="B21" s="56" t="s">
        <v>4</v>
      </c>
      <c r="C21" s="57" t="s">
        <v>153</v>
      </c>
      <c r="D21" s="57" t="s">
        <v>18</v>
      </c>
      <c r="E21" s="58"/>
      <c r="F21" s="59">
        <v>0</v>
      </c>
      <c r="G21" s="60">
        <v>0</v>
      </c>
      <c r="H21" s="60">
        <v>0</v>
      </c>
      <c r="I21" s="60">
        <v>0</v>
      </c>
      <c r="J21" s="61" t="s">
        <v>101</v>
      </c>
      <c r="K21" s="61" t="s">
        <v>153</v>
      </c>
      <c r="L21" s="61"/>
      <c r="M21" s="61"/>
      <c r="N21" s="62" t="s">
        <v>154</v>
      </c>
      <c r="O21" s="62"/>
      <c r="P21" s="63" t="str">
        <f t="shared" si="0"/>
        <v>TID_SKIN_CHINESE_0_NAME</v>
      </c>
      <c r="Q21" s="64" t="str">
        <f t="shared" si="1"/>
        <v>TID_DRAGON_CHINESE_0_DESC</v>
      </c>
      <c r="R21" s="64" t="s">
        <v>155</v>
      </c>
      <c r="S21" s="65">
        <v>17</v>
      </c>
    </row>
    <row r="22" spans="2:19" x14ac:dyDescent="0.25">
      <c r="B22" s="73" t="s">
        <v>4</v>
      </c>
      <c r="C22" s="74" t="s">
        <v>156</v>
      </c>
      <c r="D22" s="74" t="s">
        <v>18</v>
      </c>
      <c r="E22" s="75" t="s">
        <v>132</v>
      </c>
      <c r="F22" s="76">
        <v>1</v>
      </c>
      <c r="G22" s="77">
        <v>50000</v>
      </c>
      <c r="H22" s="77">
        <v>0</v>
      </c>
      <c r="I22" s="77">
        <v>3</v>
      </c>
      <c r="J22" s="78" t="s">
        <v>105</v>
      </c>
      <c r="K22" s="78" t="s">
        <v>156</v>
      </c>
      <c r="L22" s="78"/>
      <c r="M22" s="78"/>
      <c r="N22" s="70" t="s">
        <v>157</v>
      </c>
      <c r="O22" s="70"/>
      <c r="P22" s="79" t="str">
        <f t="shared" si="0"/>
        <v>TID_SKIN_CHINESE_1_NAME</v>
      </c>
      <c r="Q22" s="80" t="str">
        <f t="shared" si="1"/>
        <v>TID_DRAGON_CHINESE_1_DESC</v>
      </c>
      <c r="R22" s="80" t="s">
        <v>158</v>
      </c>
      <c r="S22" s="65">
        <v>18</v>
      </c>
    </row>
    <row r="23" spans="2:19" x14ac:dyDescent="0.25">
      <c r="B23" s="73" t="s">
        <v>4</v>
      </c>
      <c r="C23" s="74" t="s">
        <v>159</v>
      </c>
      <c r="D23" s="74" t="s">
        <v>18</v>
      </c>
      <c r="E23" s="75" t="s">
        <v>144</v>
      </c>
      <c r="F23" s="76">
        <v>2</v>
      </c>
      <c r="G23" s="77">
        <v>67000</v>
      </c>
      <c r="H23" s="77">
        <v>0</v>
      </c>
      <c r="I23" s="77">
        <v>7</v>
      </c>
      <c r="J23" s="78" t="s">
        <v>116</v>
      </c>
      <c r="K23" s="78" t="s">
        <v>159</v>
      </c>
      <c r="L23" s="78"/>
      <c r="M23" s="78"/>
      <c r="N23" s="70" t="s">
        <v>160</v>
      </c>
      <c r="O23" s="70"/>
      <c r="P23" s="79" t="str">
        <f t="shared" si="0"/>
        <v>TID_SKIN_CHINESE_2_NAME</v>
      </c>
      <c r="Q23" s="80" t="str">
        <f t="shared" si="1"/>
        <v>TID_DRAGON_CHINESE_2_DESC</v>
      </c>
      <c r="R23" s="80" t="s">
        <v>161</v>
      </c>
      <c r="S23" s="65">
        <v>19</v>
      </c>
    </row>
    <row r="24" spans="2:19" ht="15.75" thickBot="1" x14ac:dyDescent="0.3">
      <c r="B24" s="66" t="s">
        <v>4</v>
      </c>
      <c r="C24" s="65" t="s">
        <v>162</v>
      </c>
      <c r="D24" s="65" t="s">
        <v>18</v>
      </c>
      <c r="E24" s="67" t="s">
        <v>126</v>
      </c>
      <c r="F24" s="68">
        <v>3</v>
      </c>
      <c r="G24" s="69">
        <v>0</v>
      </c>
      <c r="H24" s="69">
        <v>80</v>
      </c>
      <c r="I24" s="69">
        <v>11</v>
      </c>
      <c r="J24" s="70" t="s">
        <v>138</v>
      </c>
      <c r="K24" s="70" t="s">
        <v>162</v>
      </c>
      <c r="L24" s="70"/>
      <c r="M24" s="70"/>
      <c r="N24" s="70" t="s">
        <v>163</v>
      </c>
      <c r="O24" s="70"/>
      <c r="P24" s="71" t="str">
        <f t="shared" si="0"/>
        <v>TID_SKIN_CHINESE_3_NAME</v>
      </c>
      <c r="Q24" s="72" t="str">
        <f t="shared" si="1"/>
        <v>TID_DRAGON_CHINESE_3_DESC</v>
      </c>
      <c r="R24" s="72" t="s">
        <v>164</v>
      </c>
      <c r="S24" s="65">
        <v>20</v>
      </c>
    </row>
    <row r="25" spans="2:19" x14ac:dyDescent="0.25">
      <c r="B25" s="56" t="s">
        <v>4</v>
      </c>
      <c r="C25" s="57" t="s">
        <v>165</v>
      </c>
      <c r="D25" s="57" t="s">
        <v>19</v>
      </c>
      <c r="E25" s="58"/>
      <c r="F25" s="59">
        <v>0</v>
      </c>
      <c r="G25" s="60">
        <v>0</v>
      </c>
      <c r="H25" s="60">
        <v>0</v>
      </c>
      <c r="I25" s="60">
        <v>0</v>
      </c>
      <c r="J25" s="61" t="s">
        <v>101</v>
      </c>
      <c r="K25" s="61" t="s">
        <v>165</v>
      </c>
      <c r="L25" s="61"/>
      <c r="M25" s="61"/>
      <c r="N25" s="62"/>
      <c r="O25" s="62"/>
      <c r="P25" s="63" t="str">
        <f t="shared" si="0"/>
        <v>TID_SKIN_CLASSIC_0_NAME</v>
      </c>
      <c r="Q25" s="64" t="str">
        <f t="shared" si="1"/>
        <v>TID_DRAGON_CLASSIC_0_DESC</v>
      </c>
      <c r="R25" s="64" t="s">
        <v>166</v>
      </c>
      <c r="S25" s="65">
        <v>21</v>
      </c>
    </row>
    <row r="26" spans="2:19" x14ac:dyDescent="0.25">
      <c r="B26" s="73" t="s">
        <v>4</v>
      </c>
      <c r="C26" s="74" t="s">
        <v>167</v>
      </c>
      <c r="D26" s="74" t="s">
        <v>19</v>
      </c>
      <c r="E26" s="75" t="s">
        <v>168</v>
      </c>
      <c r="F26" s="76">
        <v>1</v>
      </c>
      <c r="G26" s="77">
        <v>84000</v>
      </c>
      <c r="H26" s="77">
        <v>0</v>
      </c>
      <c r="I26" s="77">
        <v>2</v>
      </c>
      <c r="J26" s="78" t="s">
        <v>105</v>
      </c>
      <c r="K26" s="78" t="s">
        <v>167</v>
      </c>
      <c r="L26" s="78"/>
      <c r="M26" s="78"/>
      <c r="N26" s="70" t="s">
        <v>169</v>
      </c>
      <c r="O26" s="70"/>
      <c r="P26" s="79" t="str">
        <f t="shared" si="0"/>
        <v>TID_SKIN_CLASSIC_1_NAME</v>
      </c>
      <c r="Q26" s="80" t="str">
        <f t="shared" si="1"/>
        <v>TID_DRAGON_CLASSIC_1_DESC</v>
      </c>
      <c r="R26" s="80" t="s">
        <v>170</v>
      </c>
      <c r="S26" s="65">
        <v>22</v>
      </c>
    </row>
    <row r="27" spans="2:19" x14ac:dyDescent="0.25">
      <c r="B27" s="73" t="s">
        <v>4</v>
      </c>
      <c r="C27" s="74" t="s">
        <v>171</v>
      </c>
      <c r="D27" s="74" t="s">
        <v>19</v>
      </c>
      <c r="E27" s="75" t="s">
        <v>144</v>
      </c>
      <c r="F27" s="76">
        <v>2</v>
      </c>
      <c r="G27" s="77">
        <v>104000</v>
      </c>
      <c r="H27" s="77">
        <v>0</v>
      </c>
      <c r="I27" s="77">
        <v>5</v>
      </c>
      <c r="J27" s="78" t="s">
        <v>116</v>
      </c>
      <c r="K27" s="78" t="s">
        <v>171</v>
      </c>
      <c r="L27" s="78"/>
      <c r="M27" s="78"/>
      <c r="N27" s="70" t="s">
        <v>172</v>
      </c>
      <c r="O27" s="70"/>
      <c r="P27" s="79" t="str">
        <f t="shared" si="0"/>
        <v>TID_SKIN_CLASSIC_2_NAME</v>
      </c>
      <c r="Q27" s="80" t="str">
        <f t="shared" si="1"/>
        <v>TID_DRAGON_CLASSIC_2_DESC</v>
      </c>
      <c r="R27" s="80" t="s">
        <v>173</v>
      </c>
      <c r="S27" s="65">
        <v>23</v>
      </c>
    </row>
    <row r="28" spans="2:19" x14ac:dyDescent="0.25">
      <c r="B28" s="73" t="s">
        <v>4</v>
      </c>
      <c r="C28" s="74" t="s">
        <v>174</v>
      </c>
      <c r="D28" s="74" t="s">
        <v>19</v>
      </c>
      <c r="E28" s="75" t="s">
        <v>8</v>
      </c>
      <c r="F28" s="76">
        <v>3</v>
      </c>
      <c r="G28" s="77">
        <v>125000</v>
      </c>
      <c r="H28" s="77">
        <v>0</v>
      </c>
      <c r="I28" s="77">
        <v>8</v>
      </c>
      <c r="J28" s="70" t="s">
        <v>138</v>
      </c>
      <c r="K28" s="70" t="s">
        <v>174</v>
      </c>
      <c r="L28" s="70"/>
      <c r="M28" s="70"/>
      <c r="N28" s="70" t="s">
        <v>175</v>
      </c>
      <c r="O28" s="70"/>
      <c r="P28" s="79" t="str">
        <f t="shared" si="0"/>
        <v>TID_SKIN_CLASSIC_3_NAME</v>
      </c>
      <c r="Q28" s="80" t="str">
        <f t="shared" si="1"/>
        <v>TID_DRAGON_CLASSIC_3_DESC</v>
      </c>
      <c r="R28" s="80" t="s">
        <v>176</v>
      </c>
      <c r="S28" s="65">
        <v>24</v>
      </c>
    </row>
    <row r="29" spans="2:19" ht="15.75" thickBot="1" x14ac:dyDescent="0.3">
      <c r="B29" s="66" t="s">
        <v>4</v>
      </c>
      <c r="C29" s="65" t="s">
        <v>177</v>
      </c>
      <c r="D29" s="65" t="s">
        <v>19</v>
      </c>
      <c r="E29" s="67" t="s">
        <v>178</v>
      </c>
      <c r="F29" s="68">
        <v>4</v>
      </c>
      <c r="G29" s="69">
        <v>0</v>
      </c>
      <c r="H29" s="69">
        <v>110</v>
      </c>
      <c r="I29" s="69">
        <v>11</v>
      </c>
      <c r="J29" s="70" t="s">
        <v>179</v>
      </c>
      <c r="K29" s="70" t="s">
        <v>177</v>
      </c>
      <c r="L29" s="70"/>
      <c r="M29" s="70"/>
      <c r="N29" s="70" t="s">
        <v>180</v>
      </c>
      <c r="O29" s="70"/>
      <c r="P29" s="71" t="str">
        <f t="shared" si="0"/>
        <v>TID_SKIN_CLASSIC_4_NAME</v>
      </c>
      <c r="Q29" s="72" t="str">
        <f t="shared" si="1"/>
        <v>TID_DRAGON_CLASSIC_4_DESC</v>
      </c>
      <c r="R29" s="72" t="s">
        <v>181</v>
      </c>
      <c r="S29" s="65">
        <v>25</v>
      </c>
    </row>
    <row r="30" spans="2:19" x14ac:dyDescent="0.25">
      <c r="B30" s="56" t="s">
        <v>4</v>
      </c>
      <c r="C30" s="57" t="s">
        <v>182</v>
      </c>
      <c r="D30" s="57" t="s">
        <v>20</v>
      </c>
      <c r="E30" s="58"/>
      <c r="F30" s="59">
        <v>0</v>
      </c>
      <c r="G30" s="60">
        <v>0</v>
      </c>
      <c r="H30" s="60">
        <v>0</v>
      </c>
      <c r="I30" s="60">
        <v>0</v>
      </c>
      <c r="J30" s="61" t="s">
        <v>101</v>
      </c>
      <c r="K30" s="61" t="s">
        <v>182</v>
      </c>
      <c r="L30" s="61"/>
      <c r="M30" s="61"/>
      <c r="N30" s="62" t="s">
        <v>183</v>
      </c>
      <c r="O30" s="62"/>
      <c r="P30" s="63" t="str">
        <f t="shared" si="0"/>
        <v>TID_SKIN_DEVIL_0_NAME</v>
      </c>
      <c r="Q30" s="64" t="str">
        <f t="shared" si="1"/>
        <v>TID_DRAGON_DEVIL_0_DESC</v>
      </c>
      <c r="R30" s="64" t="s">
        <v>184</v>
      </c>
      <c r="S30" s="65">
        <v>26</v>
      </c>
    </row>
    <row r="31" spans="2:19" x14ac:dyDescent="0.25">
      <c r="B31" s="73" t="s">
        <v>4</v>
      </c>
      <c r="C31" s="74" t="s">
        <v>185</v>
      </c>
      <c r="D31" s="74" t="s">
        <v>20</v>
      </c>
      <c r="E31" s="75" t="s">
        <v>104</v>
      </c>
      <c r="F31" s="76">
        <v>1</v>
      </c>
      <c r="G31" s="77">
        <v>140000</v>
      </c>
      <c r="H31" s="77">
        <v>0</v>
      </c>
      <c r="I31" s="77">
        <v>2</v>
      </c>
      <c r="J31" s="78" t="s">
        <v>105</v>
      </c>
      <c r="K31" s="78" t="s">
        <v>185</v>
      </c>
      <c r="L31" s="78"/>
      <c r="M31" s="78"/>
      <c r="N31" s="70" t="s">
        <v>186</v>
      </c>
      <c r="O31" s="70"/>
      <c r="P31" s="79" t="str">
        <f t="shared" si="0"/>
        <v>TID_SKIN_DEVIL_1_NAME</v>
      </c>
      <c r="Q31" s="80" t="str">
        <f t="shared" si="1"/>
        <v>TID_DRAGON_DEVIL_1_DESC</v>
      </c>
      <c r="R31" s="80" t="s">
        <v>187</v>
      </c>
      <c r="S31" s="65">
        <v>27</v>
      </c>
    </row>
    <row r="32" spans="2:19" x14ac:dyDescent="0.25">
      <c r="B32" s="73" t="s">
        <v>4</v>
      </c>
      <c r="C32" s="74" t="s">
        <v>188</v>
      </c>
      <c r="D32" s="74" t="s">
        <v>20</v>
      </c>
      <c r="E32" s="75" t="s">
        <v>168</v>
      </c>
      <c r="F32" s="76">
        <v>2</v>
      </c>
      <c r="G32" s="77">
        <v>170000</v>
      </c>
      <c r="H32" s="77">
        <v>0</v>
      </c>
      <c r="I32" s="77">
        <v>7</v>
      </c>
      <c r="J32" s="78" t="s">
        <v>138</v>
      </c>
      <c r="K32" s="78" t="s">
        <v>189</v>
      </c>
      <c r="L32" s="78"/>
      <c r="M32" s="78"/>
      <c r="N32" s="70" t="s">
        <v>190</v>
      </c>
      <c r="O32" s="70"/>
      <c r="P32" s="79" t="str">
        <f t="shared" si="0"/>
        <v>TID_SKIN_DEVIL_2_NAME</v>
      </c>
      <c r="Q32" s="80" t="str">
        <f t="shared" si="1"/>
        <v>TID_DRAGON_DEVIL_2_DESC</v>
      </c>
      <c r="R32" s="80" t="s">
        <v>191</v>
      </c>
      <c r="S32" s="65">
        <v>28</v>
      </c>
    </row>
    <row r="33" spans="2:19" x14ac:dyDescent="0.25">
      <c r="B33" s="73" t="s">
        <v>4</v>
      </c>
      <c r="C33" s="74" t="s">
        <v>189</v>
      </c>
      <c r="D33" s="74" t="s">
        <v>20</v>
      </c>
      <c r="E33" s="67" t="s">
        <v>6</v>
      </c>
      <c r="F33" s="76">
        <v>3</v>
      </c>
      <c r="G33" s="77">
        <v>200000</v>
      </c>
      <c r="H33" s="77">
        <v>0</v>
      </c>
      <c r="I33" s="77">
        <v>11</v>
      </c>
      <c r="J33" s="70" t="s">
        <v>116</v>
      </c>
      <c r="K33" s="70" t="s">
        <v>188</v>
      </c>
      <c r="L33" s="70"/>
      <c r="M33" s="70"/>
      <c r="N33" s="70" t="s">
        <v>192</v>
      </c>
      <c r="O33" s="70"/>
      <c r="P33" s="79" t="str">
        <f t="shared" si="0"/>
        <v>TID_SKIN_DEVIL_3_NAME</v>
      </c>
      <c r="Q33" s="80" t="str">
        <f t="shared" si="1"/>
        <v>TID_DRAGON_DEVIL_3_DESC</v>
      </c>
      <c r="R33" s="80" t="s">
        <v>193</v>
      </c>
      <c r="S33" s="65">
        <v>29</v>
      </c>
    </row>
    <row r="34" spans="2:19" ht="15.75" thickBot="1" x14ac:dyDescent="0.3">
      <c r="B34" s="83" t="s">
        <v>4</v>
      </c>
      <c r="C34" s="84" t="s">
        <v>194</v>
      </c>
      <c r="D34" s="84" t="s">
        <v>20</v>
      </c>
      <c r="E34" s="85" t="s">
        <v>115</v>
      </c>
      <c r="F34" s="86">
        <v>4</v>
      </c>
      <c r="G34" s="87">
        <v>0</v>
      </c>
      <c r="H34" s="87">
        <v>160</v>
      </c>
      <c r="I34" s="87">
        <v>15</v>
      </c>
      <c r="J34" s="88" t="s">
        <v>179</v>
      </c>
      <c r="K34" s="88" t="s">
        <v>194</v>
      </c>
      <c r="L34" s="88"/>
      <c r="M34" s="88"/>
      <c r="N34" s="88" t="s">
        <v>195</v>
      </c>
      <c r="O34" s="88"/>
      <c r="P34" s="89" t="str">
        <f t="shared" si="0"/>
        <v>TID_SKIN_DEVIL_4_NAME</v>
      </c>
      <c r="Q34" s="90" t="str">
        <f t="shared" si="1"/>
        <v>TID_DRAGON_DEVIL_4_DESC</v>
      </c>
      <c r="R34" s="90" t="s">
        <v>196</v>
      </c>
      <c r="S34" s="84">
        <v>30</v>
      </c>
    </row>
    <row r="35" spans="2:19" x14ac:dyDescent="0.25">
      <c r="B35" s="66" t="s">
        <v>4</v>
      </c>
      <c r="C35" s="65" t="s">
        <v>706</v>
      </c>
      <c r="D35" s="65" t="s">
        <v>711</v>
      </c>
      <c r="E35" s="67"/>
      <c r="F35" s="68">
        <v>0</v>
      </c>
      <c r="G35" s="69">
        <v>0</v>
      </c>
      <c r="H35" s="69"/>
      <c r="I35" s="69">
        <v>0</v>
      </c>
      <c r="J35" s="70" t="s">
        <v>101</v>
      </c>
      <c r="K35" s="70" t="s">
        <v>706</v>
      </c>
      <c r="L35" s="70"/>
      <c r="M35" s="70"/>
      <c r="N35" s="70"/>
      <c r="O35" s="70"/>
      <c r="P35" s="71" t="s">
        <v>712</v>
      </c>
      <c r="Q35" s="72" t="s">
        <v>713</v>
      </c>
      <c r="R35" s="72" t="s">
        <v>722</v>
      </c>
      <c r="S35" s="65">
        <v>31</v>
      </c>
    </row>
    <row r="36" spans="2:19" x14ac:dyDescent="0.25">
      <c r="B36" s="66" t="s">
        <v>4</v>
      </c>
      <c r="C36" s="65" t="s">
        <v>707</v>
      </c>
      <c r="D36" s="65" t="s">
        <v>711</v>
      </c>
      <c r="E36" s="67" t="s">
        <v>144</v>
      </c>
      <c r="F36" s="68">
        <v>1</v>
      </c>
      <c r="G36" s="69">
        <v>210000</v>
      </c>
      <c r="H36" s="69"/>
      <c r="I36" s="69">
        <v>2</v>
      </c>
      <c r="J36" s="70" t="s">
        <v>105</v>
      </c>
      <c r="K36" s="70" t="s">
        <v>707</v>
      </c>
      <c r="L36" s="70"/>
      <c r="M36" s="70"/>
      <c r="N36" s="70" t="s">
        <v>727</v>
      </c>
      <c r="O36" s="70"/>
      <c r="P36" s="71" t="s">
        <v>714</v>
      </c>
      <c r="Q36" s="72" t="s">
        <v>715</v>
      </c>
      <c r="R36" s="72" t="s">
        <v>723</v>
      </c>
      <c r="S36" s="65">
        <v>32</v>
      </c>
    </row>
    <row r="37" spans="2:19" x14ac:dyDescent="0.25">
      <c r="B37" s="66" t="s">
        <v>4</v>
      </c>
      <c r="C37" s="65" t="s">
        <v>708</v>
      </c>
      <c r="D37" s="65" t="s">
        <v>711</v>
      </c>
      <c r="E37" s="67" t="s">
        <v>168</v>
      </c>
      <c r="F37" s="68">
        <v>2</v>
      </c>
      <c r="G37" s="69">
        <v>270000</v>
      </c>
      <c r="H37" s="69"/>
      <c r="I37" s="69">
        <v>7</v>
      </c>
      <c r="J37" s="70" t="s">
        <v>138</v>
      </c>
      <c r="K37" s="70" t="s">
        <v>708</v>
      </c>
      <c r="L37" s="70"/>
      <c r="M37" s="70"/>
      <c r="N37" s="70" t="s">
        <v>728</v>
      </c>
      <c r="O37" s="70"/>
      <c r="P37" s="71" t="s">
        <v>716</v>
      </c>
      <c r="Q37" s="72" t="s">
        <v>717</v>
      </c>
      <c r="R37" s="72" t="s">
        <v>724</v>
      </c>
      <c r="S37" s="65">
        <v>33</v>
      </c>
    </row>
    <row r="38" spans="2:19" x14ac:dyDescent="0.25">
      <c r="B38" s="66" t="s">
        <v>4</v>
      </c>
      <c r="C38" s="65" t="s">
        <v>709</v>
      </c>
      <c r="D38" s="65" t="s">
        <v>711</v>
      </c>
      <c r="E38" s="67" t="s">
        <v>204</v>
      </c>
      <c r="F38" s="68">
        <v>3</v>
      </c>
      <c r="G38" s="69">
        <v>320000</v>
      </c>
      <c r="H38" s="69"/>
      <c r="I38" s="69">
        <v>11</v>
      </c>
      <c r="J38" s="70" t="s">
        <v>116</v>
      </c>
      <c r="K38" s="70" t="s">
        <v>709</v>
      </c>
      <c r="L38" s="70"/>
      <c r="M38" s="70"/>
      <c r="N38" s="70" t="s">
        <v>729</v>
      </c>
      <c r="O38" s="70"/>
      <c r="P38" s="71" t="s">
        <v>718</v>
      </c>
      <c r="Q38" s="72" t="s">
        <v>719</v>
      </c>
      <c r="R38" s="72" t="s">
        <v>725</v>
      </c>
      <c r="S38" s="65">
        <v>34</v>
      </c>
    </row>
    <row r="39" spans="2:19" ht="15.75" thickBot="1" x14ac:dyDescent="0.3">
      <c r="B39" s="66" t="s">
        <v>4</v>
      </c>
      <c r="C39" s="65" t="s">
        <v>710</v>
      </c>
      <c r="D39" s="65" t="s">
        <v>711</v>
      </c>
      <c r="E39" s="67" t="s">
        <v>6</v>
      </c>
      <c r="F39" s="68">
        <v>4</v>
      </c>
      <c r="G39" s="69">
        <v>0</v>
      </c>
      <c r="H39" s="69">
        <v>160</v>
      </c>
      <c r="I39" s="69">
        <v>15</v>
      </c>
      <c r="J39" s="70" t="s">
        <v>179</v>
      </c>
      <c r="K39" s="70" t="s">
        <v>710</v>
      </c>
      <c r="L39" s="70"/>
      <c r="M39" s="70"/>
      <c r="N39" s="70" t="s">
        <v>730</v>
      </c>
      <c r="O39" s="70"/>
      <c r="P39" s="71" t="s">
        <v>720</v>
      </c>
      <c r="Q39" s="72" t="s">
        <v>721</v>
      </c>
      <c r="R39" s="72" t="s">
        <v>726</v>
      </c>
      <c r="S39" s="84">
        <v>35</v>
      </c>
    </row>
    <row r="40" spans="2:19" x14ac:dyDescent="0.25">
      <c r="B40" s="56" t="s">
        <v>4</v>
      </c>
      <c r="C40" s="57" t="s">
        <v>197</v>
      </c>
      <c r="D40" s="57" t="s">
        <v>21</v>
      </c>
      <c r="E40" s="58"/>
      <c r="F40" s="59">
        <v>0</v>
      </c>
      <c r="G40" s="60">
        <v>0</v>
      </c>
      <c r="H40" s="60">
        <v>0</v>
      </c>
      <c r="I40" s="60">
        <v>0</v>
      </c>
      <c r="J40" s="61" t="s">
        <v>101</v>
      </c>
      <c r="K40" s="61" t="s">
        <v>197</v>
      </c>
      <c r="L40" s="61"/>
      <c r="M40" s="61"/>
      <c r="N40" s="62"/>
      <c r="O40" s="62"/>
      <c r="P40" s="63" t="str">
        <f t="shared" si="0"/>
        <v>TID_SKIN_BALROG_0_NAME</v>
      </c>
      <c r="Q40" s="64" t="str">
        <f t="shared" si="1"/>
        <v>TID_DRAGON_BALROG_0_DESC</v>
      </c>
      <c r="R40" s="64" t="s">
        <v>198</v>
      </c>
      <c r="S40" s="65">
        <v>36</v>
      </c>
    </row>
    <row r="41" spans="2:19" x14ac:dyDescent="0.25">
      <c r="B41" s="73" t="s">
        <v>4</v>
      </c>
      <c r="C41" s="74" t="s">
        <v>199</v>
      </c>
      <c r="D41" s="74" t="s">
        <v>21</v>
      </c>
      <c r="E41" s="75" t="s">
        <v>132</v>
      </c>
      <c r="F41" s="76">
        <v>1</v>
      </c>
      <c r="G41" s="77">
        <v>320000</v>
      </c>
      <c r="H41" s="77">
        <v>0</v>
      </c>
      <c r="I41" s="77">
        <v>3</v>
      </c>
      <c r="J41" s="78" t="s">
        <v>105</v>
      </c>
      <c r="K41" s="78" t="s">
        <v>199</v>
      </c>
      <c r="L41" s="78"/>
      <c r="M41" s="78"/>
      <c r="N41" s="70" t="s">
        <v>785</v>
      </c>
      <c r="O41" s="70"/>
      <c r="P41" s="79" t="str">
        <f t="shared" si="0"/>
        <v>TID_SKIN_BALROG_1_NAME</v>
      </c>
      <c r="Q41" s="80" t="str">
        <f t="shared" si="1"/>
        <v>TID_DRAGON_BALROG_1_DESC</v>
      </c>
      <c r="R41" s="80" t="s">
        <v>200</v>
      </c>
      <c r="S41" s="65">
        <v>37</v>
      </c>
    </row>
    <row r="42" spans="2:19" x14ac:dyDescent="0.25">
      <c r="B42" s="73" t="s">
        <v>4</v>
      </c>
      <c r="C42" s="74" t="s">
        <v>201</v>
      </c>
      <c r="D42" s="74" t="s">
        <v>21</v>
      </c>
      <c r="E42" s="75" t="s">
        <v>168</v>
      </c>
      <c r="F42" s="76">
        <v>2</v>
      </c>
      <c r="G42" s="77">
        <v>400000</v>
      </c>
      <c r="H42" s="77">
        <v>0</v>
      </c>
      <c r="I42" s="77">
        <v>7</v>
      </c>
      <c r="J42" s="78" t="s">
        <v>116</v>
      </c>
      <c r="K42" s="78" t="s">
        <v>201</v>
      </c>
      <c r="L42" s="78"/>
      <c r="M42" s="78"/>
      <c r="N42" s="70" t="s">
        <v>786</v>
      </c>
      <c r="O42" s="70"/>
      <c r="P42" s="79" t="str">
        <f t="shared" si="0"/>
        <v>TID_SKIN_BALROG_2_NAME</v>
      </c>
      <c r="Q42" s="80" t="str">
        <f t="shared" si="1"/>
        <v>TID_DRAGON_BALROG_2_DESC</v>
      </c>
      <c r="R42" s="80" t="s">
        <v>202</v>
      </c>
      <c r="S42" s="65">
        <v>38</v>
      </c>
    </row>
    <row r="43" spans="2:19" x14ac:dyDescent="0.25">
      <c r="B43" s="73" t="s">
        <v>4</v>
      </c>
      <c r="C43" s="74" t="s">
        <v>203</v>
      </c>
      <c r="D43" s="74" t="s">
        <v>21</v>
      </c>
      <c r="E43" s="75" t="s">
        <v>204</v>
      </c>
      <c r="F43" s="76">
        <v>3</v>
      </c>
      <c r="G43" s="77">
        <v>480000</v>
      </c>
      <c r="H43" s="77">
        <v>0</v>
      </c>
      <c r="I43" s="77">
        <v>11</v>
      </c>
      <c r="J43" s="70" t="s">
        <v>138</v>
      </c>
      <c r="K43" s="70" t="s">
        <v>203</v>
      </c>
      <c r="L43" s="70"/>
      <c r="M43" s="70"/>
      <c r="N43" s="70" t="s">
        <v>787</v>
      </c>
      <c r="O43" s="70" t="s">
        <v>789</v>
      </c>
      <c r="P43" s="79" t="str">
        <f t="shared" si="0"/>
        <v>TID_SKIN_BALROG_3_NAME</v>
      </c>
      <c r="Q43" s="80" t="str">
        <f t="shared" si="1"/>
        <v>TID_DRAGON_BALROG_3_DESC</v>
      </c>
      <c r="R43" s="80" t="s">
        <v>205</v>
      </c>
      <c r="S43" s="65">
        <v>39</v>
      </c>
    </row>
    <row r="44" spans="2:19" ht="15.75" thickBot="1" x14ac:dyDescent="0.3">
      <c r="B44" s="83" t="s">
        <v>4</v>
      </c>
      <c r="C44" s="84" t="s">
        <v>206</v>
      </c>
      <c r="D44" s="84" t="s">
        <v>21</v>
      </c>
      <c r="E44" s="85" t="s">
        <v>6</v>
      </c>
      <c r="F44" s="86">
        <v>4</v>
      </c>
      <c r="G44" s="87">
        <v>0</v>
      </c>
      <c r="H44" s="87">
        <v>160</v>
      </c>
      <c r="I44" s="87">
        <v>15</v>
      </c>
      <c r="J44" s="88" t="s">
        <v>179</v>
      </c>
      <c r="K44" s="88" t="s">
        <v>206</v>
      </c>
      <c r="L44" s="88"/>
      <c r="M44" s="88"/>
      <c r="N44" s="88"/>
      <c r="O44" s="88"/>
      <c r="P44" s="89" t="str">
        <f t="shared" si="0"/>
        <v>TID_SKIN_BALROG_4_NAME</v>
      </c>
      <c r="Q44" s="90" t="str">
        <f t="shared" si="1"/>
        <v>TID_DRAGON_BALROG_4_DESC</v>
      </c>
      <c r="R44" s="90" t="s">
        <v>207</v>
      </c>
      <c r="S44" s="84">
        <v>40</v>
      </c>
    </row>
    <row r="45" spans="2:19" x14ac:dyDescent="0.25">
      <c r="B45" s="56" t="s">
        <v>4</v>
      </c>
      <c r="C45" s="57" t="s">
        <v>208</v>
      </c>
      <c r="D45" s="57" t="s">
        <v>22</v>
      </c>
      <c r="E45" s="58"/>
      <c r="F45" s="59">
        <v>0</v>
      </c>
      <c r="G45" s="60">
        <v>0</v>
      </c>
      <c r="H45" s="60">
        <v>0</v>
      </c>
      <c r="I45" s="60">
        <v>0</v>
      </c>
      <c r="J45" s="61" t="s">
        <v>101</v>
      </c>
      <c r="K45" s="61" t="s">
        <v>208</v>
      </c>
      <c r="L45" s="61"/>
      <c r="M45" s="61"/>
      <c r="N45" s="62"/>
      <c r="O45" s="62"/>
      <c r="P45" s="63" t="str">
        <f t="shared" si="0"/>
        <v>TID_SKIN_TITAN_0_NAME</v>
      </c>
      <c r="Q45" s="64" t="str">
        <f t="shared" si="1"/>
        <v>TID_DRAGON_TITAN_0_DESC</v>
      </c>
      <c r="R45" s="64" t="s">
        <v>209</v>
      </c>
      <c r="S45" s="65">
        <v>41</v>
      </c>
    </row>
    <row r="46" spans="2:19" x14ac:dyDescent="0.25">
      <c r="B46" s="73" t="s">
        <v>4</v>
      </c>
      <c r="C46" s="74" t="s">
        <v>210</v>
      </c>
      <c r="D46" s="74" t="s">
        <v>22</v>
      </c>
      <c r="E46" s="75" t="s">
        <v>204</v>
      </c>
      <c r="F46" s="76">
        <v>1</v>
      </c>
      <c r="G46" s="77">
        <v>460000</v>
      </c>
      <c r="H46" s="77">
        <v>0</v>
      </c>
      <c r="I46" s="77">
        <v>3</v>
      </c>
      <c r="J46" s="78" t="s">
        <v>116</v>
      </c>
      <c r="K46" s="78" t="s">
        <v>211</v>
      </c>
      <c r="L46" s="78"/>
      <c r="M46" s="78"/>
      <c r="N46" s="70" t="s">
        <v>212</v>
      </c>
      <c r="O46" s="70"/>
      <c r="P46" s="79" t="str">
        <f t="shared" si="0"/>
        <v>TID_SKIN_TITAN_1_NAME</v>
      </c>
      <c r="Q46" s="80" t="str">
        <f t="shared" si="1"/>
        <v>TID_DRAGON_TITAN_1_DESC</v>
      </c>
      <c r="R46" s="80" t="s">
        <v>213</v>
      </c>
      <c r="S46" s="65">
        <v>42</v>
      </c>
    </row>
    <row r="47" spans="2:19" x14ac:dyDescent="0.25">
      <c r="B47" s="73" t="s">
        <v>4</v>
      </c>
      <c r="C47" s="74" t="s">
        <v>211</v>
      </c>
      <c r="D47" s="74" t="s">
        <v>22</v>
      </c>
      <c r="E47" s="67" t="s">
        <v>115</v>
      </c>
      <c r="F47" s="76">
        <v>2</v>
      </c>
      <c r="G47" s="77">
        <v>580000</v>
      </c>
      <c r="H47" s="77">
        <v>0</v>
      </c>
      <c r="I47" s="77">
        <v>7</v>
      </c>
      <c r="J47" s="78" t="s">
        <v>105</v>
      </c>
      <c r="K47" s="78" t="s">
        <v>210</v>
      </c>
      <c r="L47" s="78"/>
      <c r="M47" s="78"/>
      <c r="N47" s="70" t="s">
        <v>214</v>
      </c>
      <c r="O47" s="70"/>
      <c r="P47" s="79" t="str">
        <f t="shared" si="0"/>
        <v>TID_SKIN_TITAN_2_NAME</v>
      </c>
      <c r="Q47" s="80" t="str">
        <f t="shared" si="1"/>
        <v>TID_DRAGON_TITAN_2_DESC</v>
      </c>
      <c r="R47" s="80" t="s">
        <v>215</v>
      </c>
      <c r="S47" s="65">
        <v>43</v>
      </c>
    </row>
    <row r="48" spans="2:19" x14ac:dyDescent="0.25">
      <c r="B48" s="73" t="s">
        <v>4</v>
      </c>
      <c r="C48" s="74" t="s">
        <v>216</v>
      </c>
      <c r="D48" s="74" t="s">
        <v>22</v>
      </c>
      <c r="E48" s="67" t="s">
        <v>122</v>
      </c>
      <c r="F48" s="76">
        <v>3</v>
      </c>
      <c r="G48" s="77">
        <v>700000</v>
      </c>
      <c r="H48" s="77">
        <v>0</v>
      </c>
      <c r="I48" s="77">
        <v>11</v>
      </c>
      <c r="J48" s="70" t="s">
        <v>138</v>
      </c>
      <c r="K48" s="70" t="s">
        <v>216</v>
      </c>
      <c r="L48" s="70"/>
      <c r="M48" s="70"/>
      <c r="N48" s="70" t="s">
        <v>217</v>
      </c>
      <c r="O48" s="70"/>
      <c r="P48" s="79" t="str">
        <f t="shared" si="0"/>
        <v>TID_SKIN_TITAN_3_NAME</v>
      </c>
      <c r="Q48" s="80" t="str">
        <f t="shared" si="1"/>
        <v>TID_DRAGON_TITAN_3_DESC</v>
      </c>
      <c r="R48" s="80" t="s">
        <v>218</v>
      </c>
      <c r="S48" s="65">
        <v>44</v>
      </c>
    </row>
    <row r="49" spans="2:19" x14ac:dyDescent="0.25">
      <c r="B49" s="73" t="s">
        <v>4</v>
      </c>
      <c r="C49" s="74" t="s">
        <v>219</v>
      </c>
      <c r="D49" s="74" t="s">
        <v>22</v>
      </c>
      <c r="E49" s="67" t="s">
        <v>178</v>
      </c>
      <c r="F49" s="76">
        <v>4</v>
      </c>
      <c r="G49" s="77">
        <v>0</v>
      </c>
      <c r="H49" s="77">
        <v>220</v>
      </c>
      <c r="I49" s="77">
        <v>15</v>
      </c>
      <c r="J49" s="70" t="s">
        <v>179</v>
      </c>
      <c r="K49" s="70" t="s">
        <v>219</v>
      </c>
      <c r="L49" s="70"/>
      <c r="M49" s="70"/>
      <c r="N49" s="70" t="s">
        <v>220</v>
      </c>
      <c r="O49" s="70"/>
      <c r="P49" s="79" t="str">
        <f t="shared" si="0"/>
        <v>TID_SKIN_TITAN_4_NAME</v>
      </c>
      <c r="Q49" s="80" t="str">
        <f t="shared" si="1"/>
        <v>TID_DRAGON_TITAN_4_DESC</v>
      </c>
      <c r="R49" s="80" t="s">
        <v>221</v>
      </c>
      <c r="S49" s="65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8"/>
  <sheetViews>
    <sheetView topLeftCell="D4" workbookViewId="0">
      <selection activeCell="I10" sqref="I10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4" ht="23.25" x14ac:dyDescent="0.35">
      <c r="B1" s="1" t="s">
        <v>222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91" t="s">
        <v>223</v>
      </c>
      <c r="E3" s="92" t="s">
        <v>0</v>
      </c>
      <c r="F3" s="93" t="s">
        <v>1</v>
      </c>
      <c r="G3" s="93" t="s">
        <v>311</v>
      </c>
      <c r="H3" s="94" t="s">
        <v>224</v>
      </c>
      <c r="I3" s="94" t="s">
        <v>225</v>
      </c>
      <c r="J3" s="95" t="s">
        <v>2</v>
      </c>
      <c r="K3" s="95" t="s">
        <v>226</v>
      </c>
      <c r="L3" s="96" t="s">
        <v>12</v>
      </c>
      <c r="M3" s="97" t="s">
        <v>98</v>
      </c>
      <c r="N3" s="98" t="s">
        <v>227</v>
      </c>
    </row>
    <row r="4" spans="2:14" x14ac:dyDescent="0.25">
      <c r="D4" s="99" t="s">
        <v>4</v>
      </c>
      <c r="E4" s="100" t="s">
        <v>126</v>
      </c>
      <c r="F4" s="82" t="s">
        <v>234</v>
      </c>
      <c r="G4" s="82" t="s">
        <v>800</v>
      </c>
      <c r="H4" s="101">
        <v>10</v>
      </c>
      <c r="I4" s="101"/>
      <c r="J4" s="102" t="str">
        <f>CONCATENATE("icon_",powerUpsDefinitions[[#This Row],['[sku']]])</f>
        <v>icon_boost</v>
      </c>
      <c r="K4" s="102" t="s">
        <v>235</v>
      </c>
      <c r="L4" s="103" t="str">
        <f>CONCATENATE("TID_POWERUP_",UPPER(powerUpsDefinitions[[#This Row],['[sku']]]),"_NAME")</f>
        <v>TID_POWERUP_BOOST_NAME</v>
      </c>
      <c r="M4" s="104" t="str">
        <f>CONCATENATE("TID_POWERUP_",UPPER(powerUpsDefinitions[[#This Row],['[sku']]]),"_DESC")</f>
        <v>TID_POWERUP_BOOST_DESC</v>
      </c>
      <c r="N4" s="104" t="str">
        <f>CONCATENATE(powerUpsDefinitions[[#This Row],['[tidDesc']]],"_SHORT")</f>
        <v>TID_POWERUP_BOOST_DESC_SHORT</v>
      </c>
    </row>
    <row r="5" spans="2:14" x14ac:dyDescent="0.25">
      <c r="D5" s="99" t="s">
        <v>4</v>
      </c>
      <c r="E5" s="100" t="s">
        <v>8</v>
      </c>
      <c r="F5" s="82" t="s">
        <v>236</v>
      </c>
      <c r="G5" s="82" t="s">
        <v>800</v>
      </c>
      <c r="H5" s="101">
        <v>5</v>
      </c>
      <c r="I5" s="101"/>
      <c r="J5" s="102" t="str">
        <f>CONCATENATE("icon_",powerUpsDefinitions[[#This Row],['[sku']]])</f>
        <v>icon_coins</v>
      </c>
      <c r="K5" s="102" t="s">
        <v>7</v>
      </c>
      <c r="L5" s="103" t="str">
        <f>CONCATENATE("TID_POWERUP_",UPPER(powerUpsDefinitions[[#This Row],['[sku']]]),"_NAME")</f>
        <v>TID_POWERUP_COINS_NAME</v>
      </c>
      <c r="M5" s="104" t="str">
        <f>CONCATENATE("TID_POWERUP_",UPPER(powerUpsDefinitions[[#This Row],['[sku']]]),"_DESC")</f>
        <v>TID_POWERUP_COINS_DESC</v>
      </c>
      <c r="N5" s="104" t="str">
        <f>CONCATENATE(powerUpsDefinitions[[#This Row],['[tidDesc']]],"_SHORT")</f>
        <v>TID_POWERUP_COINS_DESC_SHORT</v>
      </c>
    </row>
    <row r="6" spans="2:14" x14ac:dyDescent="0.25">
      <c r="D6" s="99" t="s">
        <v>4</v>
      </c>
      <c r="E6" s="100" t="s">
        <v>104</v>
      </c>
      <c r="F6" s="82" t="s">
        <v>247</v>
      </c>
      <c r="G6" s="82" t="s">
        <v>800</v>
      </c>
      <c r="H6" s="101">
        <v>10</v>
      </c>
      <c r="I6" s="101"/>
      <c r="J6" s="102" t="str">
        <f>CONCATENATE("icon_",powerUpsDefinitions[[#This Row],['[sku']]])</f>
        <v>icon_food</v>
      </c>
      <c r="K6" s="102" t="s">
        <v>248</v>
      </c>
      <c r="L6" s="103" t="str">
        <f>CONCATENATE("TID_POWERUP_",UPPER(powerUpsDefinitions[[#This Row],['[sku']]]),"_NAME")</f>
        <v>TID_POWERUP_FOOD_NAME</v>
      </c>
      <c r="M6" s="104" t="str">
        <f>CONCATENATE("TID_POWERUP_",UPPER(powerUpsDefinitions[[#This Row],['[sku']]]),"_DESC")</f>
        <v>TID_POWERUP_FOOD_DESC</v>
      </c>
      <c r="N6" s="104" t="str">
        <f>CONCATENATE(powerUpsDefinitions[[#This Row],['[tidDesc']]],"_SHORT")</f>
        <v>TID_POWERUP_FOOD_DESC_SHORT</v>
      </c>
    </row>
    <row r="7" spans="2:14" x14ac:dyDescent="0.25">
      <c r="D7" s="99" t="s">
        <v>4</v>
      </c>
      <c r="E7" s="100" t="s">
        <v>144</v>
      </c>
      <c r="F7" s="82" t="s">
        <v>144</v>
      </c>
      <c r="G7" s="82" t="s">
        <v>800</v>
      </c>
      <c r="H7" s="101">
        <v>10</v>
      </c>
      <c r="I7" s="101"/>
      <c r="J7" s="102" t="str">
        <f>CONCATENATE("icon_",powerUpsDefinitions[[#This Row],['[sku']]])</f>
        <v>icon_fury_duration</v>
      </c>
      <c r="K7" s="102" t="s">
        <v>246</v>
      </c>
      <c r="L7" s="103" t="str">
        <f>CONCATENATE("TID_POWERUP_",UPPER(powerUpsDefinitions[[#This Row],['[sku']]]),"_NAME")</f>
        <v>TID_POWERUP_FURY_DURATION_NAME</v>
      </c>
      <c r="M7" s="104" t="str">
        <f>CONCATENATE("TID_POWERUP_",UPPER(powerUpsDefinitions[[#This Row],['[sku']]]),"_DESC")</f>
        <v>TID_POWERUP_FURY_DURATION_DESC</v>
      </c>
      <c r="N7" s="104" t="str">
        <f>CONCATENATE(powerUpsDefinitions[[#This Row],['[tidDesc']]],"_SHORT")</f>
        <v>TID_POWERUP_FURY_DURATION_DESC_SHORT</v>
      </c>
    </row>
    <row r="8" spans="2:14" x14ac:dyDescent="0.25">
      <c r="D8" s="99" t="s">
        <v>4</v>
      </c>
      <c r="E8" s="100" t="s">
        <v>132</v>
      </c>
      <c r="F8" s="82" t="s">
        <v>253</v>
      </c>
      <c r="G8" s="82" t="s">
        <v>800</v>
      </c>
      <c r="H8" s="101">
        <v>10</v>
      </c>
      <c r="I8" s="101"/>
      <c r="J8" s="102" t="str">
        <f>CONCATENATE("icon_",powerUpsDefinitions[[#This Row],['[sku']]])</f>
        <v>icon_fury_size</v>
      </c>
      <c r="K8" s="102" t="s">
        <v>246</v>
      </c>
      <c r="L8" s="103" t="str">
        <f>CONCATENATE("TID_POWERUP_",UPPER(powerUpsDefinitions[[#This Row],['[sku']]]),"_NAME")</f>
        <v>TID_POWERUP_FURY_SIZE_NAME</v>
      </c>
      <c r="M8" s="104" t="str">
        <f>CONCATENATE("TID_POWERUP_",UPPER(powerUpsDefinitions[[#This Row],['[sku']]]),"_DESC")</f>
        <v>TID_POWERUP_FURY_SIZE_DESC</v>
      </c>
      <c r="N8" s="104" t="str">
        <f>CONCATENATE(powerUpsDefinitions[[#This Row],['[tidDesc']]],"_SHORT")</f>
        <v>TID_POWERUP_FURY_SIZE_DESC_SHORT</v>
      </c>
    </row>
    <row r="9" spans="2:14" x14ac:dyDescent="0.25">
      <c r="D9" s="99" t="s">
        <v>4</v>
      </c>
      <c r="E9" s="100" t="s">
        <v>122</v>
      </c>
      <c r="F9" s="82" t="s">
        <v>254</v>
      </c>
      <c r="G9" s="82" t="s">
        <v>800</v>
      </c>
      <c r="H9" s="101">
        <v>10</v>
      </c>
      <c r="I9" s="101"/>
      <c r="J9" s="102" t="str">
        <f>CONCATENATE("icon_",powerUpsDefinitions[[#This Row],['[sku']]])</f>
        <v>icon_hp</v>
      </c>
      <c r="K9" s="102" t="s">
        <v>248</v>
      </c>
      <c r="L9" s="103" t="str">
        <f>CONCATENATE("TID_POWERUP_",UPPER(powerUpsDefinitions[[#This Row],['[sku']]]),"_NAME")</f>
        <v>TID_POWERUP_HP_NAME</v>
      </c>
      <c r="M9" s="104" t="str">
        <f>CONCATENATE("TID_POWERUP_",UPPER(powerUpsDefinitions[[#This Row],['[sku']]]),"_DESC")</f>
        <v>TID_POWERUP_HP_DESC</v>
      </c>
      <c r="N9" s="104" t="str">
        <f>CONCATENATE(powerUpsDefinitions[[#This Row],['[tidDesc']]],"_SHORT")</f>
        <v>TID_POWERUP_HP_DESC_SHORT</v>
      </c>
    </row>
    <row r="10" spans="2:14" x14ac:dyDescent="0.25">
      <c r="D10" s="99" t="s">
        <v>4</v>
      </c>
      <c r="E10" s="100" t="s">
        <v>255</v>
      </c>
      <c r="F10" s="82" t="s">
        <v>256</v>
      </c>
      <c r="G10" s="82" t="s">
        <v>800</v>
      </c>
      <c r="H10" s="101" t="s">
        <v>257</v>
      </c>
      <c r="I10" s="101">
        <v>10</v>
      </c>
      <c r="J10" s="102" t="str">
        <f>CONCATENATE("icon_",powerUpsDefinitions[[#This Row],['[sku']]])</f>
        <v>icon_lower_damage_arrows</v>
      </c>
      <c r="K10" s="102" t="s">
        <v>231</v>
      </c>
      <c r="L10" s="103" t="str">
        <f>CONCATENATE("TID_POWERUP_",UPPER(powerUpsDefinitions[[#This Row],['[sku']]]),"_NAME")</f>
        <v>TID_POWERUP_LOWER_DAMAGE_ARROWS_NAME</v>
      </c>
      <c r="M10" s="104" t="str">
        <f>CONCATENATE("TID_POWERUP_",UPPER(powerUpsDefinitions[[#This Row],['[sku']]]),"_DESC")</f>
        <v>TID_POWERUP_LOWER_DAMAGE_ARROWS_DESC</v>
      </c>
      <c r="N10" s="104" t="str">
        <f>CONCATENATE(powerUpsDefinitions[[#This Row],['[tidDesc']]],"_SHORT")</f>
        <v>TID_POWERUP_LOWER_DAMAGE_ARROWS_DESC_SHORT</v>
      </c>
    </row>
    <row r="11" spans="2:14" x14ac:dyDescent="0.25">
      <c r="D11" s="99" t="s">
        <v>4</v>
      </c>
      <c r="E11" s="100" t="s">
        <v>168</v>
      </c>
      <c r="F11" s="82" t="s">
        <v>256</v>
      </c>
      <c r="G11" s="82" t="s">
        <v>800</v>
      </c>
      <c r="H11" s="101" t="s">
        <v>230</v>
      </c>
      <c r="I11" s="101">
        <v>10</v>
      </c>
      <c r="J11" s="102" t="str">
        <f>CONCATENATE("icon_",powerUpsDefinitions[[#This Row],['[sku']]])</f>
        <v>icon_lower_damage_mine</v>
      </c>
      <c r="K11" s="102" t="s">
        <v>231</v>
      </c>
      <c r="L11" s="103" t="str">
        <f>CONCATENATE("TID_POWERUP_",UPPER(powerUpsDefinitions[[#This Row],['[sku']]]),"_NAME")</f>
        <v>TID_POWERUP_LOWER_DAMAGE_MINE_NAME</v>
      </c>
      <c r="M11" s="104" t="str">
        <f>CONCATENATE("TID_POWERUP_",UPPER(powerUpsDefinitions[[#This Row],['[sku']]]),"_DESC")</f>
        <v>TID_POWERUP_LOWER_DAMAGE_MINE_DESC</v>
      </c>
      <c r="N11" s="104" t="str">
        <f>CONCATENATE(powerUpsDefinitions[[#This Row],['[tidDesc']]],"_SHORT")</f>
        <v>TID_POWERUP_LOWER_DAMAGE_MINE_DESC_SHORT</v>
      </c>
    </row>
    <row r="12" spans="2:14" x14ac:dyDescent="0.25">
      <c r="D12" s="99" t="s">
        <v>4</v>
      </c>
      <c r="E12" s="105" t="s">
        <v>111</v>
      </c>
      <c r="F12" s="106" t="s">
        <v>256</v>
      </c>
      <c r="G12" s="106" t="s">
        <v>800</v>
      </c>
      <c r="H12" s="107" t="s">
        <v>233</v>
      </c>
      <c r="I12" s="107">
        <v>10</v>
      </c>
      <c r="J12" s="102" t="str">
        <f>CONCATENATE("icon_",powerUpsDefinitions[[#This Row],['[sku']]])</f>
        <v>icon_lower_damage_poison</v>
      </c>
      <c r="K12" s="102" t="s">
        <v>231</v>
      </c>
      <c r="L12" s="103" t="str">
        <f>CONCATENATE("TID_POWERUP_",UPPER(powerUpsDefinitions[[#This Row],['[sku']]]),"_NAME")</f>
        <v>TID_POWERUP_LOWER_DAMAGE_POISON_NAME</v>
      </c>
      <c r="M12" s="104" t="str">
        <f>CONCATENATE("TID_POWERUP_",UPPER(powerUpsDefinitions[[#This Row],['[sku']]]),"_DESC")</f>
        <v>TID_POWERUP_LOWER_DAMAGE_POISON_DESC</v>
      </c>
      <c r="N12" s="104" t="str">
        <f>CONCATENATE(powerUpsDefinitions[[#This Row],['[tidDesc']]],"_SHORT")</f>
        <v>TID_POWERUP_LOWER_DAMAGE_POISON_DESC_SHORT</v>
      </c>
    </row>
    <row r="13" spans="2:14" x14ac:dyDescent="0.25">
      <c r="D13" s="108" t="s">
        <v>4</v>
      </c>
      <c r="E13" s="109" t="s">
        <v>115</v>
      </c>
      <c r="F13" s="110" t="s">
        <v>115</v>
      </c>
      <c r="G13" s="110" t="s">
        <v>800</v>
      </c>
      <c r="H13" s="111">
        <v>5</v>
      </c>
      <c r="I13" s="111"/>
      <c r="J13" s="112" t="s">
        <v>259</v>
      </c>
      <c r="K13" s="102" t="s">
        <v>7</v>
      </c>
      <c r="L13" s="103" t="str">
        <f>CONCATENATE("TID_POWERUP_",UPPER(powerUpsDefinitions[[#This Row],['[sku']]]),"_NAME")</f>
        <v>TID_POWERUP_MORE_XP_NAME</v>
      </c>
      <c r="M13" s="104" t="str">
        <f>CONCATENATE("TID_POWERUP_",UPPER(powerUpsDefinitions[[#This Row],['[sku']]]),"_DESC")</f>
        <v>TID_POWERUP_MORE_XP_DESC</v>
      </c>
      <c r="N13" s="113" t="str">
        <f>CONCATENATE(powerUpsDefinitions[[#This Row],['[tidDesc']]],"_SHORT")</f>
        <v>TID_POWERUP_MORE_XP_DESC_SHORT</v>
      </c>
    </row>
    <row r="14" spans="2:14" x14ac:dyDescent="0.25">
      <c r="D14" s="99" t="s">
        <v>4</v>
      </c>
      <c r="E14" s="100" t="s">
        <v>178</v>
      </c>
      <c r="F14" s="82" t="s">
        <v>178</v>
      </c>
      <c r="G14" s="82" t="s">
        <v>800</v>
      </c>
      <c r="H14" s="101">
        <v>15</v>
      </c>
      <c r="I14" s="101"/>
      <c r="J14" s="102" t="str">
        <f>CONCATENATE("icon_",powerUpsDefinitions[[#This Row],['[sku']]])</f>
        <v>icon_reduce_life_drain</v>
      </c>
      <c r="K14" s="102" t="s">
        <v>231</v>
      </c>
      <c r="L14" s="103" t="str">
        <f>CONCATENATE("TID_POWERUP_",UPPER(powerUpsDefinitions[[#This Row],['[sku']]]),"_NAME")</f>
        <v>TID_POWERUP_REDUCE_LIFE_DRAIN_NAME</v>
      </c>
      <c r="M14" s="104" t="str">
        <f>CONCATENATE("TID_POWERUP_",UPPER(powerUpsDefinitions[[#This Row],['[sku']]]),"_DESC")</f>
        <v>TID_POWERUP_REDUCE_LIFE_DRAIN_DESC</v>
      </c>
      <c r="N14" s="104" t="str">
        <f>CONCATENATE(powerUpsDefinitions[[#This Row],['[tidDesc']]],"_SHORT")</f>
        <v>TID_POWERUP_REDUCE_LIFE_DRAIN_DESC_SHORT</v>
      </c>
    </row>
    <row r="15" spans="2:14" x14ac:dyDescent="0.25">
      <c r="D15" s="99" t="s">
        <v>4</v>
      </c>
      <c r="E15" s="100" t="s">
        <v>6</v>
      </c>
      <c r="F15" s="82" t="s">
        <v>261</v>
      </c>
      <c r="G15" s="82" t="s">
        <v>800</v>
      </c>
      <c r="H15" s="101">
        <v>20</v>
      </c>
      <c r="I15" s="101"/>
      <c r="J15" s="102" t="str">
        <f>CONCATENATE("icon_",powerUpsDefinitions[[#This Row],['[sku']]])</f>
        <v>icon_score</v>
      </c>
      <c r="K15" s="102" t="s">
        <v>7</v>
      </c>
      <c r="L15" s="103" t="str">
        <f>CONCATENATE("TID_POWERUP_",UPPER(powerUpsDefinitions[[#This Row],['[sku']]]),"_NAME")</f>
        <v>TID_POWERUP_SCORE_NAME</v>
      </c>
      <c r="M15" s="104" t="str">
        <f>CONCATENATE("TID_POWERUP_",UPPER(powerUpsDefinitions[[#This Row],['[sku']]]),"_DESC")</f>
        <v>TID_POWERUP_SCORE_DESC</v>
      </c>
      <c r="N15" s="104" t="str">
        <f>CONCATENATE(powerUpsDefinitions[[#This Row],['[tidDesc']]],"_SHORT")</f>
        <v>TID_POWERUP_SCORE_DESC_SHORT</v>
      </c>
    </row>
    <row r="16" spans="2:14" x14ac:dyDescent="0.25">
      <c r="D16" s="99" t="s">
        <v>4</v>
      </c>
      <c r="E16" s="105" t="s">
        <v>204</v>
      </c>
      <c r="F16" s="106" t="s">
        <v>262</v>
      </c>
      <c r="G16" s="106" t="s">
        <v>800</v>
      </c>
      <c r="H16" s="107">
        <v>10</v>
      </c>
      <c r="I16" s="107"/>
      <c r="J16" s="102" t="str">
        <f>CONCATENATE("icon_",powerUpsDefinitions[[#This Row],['[sku']]])</f>
        <v>icon_speed</v>
      </c>
      <c r="K16" s="102" t="s">
        <v>235</v>
      </c>
      <c r="L16" s="103" t="str">
        <f>CONCATENATE("TID_POWERUP_",UPPER(powerUpsDefinitions[[#This Row],['[sku']]]),"_NAME")</f>
        <v>TID_POWERUP_SPEED_NAME</v>
      </c>
      <c r="M16" s="104" t="str">
        <f>CONCATENATE("TID_POWERUP_",UPPER(powerUpsDefinitions[[#This Row],['[sku']]]),"_DESC")</f>
        <v>TID_POWERUP_SPEED_DESC</v>
      </c>
      <c r="N16" s="104" t="str">
        <f>CONCATENATE(powerUpsDefinitions[[#This Row],['[tidDesc']]],"_SHORT")</f>
        <v>TID_POWERUP_SPEED_DESC_SHORT</v>
      </c>
    </row>
    <row r="17" spans="4:14" ht="75" x14ac:dyDescent="0.25">
      <c r="D17" s="120" t="s">
        <v>4</v>
      </c>
      <c r="E17" s="121" t="s">
        <v>271</v>
      </c>
      <c r="F17" s="122" t="s">
        <v>272</v>
      </c>
      <c r="G17" s="82" t="s">
        <v>800</v>
      </c>
      <c r="H17" s="123" t="s">
        <v>273</v>
      </c>
      <c r="I17" s="123">
        <v>30</v>
      </c>
      <c r="J17" s="124" t="s">
        <v>274</v>
      </c>
      <c r="K17" s="125" t="s">
        <v>241</v>
      </c>
      <c r="L17" s="126" t="str">
        <f>CONCATENATE("TID_POWERUP_",UPPER(powerUpsDefinitions[[#This Row],['[sku']]]),"_NAME")</f>
        <v>TID_POWERUP_PREY_HP_BOOST_HUMANS_NAME</v>
      </c>
      <c r="M17" s="127" t="str">
        <f>CONCATENATE("TID_POWERUP_",UPPER(powerUpsDefinitions[[#This Row],['[sku']]]),"_DESC")</f>
        <v>TID_POWERUP_PREY_HP_BOOST_HUMANS_DESC</v>
      </c>
      <c r="N17" s="128" t="str">
        <f>CONCATENATE(powerUpsDefinitions[[#This Row],['[tidDesc']]],"_SHORT")</f>
        <v>TID_POWERUP_PREY_HP_BOOST_HUMANS_DESC_SHORT</v>
      </c>
    </row>
    <row r="18" spans="4:14" ht="30" x14ac:dyDescent="0.25">
      <c r="D18" s="99" t="s">
        <v>4</v>
      </c>
      <c r="E18" s="100" t="s">
        <v>275</v>
      </c>
      <c r="F18" s="122" t="s">
        <v>272</v>
      </c>
      <c r="G18" s="82" t="s">
        <v>800</v>
      </c>
      <c r="H18" s="123" t="s">
        <v>10</v>
      </c>
      <c r="I18" s="123">
        <v>30</v>
      </c>
      <c r="J18" s="112" t="s">
        <v>274</v>
      </c>
      <c r="K18" s="102" t="s">
        <v>241</v>
      </c>
      <c r="L18" s="103" t="str">
        <f>CONCATENATE("TID_POWERUP_",UPPER(powerUpsDefinitions[[#This Row],['[sku']]]),"_NAME")</f>
        <v>TID_POWERUP_PREY_HP_BOOST_DRAGON_NAME</v>
      </c>
      <c r="M18" s="104" t="str">
        <f>CONCATENATE("TID_POWERUP_",UPPER(powerUpsDefinitions[[#This Row],['[sku']]]),"_DESC")</f>
        <v>TID_POWERUP_PREY_HP_BOOST_DRAGON_DESC</v>
      </c>
      <c r="N18" s="113" t="str">
        <f>CONCATENATE(powerUpsDefinitions[[#This Row],['[tidDesc']]],"_SHORT")</f>
        <v>TID_POWERUP_PREY_HP_BOOST_DRAGON_DESC_SHORT</v>
      </c>
    </row>
    <row r="19" spans="4:14" x14ac:dyDescent="0.25">
      <c r="D19" s="99" t="s">
        <v>4</v>
      </c>
      <c r="E19" s="100" t="s">
        <v>276</v>
      </c>
      <c r="F19" s="122" t="s">
        <v>272</v>
      </c>
      <c r="G19" s="82" t="s">
        <v>800</v>
      </c>
      <c r="H19" s="123" t="s">
        <v>277</v>
      </c>
      <c r="I19" s="123">
        <v>30</v>
      </c>
      <c r="J19" s="112" t="s">
        <v>274</v>
      </c>
      <c r="K19" s="102" t="s">
        <v>241</v>
      </c>
      <c r="L19" s="103" t="str">
        <f>CONCATENATE("TID_POWERUP_",UPPER(powerUpsDefinitions[[#This Row],['[sku']]]),"_NAME")</f>
        <v>TID_POWERUP_PREY_HP_BOOST_SPIDER_NAME</v>
      </c>
      <c r="M19" s="104" t="str">
        <f>CONCATENATE("TID_POWERUP_",UPPER(powerUpsDefinitions[[#This Row],['[sku']]]),"_DESC")</f>
        <v>TID_POWERUP_PREY_HP_BOOST_SPIDER_DESC</v>
      </c>
      <c r="N19" s="113" t="str">
        <f>CONCATENATE(powerUpsDefinitions[[#This Row],['[tidDesc']]],"_SHORT")</f>
        <v>TID_POWERUP_PREY_HP_BOOST_SPIDER_DESC_SHORT</v>
      </c>
    </row>
    <row r="20" spans="4:14" x14ac:dyDescent="0.25">
      <c r="D20" s="99" t="s">
        <v>4</v>
      </c>
      <c r="E20" s="100" t="s">
        <v>278</v>
      </c>
      <c r="F20" s="122" t="s">
        <v>272</v>
      </c>
      <c r="G20" s="82" t="s">
        <v>800</v>
      </c>
      <c r="H20" s="101" t="s">
        <v>279</v>
      </c>
      <c r="I20" s="123">
        <v>30</v>
      </c>
      <c r="J20" s="112" t="s">
        <v>274</v>
      </c>
      <c r="K20" s="102" t="s">
        <v>241</v>
      </c>
      <c r="L20" s="103" t="str">
        <f>CONCATENATE("TID_POWERUP_",UPPER(powerUpsDefinitions[[#This Row],['[sku']]]),"_NAME")</f>
        <v>TID_POWERUP_PREY_HP_BOOST_GOBLIN_NAME</v>
      </c>
      <c r="M20" s="104" t="str">
        <f>CONCATENATE("TID_POWERUP_",UPPER(powerUpsDefinitions[[#This Row],['[sku']]]),"_DESC")</f>
        <v>TID_POWERUP_PREY_HP_BOOST_GOBLIN_DESC</v>
      </c>
      <c r="N20" s="113" t="str">
        <f>CONCATENATE(powerUpsDefinitions[[#This Row],['[tidDesc']]],"_SHORT")</f>
        <v>TID_POWERUP_PREY_HP_BOOST_GOBLIN_DESC_SHORT</v>
      </c>
    </row>
    <row r="21" spans="4:14" x14ac:dyDescent="0.25">
      <c r="D21" s="99" t="s">
        <v>4</v>
      </c>
      <c r="E21" s="100" t="s">
        <v>286</v>
      </c>
      <c r="F21" s="82" t="s">
        <v>286</v>
      </c>
      <c r="G21" s="82" t="s">
        <v>800</v>
      </c>
      <c r="H21" s="101">
        <v>100</v>
      </c>
      <c r="I21" s="101"/>
      <c r="J21" s="112" t="s">
        <v>287</v>
      </c>
      <c r="K21" s="112" t="s">
        <v>235</v>
      </c>
      <c r="L21" s="103" t="str">
        <f>CONCATENATE("TID_POWERUP_",UPPER(powerUpsDefinitions[[#This Row],['[sku']]]),"_NAME")</f>
        <v>TID_POWERUP_FASTER_BOOST_NAME</v>
      </c>
      <c r="M21" s="104" t="str">
        <f>CONCATENATE("TID_POWERUP_",UPPER(powerUpsDefinitions[[#This Row],['[sku']]]),"_DESC")</f>
        <v>TID_POWERUP_FASTER_BOOST_DESC</v>
      </c>
      <c r="N21" s="113" t="str">
        <f>CONCATENATE(powerUpsDefinitions[[#This Row],['[tidDesc']]],"_SHORT")</f>
        <v>TID_POWERUP_FASTER_BOOST_DESC_SHORT</v>
      </c>
    </row>
    <row r="22" spans="4:14" x14ac:dyDescent="0.25">
      <c r="D22" s="99" t="s">
        <v>4</v>
      </c>
      <c r="E22" s="100" t="s">
        <v>294</v>
      </c>
      <c r="F22" s="82" t="s">
        <v>295</v>
      </c>
      <c r="G22" s="82" t="s">
        <v>800</v>
      </c>
      <c r="H22" s="101" t="s">
        <v>10</v>
      </c>
      <c r="I22" s="101">
        <v>10</v>
      </c>
      <c r="J22" s="112" t="str">
        <f>CONCATENATE("icon_",powerUpsDefinitions[[#This Row],['[sku']]])</f>
        <v>icon_lower_damage_dragon</v>
      </c>
      <c r="K22" s="112" t="s">
        <v>231</v>
      </c>
      <c r="L22" s="103" t="str">
        <f>CONCATENATE("TID_POWERUP_",UPPER(powerUpsDefinitions[[#This Row],['[sku']]]),"_NAME")</f>
        <v>TID_POWERUP_LOWER_DAMAGE_DRAGON_NAME</v>
      </c>
      <c r="M22" s="104" t="str">
        <f>CONCATENATE("TID_POWERUP_",UPPER(powerUpsDefinitions[[#This Row],['[sku']]]),"_DESC")</f>
        <v>TID_POWERUP_LOWER_DAMAGE_DRAGON_DESC</v>
      </c>
      <c r="N22" s="113" t="str">
        <f>CONCATENATE(powerUpsDefinitions[[#This Row],['[tidDesc']]],"_SHORT")</f>
        <v>TID_POWERUP_LOWER_DAMAGE_DRAGON_DESC_SHORT</v>
      </c>
    </row>
    <row r="23" spans="4:14" x14ac:dyDescent="0.25">
      <c r="D23" s="209" t="s">
        <v>4</v>
      </c>
      <c r="E23" s="210" t="s">
        <v>746</v>
      </c>
      <c r="F23" s="211" t="s">
        <v>746</v>
      </c>
      <c r="G23" s="82" t="s">
        <v>800</v>
      </c>
      <c r="H23" s="212">
        <v>-30</v>
      </c>
      <c r="I23" s="212"/>
      <c r="J23" s="213" t="s">
        <v>302</v>
      </c>
      <c r="K23" s="213" t="s">
        <v>241</v>
      </c>
      <c r="L23" s="214" t="str">
        <f>CONCATENATE("TID_POWERUP_",UPPER(powerUpsDefinitions[[#This Row],['[sku']]]),"_NAME")</f>
        <v>TID_POWERUP_DOUBLE_DRAINDOWN_NAME</v>
      </c>
      <c r="M23" s="215" t="str">
        <f>CONCATENATE("TID_POWERUP_",UPPER(powerUpsDefinitions[[#This Row],['[sku']]]),"_DESC")</f>
        <v>TID_POWERUP_DOUBLE_DRAINDOWN_DESC</v>
      </c>
      <c r="N23" s="216" t="str">
        <f>CONCATENATE(powerUpsDefinitions[[#This Row],['[tidDesc']]],"_SHORT")</f>
        <v>TID_POWERUP_DOUBLE_DRAINDOWN_DESC_SHORT</v>
      </c>
    </row>
    <row r="24" spans="4:14" x14ac:dyDescent="0.25">
      <c r="D24" s="209" t="s">
        <v>4</v>
      </c>
      <c r="E24" s="210" t="s">
        <v>747</v>
      </c>
      <c r="F24" s="211" t="s">
        <v>747</v>
      </c>
      <c r="G24" s="82" t="s">
        <v>800</v>
      </c>
      <c r="H24" s="212">
        <v>-50</v>
      </c>
      <c r="I24" s="212"/>
      <c r="J24" s="213" t="s">
        <v>302</v>
      </c>
      <c r="K24" s="213" t="s">
        <v>241</v>
      </c>
      <c r="L24" s="214" t="str">
        <f>CONCATENATE("TID_POWERUP_",UPPER(powerUpsDefinitions[[#This Row],['[sku']]]),"_NAME")</f>
        <v>TID_POWERUP_DOUBLE_HPDOWN_NAME</v>
      </c>
      <c r="M24" s="215" t="str">
        <f>CONCATENATE("TID_POWERUP_",UPPER(powerUpsDefinitions[[#This Row],['[sku']]]),"_DESC")</f>
        <v>TID_POWERUP_DOUBLE_HPDOWN_DESC</v>
      </c>
      <c r="N24" s="216" t="str">
        <f>CONCATENATE(powerUpsDefinitions[[#This Row],['[tidDesc']]],"_SHORT")</f>
        <v>TID_POWERUP_DOUBLE_HPDOWN_DESC_SHORT</v>
      </c>
    </row>
    <row r="25" spans="4:14" x14ac:dyDescent="0.25">
      <c r="D25" s="209" t="s">
        <v>4</v>
      </c>
      <c r="E25" s="210" t="s">
        <v>753</v>
      </c>
      <c r="F25" s="211" t="s">
        <v>748</v>
      </c>
      <c r="G25" s="82" t="s">
        <v>800</v>
      </c>
      <c r="H25" s="212" t="s">
        <v>746</v>
      </c>
      <c r="I25" s="212" t="s">
        <v>747</v>
      </c>
      <c r="J25" s="213" t="str">
        <f>CONCATENATE("icon_",powerUpsDefinitions[[#This Row],['[sku']]])</f>
        <v>icon_hp_down_drain_down</v>
      </c>
      <c r="K25" s="213" t="s">
        <v>231</v>
      </c>
      <c r="L25" s="214" t="str">
        <f>CONCATENATE("TID_POWERUP_",UPPER(powerUpsDefinitions[[#This Row],['[sku']]]),"_NAME")</f>
        <v>TID_POWERUP_HP_DOWN_DRAIN_DOWN_NAME</v>
      </c>
      <c r="M25" s="215" t="str">
        <f>CONCATENATE("TID_POWERUP_",UPPER(powerUpsDefinitions[[#This Row],['[sku']]]),"_DESC")</f>
        <v>TID_POWERUP_HP_DOWN_DRAIN_DOWN_DESC</v>
      </c>
      <c r="N25" s="216" t="str">
        <f>CONCATENATE(powerUpsDefinitions[[#This Row],['[tidDesc']]],"_SHORT")</f>
        <v>TID_POWERUP_HP_DOWN_DRAIN_DOWN_DESC_SHORT</v>
      </c>
    </row>
    <row r="26" spans="4:14" x14ac:dyDescent="0.25">
      <c r="D26" s="99" t="s">
        <v>4</v>
      </c>
      <c r="E26" s="100" t="s">
        <v>228</v>
      </c>
      <c r="F26" s="82" t="s">
        <v>229</v>
      </c>
      <c r="G26" s="82" t="s">
        <v>801</v>
      </c>
      <c r="H26" s="101" t="s">
        <v>230</v>
      </c>
      <c r="I26" s="101">
        <v>1</v>
      </c>
      <c r="J26" s="102" t="str">
        <f>CONCATENATE("icon_",powerUpsDefinitions[[#This Row],['[sku']]])</f>
        <v>icon_avoid_mine</v>
      </c>
      <c r="K26" s="102" t="s">
        <v>231</v>
      </c>
      <c r="L26" s="103" t="str">
        <f>CONCATENATE("TID_POWERUP_",UPPER(powerUpsDefinitions[[#This Row],['[sku']]]),"_NAME")</f>
        <v>TID_POWERUP_AVOID_MINE_NAME</v>
      </c>
      <c r="M26" s="104" t="str">
        <f>CONCATENATE("TID_POWERUP_",UPPER(powerUpsDefinitions[[#This Row],['[sku']]]),"_DESC")</f>
        <v>TID_POWERUP_AVOID_MINE_DESC</v>
      </c>
      <c r="N26" s="104" t="str">
        <f>CONCATENATE(powerUpsDefinitions[[#This Row],['[tidDesc']]],"_SHORT")</f>
        <v>TID_POWERUP_AVOID_MINE_DESC_SHORT</v>
      </c>
    </row>
    <row r="27" spans="4:14" x14ac:dyDescent="0.25">
      <c r="D27" s="99" t="s">
        <v>4</v>
      </c>
      <c r="E27" s="100" t="s">
        <v>232</v>
      </c>
      <c r="F27" s="82" t="s">
        <v>229</v>
      </c>
      <c r="G27" s="82" t="s">
        <v>801</v>
      </c>
      <c r="H27" s="101" t="s">
        <v>233</v>
      </c>
      <c r="I27" s="101">
        <v>1</v>
      </c>
      <c r="J27" s="102" t="str">
        <f>CONCATENATE("icon_",powerUpsDefinitions[[#This Row],['[sku']]])</f>
        <v>icon_avoid_poison</v>
      </c>
      <c r="K27" s="102" t="s">
        <v>231</v>
      </c>
      <c r="L27" s="103" t="str">
        <f>CONCATENATE("TID_POWERUP_",UPPER(powerUpsDefinitions[[#This Row],['[sku']]]),"_NAME")</f>
        <v>TID_POWERUP_AVOID_POISON_NAME</v>
      </c>
      <c r="M27" s="104" t="str">
        <f>CONCATENATE("TID_POWERUP_",UPPER(powerUpsDefinitions[[#This Row],['[sku']]]),"_DESC")</f>
        <v>TID_POWERUP_AVOID_POISON_DESC</v>
      </c>
      <c r="N27" s="104" t="str">
        <f>CONCATENATE(powerUpsDefinitions[[#This Row],['[tidDesc']]],"_SHORT")</f>
        <v>TID_POWERUP_AVOID_POISON_DESC_SHORT</v>
      </c>
    </row>
    <row r="28" spans="4:14" x14ac:dyDescent="0.25">
      <c r="D28" s="99" t="s">
        <v>4</v>
      </c>
      <c r="E28" s="100" t="s">
        <v>11</v>
      </c>
      <c r="F28" s="82" t="s">
        <v>11</v>
      </c>
      <c r="G28" s="82" t="s">
        <v>801</v>
      </c>
      <c r="H28" s="101"/>
      <c r="I28" s="101"/>
      <c r="J28" s="102" t="str">
        <f>CONCATENATE("icon_",powerUpsDefinitions[[#This Row],['[sku']]])</f>
        <v>icon_dive</v>
      </c>
      <c r="K28" s="102" t="s">
        <v>237</v>
      </c>
      <c r="L28" s="103" t="str">
        <f>CONCATENATE("TID_POWERUP_",UPPER(powerUpsDefinitions[[#This Row],['[sku']]]),"_NAME")</f>
        <v>TID_POWERUP_DIVE_NAME</v>
      </c>
      <c r="M28" s="104" t="str">
        <f>CONCATENATE("TID_POWERUP_",UPPER(powerUpsDefinitions[[#This Row],['[sku']]]),"_DESC")</f>
        <v>TID_POWERUP_DIVE_DESC</v>
      </c>
      <c r="N28" s="104" t="str">
        <f>CONCATENATE(powerUpsDefinitions[[#This Row],['[tidDesc']]],"_SHORT")</f>
        <v>TID_POWERUP_DIVE_DESC_SHORT</v>
      </c>
    </row>
    <row r="29" spans="4:14" x14ac:dyDescent="0.25">
      <c r="D29" s="99" t="s">
        <v>4</v>
      </c>
      <c r="E29" s="100" t="s">
        <v>238</v>
      </c>
      <c r="F29" s="82" t="s">
        <v>238</v>
      </c>
      <c r="G29" s="82" t="s">
        <v>801</v>
      </c>
      <c r="H29" s="101">
        <v>1</v>
      </c>
      <c r="I29" s="101"/>
      <c r="J29" s="102" t="str">
        <f>CONCATENATE("icon_",powerUpsDefinitions[[#This Row],['[sku']]])</f>
        <v>icon_dragonram</v>
      </c>
      <c r="K29" s="102" t="s">
        <v>237</v>
      </c>
      <c r="L29" s="103" t="str">
        <f>CONCATENATE("TID_POWERUP_",UPPER(powerUpsDefinitions[[#This Row],['[sku']]]),"_NAME")</f>
        <v>TID_POWERUP_DRAGONRAM_NAME</v>
      </c>
      <c r="M29" s="104" t="str">
        <f>CONCATENATE("TID_POWERUP_",UPPER(powerUpsDefinitions[[#This Row],['[sku']]]),"_DESC")</f>
        <v>TID_POWERUP_DRAGONRAM_DESC</v>
      </c>
      <c r="N29" s="104" t="str">
        <f>CONCATENATE(powerUpsDefinitions[[#This Row],['[tidDesc']]],"_SHORT")</f>
        <v>TID_POWERUP_DRAGONRAM_DESC_SHORT</v>
      </c>
    </row>
    <row r="30" spans="4:14" x14ac:dyDescent="0.25">
      <c r="D30" s="99" t="s">
        <v>4</v>
      </c>
      <c r="E30" s="100" t="s">
        <v>239</v>
      </c>
      <c r="F30" s="82" t="s">
        <v>240</v>
      </c>
      <c r="G30" s="82" t="s">
        <v>801</v>
      </c>
      <c r="H30" s="101">
        <v>11</v>
      </c>
      <c r="I30" s="101"/>
      <c r="J30" s="102" t="str">
        <f>CONCATENATE("icon_",powerUpsDefinitions[[#This Row],['[sku']]])</f>
        <v>icon_eat_ghost</v>
      </c>
      <c r="K30" s="102" t="s">
        <v>241</v>
      </c>
      <c r="L30" s="103" t="str">
        <f>CONCATENATE("TID_POWERUP_",UPPER(powerUpsDefinitions[[#This Row],['[sku']]]),"_NAME")</f>
        <v>TID_POWERUP_EAT_GHOST_NAME</v>
      </c>
      <c r="M30" s="104" t="str">
        <f>CONCATENATE("TID_POWERUP_",UPPER(powerUpsDefinitions[[#This Row],['[sku']]]),"_DESC")</f>
        <v>TID_POWERUP_EAT_GHOST_DESC</v>
      </c>
      <c r="N30" s="104" t="str">
        <f>CONCATENATE(powerUpsDefinitions[[#This Row],['[tidDesc']]],"_SHORT")</f>
        <v>TID_POWERUP_EAT_GHOST_DESC_SHORT</v>
      </c>
    </row>
    <row r="31" spans="4:14" x14ac:dyDescent="0.25">
      <c r="D31" s="99" t="s">
        <v>4</v>
      </c>
      <c r="E31" s="100" t="s">
        <v>242</v>
      </c>
      <c r="F31" s="82" t="s">
        <v>240</v>
      </c>
      <c r="G31" s="82" t="s">
        <v>801</v>
      </c>
      <c r="H31" s="101">
        <v>12</v>
      </c>
      <c r="I31" s="101"/>
      <c r="J31" s="102" t="str">
        <f>CONCATENATE("icon_",powerUpsDefinitions[[#This Row],['[sku']]])</f>
        <v>icon_eat_mine</v>
      </c>
      <c r="K31" s="102" t="s">
        <v>241</v>
      </c>
      <c r="L31" s="103" t="str">
        <f>CONCATENATE("TID_POWERUP_",UPPER(powerUpsDefinitions[[#This Row],['[sku']]]),"_NAME")</f>
        <v>TID_POWERUP_EAT_MINE_NAME</v>
      </c>
      <c r="M31" s="104" t="str">
        <f>CONCATENATE("TID_POWERUP_",UPPER(powerUpsDefinitions[[#This Row],['[sku']]]),"_DESC")</f>
        <v>TID_POWERUP_EAT_MINE_DESC</v>
      </c>
      <c r="N31" s="104" t="str">
        <f>CONCATENATE(powerUpsDefinitions[[#This Row],['[tidDesc']]],"_SHORT")</f>
        <v>TID_POWERUP_EAT_MINE_DESC_SHORT</v>
      </c>
    </row>
    <row r="32" spans="4:14" x14ac:dyDescent="0.25">
      <c r="D32" s="99" t="s">
        <v>4</v>
      </c>
      <c r="E32" s="100" t="s">
        <v>243</v>
      </c>
      <c r="F32" s="82" t="s">
        <v>240</v>
      </c>
      <c r="G32" s="82" t="s">
        <v>801</v>
      </c>
      <c r="H32" s="101">
        <v>1</v>
      </c>
      <c r="I32" s="101">
        <v>1</v>
      </c>
      <c r="J32" s="102" t="str">
        <f>CONCATENATE("icon_",powerUpsDefinitions[[#This Row],['[sku']]])</f>
        <v>icon_eat_trash</v>
      </c>
      <c r="K32" s="102" t="s">
        <v>241</v>
      </c>
      <c r="L32" s="103" t="str">
        <f>CONCATENATE("TID_POWERUP_",UPPER(powerUpsDefinitions[[#This Row],['[sku']]]),"_NAME")</f>
        <v>TID_POWERUP_EAT_TRASH_NAME</v>
      </c>
      <c r="M32" s="104" t="str">
        <f>CONCATENATE("TID_POWERUP_",UPPER(powerUpsDefinitions[[#This Row],['[sku']]]),"_DESC")</f>
        <v>TID_POWERUP_EAT_TRASH_DESC</v>
      </c>
      <c r="N32" s="104" t="str">
        <f>CONCATENATE(powerUpsDefinitions[[#This Row],['[tidDesc']]],"_SHORT")</f>
        <v>TID_POWERUP_EAT_TRASH_DESC_SHORT</v>
      </c>
    </row>
    <row r="33" spans="4:14" x14ac:dyDescent="0.25">
      <c r="D33" s="99" t="s">
        <v>4</v>
      </c>
      <c r="E33" s="100" t="s">
        <v>244</v>
      </c>
      <c r="F33" s="82" t="s">
        <v>244</v>
      </c>
      <c r="G33" s="82" t="s">
        <v>801</v>
      </c>
      <c r="H33" s="101">
        <v>1</v>
      </c>
      <c r="I33" s="101"/>
      <c r="J33" s="102" t="str">
        <f>CONCATENATE("icon_",powerUpsDefinitions[[#This Row],['[sku']]])</f>
        <v>icon_explode_mine</v>
      </c>
      <c r="K33" s="102" t="s">
        <v>231</v>
      </c>
      <c r="L33" s="103" t="str">
        <f>CONCATENATE("TID_POWERUP_",UPPER(powerUpsDefinitions[[#This Row],['[sku']]]),"_NAME")</f>
        <v>TID_POWERUP_EXPLODE_MINE_NAME</v>
      </c>
      <c r="M33" s="104" t="str">
        <f>CONCATENATE("TID_POWERUP_",UPPER(powerUpsDefinitions[[#This Row],['[sku']]]),"_DESC")</f>
        <v>TID_POWERUP_EXPLODE_MINE_DESC</v>
      </c>
      <c r="N33" s="104" t="str">
        <f>CONCATENATE(powerUpsDefinitions[[#This Row],['[tidDesc']]],"_SHORT")</f>
        <v>TID_POWERUP_EXPLODE_MINE_DESC_SHORT</v>
      </c>
    </row>
    <row r="34" spans="4:14" x14ac:dyDescent="0.25">
      <c r="D34" s="99" t="s">
        <v>4</v>
      </c>
      <c r="E34" s="100" t="s">
        <v>245</v>
      </c>
      <c r="F34" s="82" t="s">
        <v>245</v>
      </c>
      <c r="G34" s="82" t="s">
        <v>801</v>
      </c>
      <c r="H34" s="101">
        <v>1</v>
      </c>
      <c r="I34" s="101"/>
      <c r="J34" s="112" t="str">
        <f>CONCATENATE("icon_",powerUpsDefinitions[[#This Row],['[sku']]])</f>
        <v>icon_fireball</v>
      </c>
      <c r="K34" s="112" t="s">
        <v>246</v>
      </c>
      <c r="L34" s="103" t="str">
        <f>CONCATENATE("TID_POWERUP_",UPPER(powerUpsDefinitions[[#This Row],['[sku']]]),"_NAME")</f>
        <v>TID_POWERUP_FIREBALL_NAME</v>
      </c>
      <c r="M34" s="104" t="str">
        <f>CONCATENATE("TID_POWERUP_",UPPER(powerUpsDefinitions[[#This Row],['[sku']]]),"_DESC")</f>
        <v>TID_POWERUP_FIREBALL_DESC</v>
      </c>
      <c r="N34" s="104" t="str">
        <f>CONCATENATE(powerUpsDefinitions[[#This Row],['[tidDesc']]],"_SHORT")</f>
        <v>TID_POWERUP_FIREBALL_DESC_SHORT</v>
      </c>
    </row>
    <row r="35" spans="4:14" x14ac:dyDescent="0.25">
      <c r="D35" s="99" t="s">
        <v>4</v>
      </c>
      <c r="E35" s="100" t="s">
        <v>249</v>
      </c>
      <c r="F35" s="82" t="s">
        <v>250</v>
      </c>
      <c r="G35" s="82" t="s">
        <v>801</v>
      </c>
      <c r="H35" s="101">
        <v>0</v>
      </c>
      <c r="I35" s="101"/>
      <c r="J35" s="102" t="str">
        <f>CONCATENATE("icon_",powerUpsDefinitions[[#This Row],['[sku']]])</f>
        <v>icon_free_revive</v>
      </c>
      <c r="K35" s="102" t="s">
        <v>237</v>
      </c>
      <c r="L35" s="103" t="str">
        <f>CONCATENATE("TID_POWERUP_",UPPER(powerUpsDefinitions[[#This Row],['[sku']]]),"_NAME")</f>
        <v>TID_POWERUP_FREE_REVIVE_NAME</v>
      </c>
      <c r="M35" s="104" t="str">
        <f>CONCATENATE("TID_POWERUP_",UPPER(powerUpsDefinitions[[#This Row],['[sku']]]),"_DESC")</f>
        <v>TID_POWERUP_FREE_REVIVE_DESC</v>
      </c>
      <c r="N35" s="104" t="str">
        <f>CONCATENATE(powerUpsDefinitions[[#This Row],['[tidDesc']]],"_SHORT")</f>
        <v>TID_POWERUP_FREE_REVIVE_DESC_SHORT</v>
      </c>
    </row>
    <row r="36" spans="4:14" x14ac:dyDescent="0.25">
      <c r="D36" s="99" t="s">
        <v>4</v>
      </c>
      <c r="E36" s="100" t="s">
        <v>251</v>
      </c>
      <c r="F36" s="82" t="s">
        <v>251</v>
      </c>
      <c r="G36" s="82" t="s">
        <v>801</v>
      </c>
      <c r="H36" s="101">
        <v>1</v>
      </c>
      <c r="I36" s="101"/>
      <c r="J36" s="112" t="s">
        <v>252</v>
      </c>
      <c r="K36" s="112" t="s">
        <v>237</v>
      </c>
      <c r="L36" s="103" t="str">
        <f>CONCATENATE("TID_POWERUP_",UPPER(powerUpsDefinitions[[#This Row],['[sku']]]),"_NAME")</f>
        <v>TID_POWERUP_FREEZE_AURA_NAME</v>
      </c>
      <c r="M36" s="104" t="str">
        <f>CONCATENATE("TID_POWERUP_",UPPER(powerUpsDefinitions[[#This Row],['[sku']]]),"_DESC")</f>
        <v>TID_POWERUP_FREEZE_AURA_DESC</v>
      </c>
      <c r="N36" s="113" t="str">
        <f>CONCATENATE(powerUpsDefinitions[[#This Row],['[tidDesc']]],"_SHORT")</f>
        <v>TID_POWERUP_FREEZE_AURA_DESC_SHORT</v>
      </c>
    </row>
    <row r="37" spans="4:14" x14ac:dyDescent="0.25">
      <c r="D37" s="99" t="s">
        <v>4</v>
      </c>
      <c r="E37" s="100" t="s">
        <v>258</v>
      </c>
      <c r="F37" s="82" t="s">
        <v>258</v>
      </c>
      <c r="G37" s="82" t="s">
        <v>801</v>
      </c>
      <c r="H37" s="114">
        <v>1</v>
      </c>
      <c r="I37" s="114"/>
      <c r="J37" s="112" t="str">
        <f>CONCATENATE("icon_",powerUpsDefinitions[[#This Row],['[sku']]])</f>
        <v>icon_magnet</v>
      </c>
      <c r="K37" s="112" t="s">
        <v>237</v>
      </c>
      <c r="L37" s="115" t="str">
        <f>CONCATENATE("TID_POWERUP_",UPPER(powerUpsDefinitions[[#This Row],['[sku']]]),"_NAME")</f>
        <v>TID_POWERUP_MAGNET_NAME</v>
      </c>
      <c r="M37" s="116" t="str">
        <f>CONCATENATE("TID_POWERUP_",UPPER(powerUpsDefinitions[[#This Row],['[sku']]]),"_DESC")</f>
        <v>TID_POWERUP_MAGNET_DESC</v>
      </c>
      <c r="N37" s="117" t="str">
        <f>CONCATENATE(powerUpsDefinitions[[#This Row],['[tidDesc']]],"_SHORT")</f>
        <v>TID_POWERUP_MAGNET_DESC_SHORT</v>
      </c>
    </row>
    <row r="38" spans="4:14" x14ac:dyDescent="0.25">
      <c r="D38" s="99" t="s">
        <v>4</v>
      </c>
      <c r="E38" s="100" t="s">
        <v>260</v>
      </c>
      <c r="F38" s="82" t="s">
        <v>260</v>
      </c>
      <c r="G38" s="82" t="s">
        <v>801</v>
      </c>
      <c r="H38" s="101">
        <v>1</v>
      </c>
      <c r="I38" s="101"/>
      <c r="J38" s="102" t="str">
        <f>CONCATENATE("icon_",powerUpsDefinitions[[#This Row],['[sku']]])</f>
        <v>icon_phoenix</v>
      </c>
      <c r="K38" s="102" t="s">
        <v>237</v>
      </c>
      <c r="L38" s="103" t="str">
        <f>CONCATENATE("TID_POWERUP_",UPPER(powerUpsDefinitions[[#This Row],['[sku']]]),"_NAME")</f>
        <v>TID_POWERUP_PHOENIX_NAME</v>
      </c>
      <c r="M38" s="104" t="str">
        <f>CONCATENATE("TID_POWERUP_",UPPER(powerUpsDefinitions[[#This Row],['[sku']]]),"_DESC")</f>
        <v>TID_POWERUP_PHOENIX_DESC</v>
      </c>
      <c r="N38" s="104" t="str">
        <f>CONCATENATE(powerUpsDefinitions[[#This Row],['[tidDesc']]],"_SHORT")</f>
        <v>TID_POWERUP_PHOENIX_DESC_SHORT</v>
      </c>
    </row>
    <row r="39" spans="4:14" x14ac:dyDescent="0.25">
      <c r="D39" s="99" t="s">
        <v>4</v>
      </c>
      <c r="E39" s="118" t="s">
        <v>263</v>
      </c>
      <c r="F39" s="119" t="s">
        <v>263</v>
      </c>
      <c r="G39" s="82" t="s">
        <v>801</v>
      </c>
      <c r="H39" s="114">
        <v>100</v>
      </c>
      <c r="I39" s="114"/>
      <c r="J39" s="112" t="s">
        <v>264</v>
      </c>
      <c r="K39" s="112" t="s">
        <v>241</v>
      </c>
      <c r="L39" s="115" t="str">
        <f>CONCATENATE("TID_POWERUP_",UPPER(powerUpsDefinitions[[#This Row],['[sku']]]),"_NAME")</f>
        <v>TID_POWERUP_VACUUM_NAME</v>
      </c>
      <c r="M39" s="116" t="str">
        <f>CONCATENATE("TID_POWERUP_",UPPER(powerUpsDefinitions[[#This Row],['[sku']]]),"_DESC")</f>
        <v>TID_POWERUP_VACUUM_DESC</v>
      </c>
      <c r="N39" s="117" t="str">
        <f>CONCATENATE(powerUpsDefinitions[[#This Row],['[tidDesc']]],"_SHORT")</f>
        <v>TID_POWERUP_VACUUM_DESC_SHORT</v>
      </c>
    </row>
    <row r="40" spans="4:14" x14ac:dyDescent="0.25">
      <c r="D40" s="99" t="s">
        <v>4</v>
      </c>
      <c r="E40" s="100" t="s">
        <v>265</v>
      </c>
      <c r="F40" s="82" t="s">
        <v>265</v>
      </c>
      <c r="G40" s="82" t="s">
        <v>801</v>
      </c>
      <c r="H40" s="114">
        <v>0</v>
      </c>
      <c r="I40" s="114"/>
      <c r="J40" s="112" t="s">
        <v>266</v>
      </c>
      <c r="K40" s="112" t="s">
        <v>237</v>
      </c>
      <c r="L40" s="115" t="str">
        <f>CONCATENATE("TID_POWERUP_",UPPER(powerUpsDefinitions[[#This Row],['[sku']]]),"_NAME")</f>
        <v>TID_POWERUP_DOG_NAME</v>
      </c>
      <c r="M40" s="116" t="str">
        <f>CONCATENATE("TID_POWERUP_",UPPER(powerUpsDefinitions[[#This Row],['[sku']]]),"_DESC")</f>
        <v>TID_POWERUP_DOG_DESC</v>
      </c>
      <c r="N40" s="117" t="str">
        <f>CONCATENATE(powerUpsDefinitions[[#This Row],['[tidDesc']]],"_SHORT")</f>
        <v>TID_POWERUP_DOG_DESC_SHORT</v>
      </c>
    </row>
    <row r="41" spans="4:14" x14ac:dyDescent="0.25">
      <c r="D41" s="99" t="s">
        <v>4</v>
      </c>
      <c r="E41" s="100" t="s">
        <v>267</v>
      </c>
      <c r="F41" s="82" t="s">
        <v>267</v>
      </c>
      <c r="G41" s="82" t="s">
        <v>801</v>
      </c>
      <c r="H41" s="101">
        <v>0</v>
      </c>
      <c r="I41" s="101"/>
      <c r="J41" s="112" t="s">
        <v>268</v>
      </c>
      <c r="K41" s="102" t="s">
        <v>237</v>
      </c>
      <c r="L41" s="103" t="str">
        <f>CONCATENATE("TID_POWERUP_",UPPER(powerUpsDefinitions[[#This Row],['[sku']]]),"_NAME")</f>
        <v>TID_POWERUP_BOMB_NAME</v>
      </c>
      <c r="M41" s="104" t="str">
        <f>CONCATENATE("TID_POWERUP_",UPPER(powerUpsDefinitions[[#This Row],['[sku']]]),"_DESC")</f>
        <v>TID_POWERUP_BOMB_DESC</v>
      </c>
      <c r="N41" s="113" t="str">
        <f>CONCATENATE(powerUpsDefinitions[[#This Row],['[tidDesc']]],"_SHORT")</f>
        <v>TID_POWERUP_BOMB_DESC_SHORT</v>
      </c>
    </row>
    <row r="42" spans="4:14" x14ac:dyDescent="0.25">
      <c r="D42" s="99" t="s">
        <v>4</v>
      </c>
      <c r="E42" s="100" t="s">
        <v>269</v>
      </c>
      <c r="F42" s="82" t="s">
        <v>269</v>
      </c>
      <c r="G42" s="82" t="s">
        <v>801</v>
      </c>
      <c r="H42" s="101" t="s">
        <v>270</v>
      </c>
      <c r="I42" s="101"/>
      <c r="J42" s="112" t="s">
        <v>266</v>
      </c>
      <c r="K42" s="102" t="s">
        <v>231</v>
      </c>
      <c r="L42" s="103" t="str">
        <f>CONCATENATE("TID_POWERUP_",UPPER(powerUpsDefinitions[[#This Row],['[sku']]]),"_NAME")</f>
        <v>TID_POWERUP_IMMUNE_TRASH_NAME</v>
      </c>
      <c r="M42" s="104" t="str">
        <f>CONCATENATE("TID_POWERUP_",UPPER(powerUpsDefinitions[[#This Row],['[sku']]]),"_DESC")</f>
        <v>TID_POWERUP_IMMUNE_TRASH_DESC</v>
      </c>
      <c r="N42" s="113" t="str">
        <f>CONCATENATE(powerUpsDefinitions[[#This Row],['[tidDesc']]],"_SHORT")</f>
        <v>TID_POWERUP_IMMUNE_TRASH_DESC_SHORT</v>
      </c>
    </row>
    <row r="43" spans="4:14" x14ac:dyDescent="0.25">
      <c r="D43" s="99" t="s">
        <v>4</v>
      </c>
      <c r="E43" s="100" t="s">
        <v>280</v>
      </c>
      <c r="F43" s="82" t="s">
        <v>281</v>
      </c>
      <c r="G43" s="82" t="s">
        <v>801</v>
      </c>
      <c r="H43" s="101"/>
      <c r="I43" s="101"/>
      <c r="J43" s="112" t="s">
        <v>282</v>
      </c>
      <c r="K43" s="102" t="s">
        <v>231</v>
      </c>
      <c r="L43" s="103" t="str">
        <f>CONCATENATE("TID_POWERUP_",UPPER(powerUpsDefinitions[[#This Row],['[sku']]]),"_NAME")</f>
        <v>TID_POWERUP_ALCOHOL_RESISTANCE _NAME</v>
      </c>
      <c r="M43" s="104" t="str">
        <f>CONCATENATE("TID_POWERUP_",UPPER(powerUpsDefinitions[[#This Row],['[sku']]]),"_DESC")</f>
        <v>TID_POWERUP_ALCOHOL_RESISTANCE _DESC</v>
      </c>
      <c r="N43" s="113" t="str">
        <f>CONCATENATE(powerUpsDefinitions[[#This Row],['[tidDesc']]],"_SHORT")</f>
        <v>TID_POWERUP_ALCOHOL_RESISTANCE _DESC_SHORT</v>
      </c>
    </row>
    <row r="44" spans="4:14" x14ac:dyDescent="0.25">
      <c r="D44" s="99" t="s">
        <v>4</v>
      </c>
      <c r="E44" s="100" t="s">
        <v>283</v>
      </c>
      <c r="F44" s="82" t="s">
        <v>283</v>
      </c>
      <c r="G44" s="82" t="s">
        <v>801</v>
      </c>
      <c r="H44" s="101"/>
      <c r="I44" s="101"/>
      <c r="J44" s="112" t="s">
        <v>284</v>
      </c>
      <c r="K44" s="102" t="s">
        <v>231</v>
      </c>
      <c r="L44" s="103" t="str">
        <f>CONCATENATE("TID_POWERUP_",UPPER(powerUpsDefinitions[[#This Row],['[sku']]]),"_NAME")</f>
        <v>TID_POWERUP_CAGE_BREAKER_NAME</v>
      </c>
      <c r="M44" s="104" t="str">
        <f>CONCATENATE("TID_POWERUP_",UPPER(powerUpsDefinitions[[#This Row],['[sku']]]),"_DESC")</f>
        <v>TID_POWERUP_CAGE_BREAKER_DESC</v>
      </c>
      <c r="N44" s="113" t="str">
        <f>CONCATENATE(powerUpsDefinitions[[#This Row],['[tidDesc']]],"_SHORT")</f>
        <v>TID_POWERUP_CAGE_BREAKER_DESC_SHORT</v>
      </c>
    </row>
    <row r="45" spans="4:14" x14ac:dyDescent="0.25">
      <c r="D45" s="99" t="s">
        <v>4</v>
      </c>
      <c r="E45" s="100" t="s">
        <v>285</v>
      </c>
      <c r="F45" s="82" t="s">
        <v>285</v>
      </c>
      <c r="G45" s="82" t="s">
        <v>801</v>
      </c>
      <c r="H45" s="101"/>
      <c r="I45" s="101"/>
      <c r="J45" s="112" t="s">
        <v>704</v>
      </c>
      <c r="K45" s="112" t="s">
        <v>237</v>
      </c>
      <c r="L45" s="103" t="str">
        <f>CONCATENATE("TID_POWERUP_",UPPER(powerUpsDefinitions[[#This Row],['[sku']]]),"_NAME")</f>
        <v>TID_POWERUP_STUN_NAME</v>
      </c>
      <c r="M45" s="104" t="str">
        <f>CONCATENATE("TID_POWERUP_",UPPER(powerUpsDefinitions[[#This Row],['[sku']]]),"_DESC")</f>
        <v>TID_POWERUP_STUN_DESC</v>
      </c>
      <c r="N45" s="113" t="str">
        <f>CONCATENATE(powerUpsDefinitions[[#This Row],['[tidDesc']]],"_SHORT")</f>
        <v>TID_POWERUP_STUN_DESC_SHORT</v>
      </c>
    </row>
    <row r="46" spans="4:14" x14ac:dyDescent="0.25">
      <c r="D46" s="129" t="s">
        <v>4</v>
      </c>
      <c r="E46" s="105" t="s">
        <v>288</v>
      </c>
      <c r="F46" s="106" t="s">
        <v>288</v>
      </c>
      <c r="G46" s="82" t="s">
        <v>801</v>
      </c>
      <c r="H46" s="107"/>
      <c r="I46" s="107"/>
      <c r="J46" s="130" t="s">
        <v>289</v>
      </c>
      <c r="K46" s="130" t="s">
        <v>235</v>
      </c>
      <c r="L46" s="131" t="str">
        <f>CONCATENATE("TID_POWERUP_",UPPER(powerUpsDefinitions[[#This Row],['[sku']]]),"_NAME")</f>
        <v>TID_POWERUP_UNLIMITED_BOOST_NAME</v>
      </c>
      <c r="M46" s="132" t="str">
        <f>CONCATENATE("TID_POWERUP_",UPPER(powerUpsDefinitions[[#This Row],['[sku']]]),"_DESC")</f>
        <v>TID_POWERUP_UNLIMITED_BOOST_DESC</v>
      </c>
      <c r="N46" s="133" t="str">
        <f>CONCATENATE(powerUpsDefinitions[[#This Row],['[tidDesc']]],"_SHORT")</f>
        <v>TID_POWERUP_UNLIMITED_BOOST_DESC_SHORT</v>
      </c>
    </row>
    <row r="47" spans="4:14" x14ac:dyDescent="0.25">
      <c r="D47" s="129" t="s">
        <v>4</v>
      </c>
      <c r="E47" s="105" t="s">
        <v>290</v>
      </c>
      <c r="F47" s="106" t="s">
        <v>291</v>
      </c>
      <c r="G47" s="82" t="s">
        <v>801</v>
      </c>
      <c r="H47" s="107"/>
      <c r="I47" s="107"/>
      <c r="J47" s="130" t="s">
        <v>266</v>
      </c>
      <c r="K47" s="130" t="s">
        <v>237</v>
      </c>
      <c r="L47" s="131" t="str">
        <f>CONCATENATE("TID_POWERUP_",UPPER(powerUpsDefinitions[[#This Row],['[sku']]]),"_NAME")</f>
        <v>TID_POWERUP_FINDBONUSCHESTS_NAME</v>
      </c>
      <c r="M47" s="132" t="str">
        <f>CONCATENATE("TID_POWERUP_",UPPER(powerUpsDefinitions[[#This Row],['[sku']]]),"_DESC")</f>
        <v>TID_POWERUP_FINDBONUSCHESTS_DESC</v>
      </c>
      <c r="N47" s="133" t="str">
        <f>CONCATENATE(powerUpsDefinitions[[#This Row],['[tidDesc']]],"_SHORT")</f>
        <v>TID_POWERUP_FINDBONUSCHESTS_DESC_SHORT</v>
      </c>
    </row>
    <row r="48" spans="4:14" x14ac:dyDescent="0.25">
      <c r="D48" s="129" t="s">
        <v>4</v>
      </c>
      <c r="E48" s="105" t="s">
        <v>292</v>
      </c>
      <c r="F48" s="106" t="s">
        <v>291</v>
      </c>
      <c r="G48" s="82" t="s">
        <v>801</v>
      </c>
      <c r="H48" s="107"/>
      <c r="I48" s="107"/>
      <c r="J48" s="130" t="s">
        <v>266</v>
      </c>
      <c r="K48" s="130" t="s">
        <v>237</v>
      </c>
      <c r="L48" s="131" t="str">
        <f>CONCATENATE("TID_POWERUP_",UPPER(powerUpsDefinitions[[#This Row],['[sku']]]),"_NAME")</f>
        <v>TID_POWERUP_FINDBONUSLETTERS_NAME</v>
      </c>
      <c r="M48" s="132" t="str">
        <f>CONCATENATE("TID_POWERUP_",UPPER(powerUpsDefinitions[[#This Row],['[sku']]]),"_DESC")</f>
        <v>TID_POWERUP_FINDBONUSLETTERS_DESC</v>
      </c>
      <c r="N48" s="133" t="str">
        <f>CONCATENATE(powerUpsDefinitions[[#This Row],['[tidDesc']]],"_SHORT")</f>
        <v>TID_POWERUP_FINDBONUSLETTERS_DESC_SHORT</v>
      </c>
    </row>
    <row r="49" spans="1:16384" x14ac:dyDescent="0.25">
      <c r="D49" s="99" t="s">
        <v>4</v>
      </c>
      <c r="E49" s="100" t="s">
        <v>293</v>
      </c>
      <c r="F49" s="82" t="s">
        <v>291</v>
      </c>
      <c r="G49" s="82" t="s">
        <v>801</v>
      </c>
      <c r="H49" s="101"/>
      <c r="I49" s="101"/>
      <c r="J49" s="112" t="s">
        <v>266</v>
      </c>
      <c r="K49" s="112" t="s">
        <v>237</v>
      </c>
      <c r="L49" s="103" t="str">
        <f>CONCATENATE("TID_POWERUP_",UPPER(powerUpsDefinitions[[#This Row],['[sku']]]),"_NAME")</f>
        <v>TID_POWERUP_FINDBONUSEGGS_NAME</v>
      </c>
      <c r="M49" s="104" t="str">
        <f>CONCATENATE("TID_POWERUP_",UPPER(powerUpsDefinitions[[#This Row],['[sku']]]),"_DESC")</f>
        <v>TID_POWERUP_FINDBONUSEGGS_DESC</v>
      </c>
      <c r="N49" s="113" t="str">
        <f>CONCATENATE(powerUpsDefinitions[[#This Row],['[tidDesc']]],"_SHORT")</f>
        <v>TID_POWERUP_FINDBONUSEGGS_DESC_SHORT</v>
      </c>
    </row>
    <row r="50" spans="1:16384" x14ac:dyDescent="0.25">
      <c r="D50" s="99" t="s">
        <v>4</v>
      </c>
      <c r="E50" s="100" t="s">
        <v>296</v>
      </c>
      <c r="F50" s="82" t="s">
        <v>296</v>
      </c>
      <c r="G50" s="82" t="s">
        <v>801</v>
      </c>
      <c r="H50" s="101"/>
      <c r="I50" s="101"/>
      <c r="J50" s="222" t="s">
        <v>297</v>
      </c>
      <c r="K50" s="222" t="s">
        <v>297</v>
      </c>
      <c r="L50" s="103" t="s">
        <v>298</v>
      </c>
      <c r="M50" s="104" t="s">
        <v>298</v>
      </c>
      <c r="N50" s="113" t="s">
        <v>298</v>
      </c>
    </row>
    <row r="51" spans="1:16384" x14ac:dyDescent="0.25">
      <c r="D51" s="99" t="s">
        <v>4</v>
      </c>
      <c r="E51" s="100" t="s">
        <v>299</v>
      </c>
      <c r="F51" s="82" t="s">
        <v>299</v>
      </c>
      <c r="G51" s="82" t="s">
        <v>801</v>
      </c>
      <c r="H51" s="101">
        <v>1</v>
      </c>
      <c r="I51" s="101">
        <v>1</v>
      </c>
      <c r="J51" s="222" t="s">
        <v>300</v>
      </c>
      <c r="K51" s="112" t="s">
        <v>241</v>
      </c>
      <c r="L51" s="103" t="str">
        <f>CONCATENATE("TID_POWERUP_",UPPER(powerUpsDefinitions[[#This Row],['[sku']]]),"_NAME")</f>
        <v>TID_POWERUP_TRASH_EATER_NAME</v>
      </c>
      <c r="M51" s="104" t="str">
        <f>CONCATENATE("TID_POWERUP_",UPPER(powerUpsDefinitions[[#This Row],['[sku']]]),"_DESC")</f>
        <v>TID_POWERUP_TRASH_EATER_DESC</v>
      </c>
      <c r="N51" s="113" t="str">
        <f>CONCATENATE(powerUpsDefinitions[[#This Row],['[tidDesc']]],"_SHORT")</f>
        <v>TID_POWERUP_TRASH_EATER_DESC_SHORT</v>
      </c>
    </row>
    <row r="52" spans="1:16384" x14ac:dyDescent="0.25">
      <c r="D52" s="99" t="s">
        <v>4</v>
      </c>
      <c r="E52" s="100" t="s">
        <v>301</v>
      </c>
      <c r="F52" s="82" t="s">
        <v>301</v>
      </c>
      <c r="G52" s="82" t="s">
        <v>801</v>
      </c>
      <c r="H52" s="101">
        <v>1</v>
      </c>
      <c r="I52" s="101">
        <v>1</v>
      </c>
      <c r="J52" s="112" t="s">
        <v>302</v>
      </c>
      <c r="K52" s="112" t="s">
        <v>241</v>
      </c>
      <c r="L52" s="103" t="str">
        <f>CONCATENATE("TID_POWERUP_",UPPER(powerUpsDefinitions[[#This Row],['[sku']]]),"_NAME")</f>
        <v>TID_POWERUP_DROP_PRESENT_NAME</v>
      </c>
      <c r="M52" s="104" t="str">
        <f>CONCATENATE("TID_POWERUP_",UPPER(powerUpsDefinitions[[#This Row],['[sku']]]),"_DESC")</f>
        <v>TID_POWERUP_DROP_PRESENT_DESC</v>
      </c>
      <c r="N52" s="113" t="str">
        <f>CONCATENATE(powerUpsDefinitions[[#This Row],['[tidDesc']]],"_SHORT")</f>
        <v>TID_POWERUP_DROP_PRESENT_DESC_SHORT</v>
      </c>
    </row>
    <row r="53" spans="1:16384" x14ac:dyDescent="0.25">
      <c r="D53" s="209" t="s">
        <v>4</v>
      </c>
      <c r="E53" s="210" t="s">
        <v>749</v>
      </c>
      <c r="F53" s="211" t="s">
        <v>750</v>
      </c>
      <c r="G53" s="82" t="s">
        <v>801</v>
      </c>
      <c r="H53" s="212"/>
      <c r="I53" s="212"/>
      <c r="J53" s="213" t="str">
        <f>CONCATENATE("icon_",powerUpsDefinitions[[#This Row],['[sku']]])</f>
        <v>icon_transform_gold</v>
      </c>
      <c r="K53" s="213" t="s">
        <v>237</v>
      </c>
      <c r="L53" s="214" t="str">
        <f>CONCATENATE("TID_POWERUP_",UPPER(powerUpsDefinitions[[#This Row],['[sku']]]),"_NAME")</f>
        <v>TID_POWERUP_TRANSFORM_GOLD_NAME</v>
      </c>
      <c r="M53" s="215" t="str">
        <f>CONCATENATE("TID_POWERUP_",UPPER(powerUpsDefinitions[[#This Row],['[sku']]]),"_DESC")</f>
        <v>TID_POWERUP_TRANSFORM_GOLD_DESC</v>
      </c>
      <c r="N53" s="216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303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3" t="s">
        <v>304</v>
      </c>
      <c r="E57" s="3" t="s">
        <v>0</v>
      </c>
      <c r="F57" s="134" t="s">
        <v>305</v>
      </c>
      <c r="G57" s="135" t="s">
        <v>306</v>
      </c>
      <c r="H57" s="135" t="s">
        <v>307</v>
      </c>
    </row>
    <row r="58" spans="1:16384" x14ac:dyDescent="0.25">
      <c r="D58" s="136" t="s">
        <v>4</v>
      </c>
      <c r="E58" s="42" t="s">
        <v>308</v>
      </c>
      <c r="F58" s="36">
        <v>1</v>
      </c>
      <c r="G58" s="43">
        <v>0.5</v>
      </c>
      <c r="H58" s="43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B1" workbookViewId="0">
      <selection activeCell="E12" sqref="E12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6.7109375" customWidth="1"/>
    <col min="7" max="7" width="42.42578125" bestFit="1" customWidth="1"/>
    <col min="8" max="8" width="48.85546875" bestFit="1" customWidth="1"/>
    <col min="9" max="9" width="26.85546875" bestFit="1" customWidth="1"/>
  </cols>
  <sheetData>
    <row r="1" spans="1:9" ht="23.25" x14ac:dyDescent="0.35">
      <c r="A1" s="1" t="s">
        <v>830</v>
      </c>
      <c r="B1" s="1"/>
      <c r="C1" s="1"/>
      <c r="D1" s="1"/>
      <c r="E1" s="1"/>
    </row>
    <row r="3" spans="1:9" ht="93.75" x14ac:dyDescent="0.25">
      <c r="A3" s="230" t="s">
        <v>831</v>
      </c>
      <c r="B3" s="223" t="s">
        <v>0</v>
      </c>
      <c r="C3" s="224" t="s">
        <v>1</v>
      </c>
      <c r="D3" s="225" t="s">
        <v>819</v>
      </c>
      <c r="E3" s="225" t="s">
        <v>224</v>
      </c>
      <c r="F3" s="225" t="s">
        <v>225</v>
      </c>
      <c r="G3" s="229" t="s">
        <v>12</v>
      </c>
      <c r="H3" s="229" t="s">
        <v>98</v>
      </c>
      <c r="I3" s="232" t="s">
        <v>2</v>
      </c>
    </row>
    <row r="4" spans="1:9" x14ac:dyDescent="0.25">
      <c r="A4" s="231" t="s">
        <v>4</v>
      </c>
      <c r="B4" s="226" t="s">
        <v>804</v>
      </c>
      <c r="C4" s="227" t="s">
        <v>815</v>
      </c>
      <c r="D4" s="228" t="s">
        <v>820</v>
      </c>
      <c r="E4" s="228">
        <v>50</v>
      </c>
      <c r="F4" s="228"/>
      <c r="G4" s="228" t="str">
        <f>CONCATENATE("TID_MOD_",UPPER(Table1[[#This Row],['[sku']]]),"_NAME")</f>
        <v>TID_MOD_ARMORED_NAME</v>
      </c>
      <c r="H4" s="228" t="str">
        <f>CONCATENATE("TID_MOD_",UPPER(Table1[[#This Row],['[sku']]]),"_DESCRIPTION")</f>
        <v>TID_MOD_ARMORED_DESCRIPTION</v>
      </c>
      <c r="I4" s="233" t="str">
        <f>CONCATENATE("icon_",Table1[[#This Row],['[sku']]])</f>
        <v>icon_armored</v>
      </c>
    </row>
    <row r="5" spans="1:9" x14ac:dyDescent="0.25">
      <c r="A5" s="231" t="s">
        <v>4</v>
      </c>
      <c r="B5" s="226" t="s">
        <v>806</v>
      </c>
      <c r="C5" s="227" t="s">
        <v>815</v>
      </c>
      <c r="D5" s="228" t="s">
        <v>821</v>
      </c>
      <c r="E5" s="228"/>
      <c r="F5" s="228"/>
      <c r="G5" s="228" t="str">
        <f>CONCATENATE("TID_MOD_",UPPER(Table1[[#This Row],['[sku']]]),"_NAME")</f>
        <v>TID_MOD_BBQ_NAME</v>
      </c>
      <c r="H5" s="228" t="str">
        <f>CONCATENATE("TID_MOD_",UPPER(Table1[[#This Row],['[sku']]]),"_DESCRIPTION")</f>
        <v>TID_MOD_BBQ_DESCRIPTION</v>
      </c>
      <c r="I5" s="233" t="str">
        <f>CONCATENATE("icon_",Table1[[#This Row],['[sku']]])</f>
        <v>icon_bbq</v>
      </c>
    </row>
    <row r="6" spans="1:9" x14ac:dyDescent="0.25">
      <c r="A6" s="231" t="s">
        <v>4</v>
      </c>
      <c r="B6" s="226" t="s">
        <v>835</v>
      </c>
      <c r="C6" s="227" t="s">
        <v>815</v>
      </c>
      <c r="D6" s="228" t="s">
        <v>849</v>
      </c>
      <c r="E6" s="228">
        <v>-75</v>
      </c>
      <c r="F6" s="228"/>
      <c r="G6" s="228" t="str">
        <f>CONCATENATE("TID_MOD_",UPPER(Table1[[#This Row],['[sku']]]),"_NAME")</f>
        <v>TID_MOD_BLEEDING_NAME</v>
      </c>
      <c r="H6" s="228" t="str">
        <f>CONCATENATE("TID_MOD_",UPPER(Table1[[#This Row],['[sku']]]),"_DESCRIPTION")</f>
        <v>TID_MOD_BLEEDING_DESCRIPTION</v>
      </c>
      <c r="I6" s="233" t="str">
        <f>CONCATENATE("icon_",Table1[[#This Row],['[sku']]])</f>
        <v>icon_bleeding</v>
      </c>
    </row>
    <row r="7" spans="1:9" x14ac:dyDescent="0.25">
      <c r="A7" s="231" t="s">
        <v>4</v>
      </c>
      <c r="B7" s="226" t="s">
        <v>842</v>
      </c>
      <c r="C7" s="227" t="s">
        <v>815</v>
      </c>
      <c r="D7" s="228" t="s">
        <v>851</v>
      </c>
      <c r="E7" s="228">
        <v>-50</v>
      </c>
      <c r="F7" s="228"/>
      <c r="G7" s="228" t="str">
        <f>CONCATENATE("TID_MOD_",UPPER(Table1[[#This Row],['[sku']]]),"_NAME")</f>
        <v>TID_MOD_BOOST_REGEN_DOWN_NAME</v>
      </c>
      <c r="H7" s="228" t="str">
        <f>CONCATENATE("TID_MOD_",UPPER(Table1[[#This Row],['[sku']]]),"_DESCRIPTION")</f>
        <v>TID_MOD_BOOST_REGEN_DOWN_DESCRIPTION</v>
      </c>
      <c r="I7" s="233" t="str">
        <f>CONCATENATE("icon_",Table1[[#This Row],['[sku']]])</f>
        <v>icon_boost_regen_down</v>
      </c>
    </row>
    <row r="8" spans="1:9" x14ac:dyDescent="0.25">
      <c r="A8" s="231" t="s">
        <v>4</v>
      </c>
      <c r="B8" s="226" t="s">
        <v>809</v>
      </c>
      <c r="C8" s="227" t="s">
        <v>816</v>
      </c>
      <c r="D8" s="228" t="s">
        <v>824</v>
      </c>
      <c r="E8" s="228">
        <v>-50</v>
      </c>
      <c r="F8" s="228"/>
      <c r="G8" s="228" t="str">
        <f>CONCATENATE("TID_MOD_",UPPER(Table1[[#This Row],['[sku']]]),"_NAME")</f>
        <v>TID_MOD_CHAIN_KILL_NAME</v>
      </c>
      <c r="H8" s="228" t="str">
        <f>CONCATENATE("TID_MOD_",UPPER(Table1[[#This Row],['[sku']]]),"_DESCRIPTION")</f>
        <v>TID_MOD_CHAIN_KILL_DESCRIPTION</v>
      </c>
      <c r="I8" s="233" t="str">
        <f>CONCATENATE("icon_",Table1[[#This Row],['[sku']]])</f>
        <v>icon_chain_kill</v>
      </c>
    </row>
    <row r="9" spans="1:9" x14ac:dyDescent="0.25">
      <c r="A9" s="231" t="s">
        <v>4</v>
      </c>
      <c r="B9" s="226" t="s">
        <v>803</v>
      </c>
      <c r="C9" s="227" t="s">
        <v>816</v>
      </c>
      <c r="D9" s="228" t="s">
        <v>665</v>
      </c>
      <c r="E9" s="228">
        <v>100</v>
      </c>
      <c r="F9" s="228"/>
      <c r="G9" s="228" t="str">
        <f>CONCATENATE("TID_MOD_",UPPER(Table1[[#This Row],['[sku']]]),"_NAME")</f>
        <v>TID_MOD_DOUBLE_COINS_NAME</v>
      </c>
      <c r="H9" s="228" t="str">
        <f>CONCATENATE("TID_MOD_",UPPER(Table1[[#This Row],['[sku']]]),"_DESCRIPTION")</f>
        <v>TID_MOD_DOUBLE_COINS_DESCRIPTION</v>
      </c>
      <c r="I9" s="233" t="str">
        <f>CONCATENATE("icon_",Table1[[#This Row],['[sku']]])</f>
        <v>icon_double_coins</v>
      </c>
    </row>
    <row r="10" spans="1:9" x14ac:dyDescent="0.25">
      <c r="A10" s="231" t="s">
        <v>4</v>
      </c>
      <c r="B10" s="226" t="s">
        <v>810</v>
      </c>
      <c r="C10" s="227" t="s">
        <v>816</v>
      </c>
      <c r="D10" s="228" t="s">
        <v>825</v>
      </c>
      <c r="E10" s="228">
        <v>100</v>
      </c>
      <c r="F10" s="228"/>
      <c r="G10" s="228" t="str">
        <f>CONCATENATE("TID_MOD_",UPPER(Table1[[#This Row],['[sku']]]),"_NAME")</f>
        <v>TID_MOD_DOUBLE_MISSION_NAME</v>
      </c>
      <c r="H10" s="228" t="str">
        <f>CONCATENATE("TID_MOD_",UPPER(Table1[[#This Row],['[sku']]]),"_DESCRIPTION")</f>
        <v>TID_MOD_DOUBLE_MISSION_DESCRIPTION</v>
      </c>
      <c r="I10" s="233" t="str">
        <f>CONCATENATE("icon_",Table1[[#This Row],['[sku']]])</f>
        <v>icon_double_mission</v>
      </c>
    </row>
    <row r="11" spans="1:9" x14ac:dyDescent="0.25">
      <c r="A11" s="231" t="s">
        <v>4</v>
      </c>
      <c r="B11" s="226" t="s">
        <v>811</v>
      </c>
      <c r="C11" s="227" t="s">
        <v>816</v>
      </c>
      <c r="D11" s="228" t="s">
        <v>826</v>
      </c>
      <c r="E11" s="228">
        <v>100</v>
      </c>
      <c r="F11" s="228"/>
      <c r="G11" s="228" t="str">
        <f>CONCATENATE("TID_MOD_",UPPER(Table1[[#This Row],['[sku']]]),"_NAME")</f>
        <v>TID_MOD_DOUBLE_PET_EFFECT_NAME</v>
      </c>
      <c r="H11" s="228" t="str">
        <f>CONCATENATE("TID_MOD_",UPPER(Table1[[#This Row],['[sku']]]),"_DESCRIPTION")</f>
        <v>TID_MOD_DOUBLE_PET_EFFECT_DESCRIPTION</v>
      </c>
      <c r="I11" s="233" t="str">
        <f>CONCATENATE("icon_",Table1[[#This Row],['[sku']]])</f>
        <v>icon_double_pet_effect</v>
      </c>
    </row>
    <row r="12" spans="1:9" x14ac:dyDescent="0.25">
      <c r="A12" s="231" t="s">
        <v>4</v>
      </c>
      <c r="B12" s="226" t="s">
        <v>837</v>
      </c>
      <c r="C12" s="227" t="s">
        <v>817</v>
      </c>
      <c r="D12" s="228" t="s">
        <v>850</v>
      </c>
      <c r="E12" s="228">
        <v>100</v>
      </c>
      <c r="F12" s="228"/>
      <c r="G12" s="228" t="str">
        <f>CONCATENATE("TID_MOD_",UPPER(Table1[[#This Row],['[sku']]]),"_NAME")</f>
        <v>TID_MOD_DOUBLE_XP_NAME</v>
      </c>
      <c r="H12" s="228" t="str">
        <f>CONCATENATE("TID_MOD_",UPPER(Table1[[#This Row],['[sku']]]),"_DESCRIPTION")</f>
        <v>TID_MOD_DOUBLE_XP_DESCRIPTION</v>
      </c>
      <c r="I12" s="233" t="str">
        <f>CONCATENATE("icon_",Table1[[#This Row],['[sku']]])</f>
        <v>icon_double_xp</v>
      </c>
    </row>
    <row r="13" spans="1:9" x14ac:dyDescent="0.25">
      <c r="A13" s="231" t="s">
        <v>4</v>
      </c>
      <c r="B13" s="226" t="s">
        <v>805</v>
      </c>
      <c r="C13" s="227" t="s">
        <v>815</v>
      </c>
      <c r="D13" s="228" t="s">
        <v>820</v>
      </c>
      <c r="E13" s="228">
        <v>-50</v>
      </c>
      <c r="F13" s="228"/>
      <c r="G13" s="228" t="str">
        <f>CONCATENATE("TID_MOD_",UPPER(Table1[[#This Row],['[sku']]]),"_NAME")</f>
        <v>TID_MOD_FRAGILE_NAME</v>
      </c>
      <c r="H13" s="228" t="str">
        <f>CONCATENATE("TID_MOD_",UPPER(Table1[[#This Row],['[sku']]]),"_DESCRIPTION")</f>
        <v>TID_MOD_FRAGILE_DESCRIPTION</v>
      </c>
      <c r="I13" s="233" t="str">
        <f>CONCATENATE("icon_",Table1[[#This Row],['[sku']]])</f>
        <v>icon_fragile</v>
      </c>
    </row>
    <row r="14" spans="1:9" x14ac:dyDescent="0.25">
      <c r="A14" s="231" t="s">
        <v>4</v>
      </c>
      <c r="B14" s="226" t="s">
        <v>840</v>
      </c>
      <c r="C14" s="227" t="s">
        <v>815</v>
      </c>
      <c r="D14" s="228" t="s">
        <v>851</v>
      </c>
      <c r="E14" s="228">
        <v>50</v>
      </c>
      <c r="F14" s="228"/>
      <c r="G14" s="228" t="str">
        <f>CONCATENATE("TID_MOD_",UPPER(Table1[[#This Row],['[sku']]]),"_NAME")</f>
        <v>TID_MOD_FRENETIC_NAME</v>
      </c>
      <c r="H14" s="228" t="str">
        <f>CONCATENATE("TID_MOD_",UPPER(Table1[[#This Row],['[sku']]]),"_DESCRIPTION")</f>
        <v>TID_MOD_FRENETIC_DESCRIPTION</v>
      </c>
      <c r="I14" s="233" t="str">
        <f>CONCATENATE("icon_",Table1[[#This Row],['[sku']]])</f>
        <v>icon_frenetic</v>
      </c>
    </row>
    <row r="15" spans="1:9" x14ac:dyDescent="0.25">
      <c r="A15" s="231" t="s">
        <v>4</v>
      </c>
      <c r="B15" s="226" t="s">
        <v>854</v>
      </c>
      <c r="C15" s="227" t="s">
        <v>818</v>
      </c>
      <c r="D15" s="228" t="s">
        <v>829</v>
      </c>
      <c r="E15" s="228" t="s">
        <v>507</v>
      </c>
      <c r="F15" s="228">
        <v>3</v>
      </c>
      <c r="G15" s="228" t="str">
        <f>CONCATENATE("TID_MOD_",UPPER(Table1[[#This Row],['[sku']]]),"_NAME")</f>
        <v>TID_MOD_GATCHA_PET_37_NAME</v>
      </c>
      <c r="H15" s="228" t="str">
        <f>CONCATENATE("TID_MOD_",UPPER(Table1[[#This Row],['[sku']]]),"_DESCRIPTION")</f>
        <v>TID_MOD_GATCHA_PET_37_DESCRIPTION</v>
      </c>
      <c r="I15" s="233" t="str">
        <f>CONCATENATE("icon_",Table1[[#This Row],['[sku']]])</f>
        <v>icon_gatcha_pet_37</v>
      </c>
    </row>
    <row r="16" spans="1:9" x14ac:dyDescent="0.25">
      <c r="A16" s="231" t="s">
        <v>4</v>
      </c>
      <c r="B16" s="226" t="s">
        <v>832</v>
      </c>
      <c r="C16" s="227" t="s">
        <v>818</v>
      </c>
      <c r="D16" s="228" t="s">
        <v>829</v>
      </c>
      <c r="E16" s="228" t="s">
        <v>855</v>
      </c>
      <c r="F16" s="228"/>
      <c r="G16" s="228" t="str">
        <f>CONCATENATE("TID_MOD_",UPPER(Table1[[#This Row],['[sku']]]),"_NAME")</f>
        <v>TID_MOD_GATCHA_RARITY_EPIC_NAME</v>
      </c>
      <c r="H16" s="228" t="str">
        <f>CONCATENATE("TID_MOD_",UPPER(Table1[[#This Row],['[sku']]]),"_DESCRIPTION")</f>
        <v>TID_MOD_GATCHA_RARITY_EPIC_DESCRIPTION</v>
      </c>
      <c r="I16" s="233" t="str">
        <f>CONCATENATE("icon_",Table1[[#This Row],['[sku']]])</f>
        <v>icon_gatcha_rarity_epic</v>
      </c>
    </row>
    <row r="17" spans="1:9" x14ac:dyDescent="0.25">
      <c r="A17" s="231" t="s">
        <v>4</v>
      </c>
      <c r="B17" s="226" t="s">
        <v>839</v>
      </c>
      <c r="C17" s="227" t="s">
        <v>818</v>
      </c>
      <c r="D17" s="228" t="s">
        <v>829</v>
      </c>
      <c r="E17" s="228" t="s">
        <v>856</v>
      </c>
      <c r="F17" s="228"/>
      <c r="G17" s="228" t="str">
        <f>CONCATENATE("TID_MOD_",UPPER(Table1[[#This Row],['[sku']]]),"_NAME")</f>
        <v>TID_MOD_GATCHA_RARITY_RARE_NAME</v>
      </c>
      <c r="H17" s="228" t="str">
        <f>CONCATENATE("TID_MOD_",UPPER(Table1[[#This Row],['[sku']]]),"_DESCRIPTION")</f>
        <v>TID_MOD_GATCHA_RARITY_RARE_DESCRIPTION</v>
      </c>
      <c r="I17" s="233" t="str">
        <f>CONCATENATE("icon_",Table1[[#This Row],['[sku']]])</f>
        <v>icon_gatcha_rarity_rare</v>
      </c>
    </row>
    <row r="18" spans="1:9" x14ac:dyDescent="0.25">
      <c r="A18" s="231" t="s">
        <v>4</v>
      </c>
      <c r="B18" s="226" t="s">
        <v>833</v>
      </c>
      <c r="C18" s="227" t="s">
        <v>815</v>
      </c>
      <c r="D18" s="228" t="s">
        <v>848</v>
      </c>
      <c r="E18" s="228">
        <v>2.1</v>
      </c>
      <c r="F18" s="228"/>
      <c r="G18" s="228" t="str">
        <f>CONCATENATE("TID_MOD_",UPPER(Table1[[#This Row],['[sku']]]),"_NAME")</f>
        <v>TID_MOD_HUGE_NAME</v>
      </c>
      <c r="H18" s="228" t="str">
        <f>CONCATENATE("TID_MOD_",UPPER(Table1[[#This Row],['[sku']]]),"_DESCRIPTION")</f>
        <v>TID_MOD_HUGE_DESCRIPTION</v>
      </c>
      <c r="I18" s="233" t="str">
        <f>CONCATENATE("icon_",Table1[[#This Row],['[sku']]])</f>
        <v>icon_huge</v>
      </c>
    </row>
    <row r="19" spans="1:9" x14ac:dyDescent="0.25">
      <c r="A19" s="231" t="s">
        <v>4</v>
      </c>
      <c r="B19" s="226" t="s">
        <v>843</v>
      </c>
      <c r="C19" s="227" t="s">
        <v>815</v>
      </c>
      <c r="D19" s="228" t="s">
        <v>853</v>
      </c>
      <c r="E19" s="228">
        <v>50</v>
      </c>
      <c r="F19" s="228"/>
      <c r="G19" s="228" t="str">
        <f>CONCATENATE("TID_MOD_",UPPER(Table1[[#This Row],['[sku']]]),"_NAME")</f>
        <v>TID_MOD_HUNGRY_NAME</v>
      </c>
      <c r="H19" s="228" t="str">
        <f>CONCATENATE("TID_MOD_",UPPER(Table1[[#This Row],['[sku']]]),"_DESCRIPTION")</f>
        <v>TID_MOD_HUNGRY_DESCRIPTION</v>
      </c>
      <c r="I19" s="233" t="str">
        <f>CONCATENATE("icon_",Table1[[#This Row],['[sku']]])</f>
        <v>icon_hungry</v>
      </c>
    </row>
    <row r="20" spans="1:9" x14ac:dyDescent="0.25">
      <c r="A20" s="231" t="s">
        <v>4</v>
      </c>
      <c r="B20" s="226" t="s">
        <v>813</v>
      </c>
      <c r="C20" s="227" t="s">
        <v>816</v>
      </c>
      <c r="D20" s="228" t="s">
        <v>860</v>
      </c>
      <c r="E20" s="228" t="s">
        <v>10</v>
      </c>
      <c r="F20" s="228">
        <v>80</v>
      </c>
      <c r="G20" s="228" t="str">
        <f>CONCATENATE("TID_MOD_",UPPER(Table1[[#This Row],['[sku']]]),"_NAME")</f>
        <v>TID_MOD_INVASION_DRAGON_NAME</v>
      </c>
      <c r="H20" s="228" t="str">
        <f>CONCATENATE("TID_MOD_",UPPER(Table1[[#This Row],['[sku']]]),"_DESCRIPTION")</f>
        <v>TID_MOD_INVASION_DRAGON_DESCRIPTION</v>
      </c>
      <c r="I20" s="233" t="str">
        <f>CONCATENATE("icon_",Table1[[#This Row],['[sku']]])</f>
        <v>icon_invasion_dragon</v>
      </c>
    </row>
    <row r="21" spans="1:9" x14ac:dyDescent="0.25">
      <c r="A21" s="231" t="s">
        <v>4</v>
      </c>
      <c r="B21" s="226" t="s">
        <v>847</v>
      </c>
      <c r="C21" s="227" t="s">
        <v>816</v>
      </c>
      <c r="D21" s="228" t="s">
        <v>827</v>
      </c>
      <c r="E21" s="228" t="s">
        <v>857</v>
      </c>
      <c r="F21" s="228">
        <v>80</v>
      </c>
      <c r="G21" s="228" t="str">
        <f>CONCATENATE("TID_MOD_",UPPER(Table1[[#This Row],['[sku']]]),"_NAME")</f>
        <v>TID_MOD_INVASION_GIANT_NAME</v>
      </c>
      <c r="H21" s="228" t="str">
        <f>CONCATENATE("TID_MOD_",UPPER(Table1[[#This Row],['[sku']]]),"_DESCRIPTION")</f>
        <v>TID_MOD_INVASION_GIANT_DESCRIPTION</v>
      </c>
      <c r="I21" s="233" t="str">
        <f>CONCATENATE("icon_",Table1[[#This Row],['[sku']]])</f>
        <v>icon_invasion_giant</v>
      </c>
    </row>
    <row r="22" spans="1:9" x14ac:dyDescent="0.25">
      <c r="A22" s="231" t="s">
        <v>4</v>
      </c>
      <c r="B22" s="226" t="s">
        <v>846</v>
      </c>
      <c r="C22" s="227" t="s">
        <v>816</v>
      </c>
      <c r="D22" s="228" t="s">
        <v>827</v>
      </c>
      <c r="E22" s="228" t="s">
        <v>858</v>
      </c>
      <c r="F22" s="228">
        <v>80</v>
      </c>
      <c r="G22" s="228" t="str">
        <f>CONCATENATE("TID_MOD_",UPPER(Table1[[#This Row],['[sku']]]),"_NAME")</f>
        <v>TID_MOD_INVASION_ROCKET_GOBLIN_NAME</v>
      </c>
      <c r="H22" s="228" t="str">
        <f>CONCATENATE("TID_MOD_",UPPER(Table1[[#This Row],['[sku']]]),"_DESCRIPTION")</f>
        <v>TID_MOD_INVASION_ROCKET_GOBLIN_DESCRIPTION</v>
      </c>
      <c r="I22" s="233" t="str">
        <f>CONCATENATE("icon_",Table1[[#This Row],['[sku']]])</f>
        <v>icon_invasion_rocket_goblin</v>
      </c>
    </row>
    <row r="23" spans="1:9" x14ac:dyDescent="0.25">
      <c r="A23" s="231" t="s">
        <v>4</v>
      </c>
      <c r="B23" s="226" t="s">
        <v>845</v>
      </c>
      <c r="C23" s="227" t="s">
        <v>816</v>
      </c>
      <c r="D23" s="228" t="s">
        <v>827</v>
      </c>
      <c r="E23" s="228" t="s">
        <v>859</v>
      </c>
      <c r="F23" s="228"/>
      <c r="G23" s="228" t="str">
        <f>CONCATENATE("TID_MOD_",UPPER(Table1[[#This Row],['[sku']]]),"_NAME")</f>
        <v>TID_MOD_INVASION_WITCH_NAME</v>
      </c>
      <c r="H23" s="228" t="str">
        <f>CONCATENATE("TID_MOD_",UPPER(Table1[[#This Row],['[sku']]]),"_DESCRIPTION")</f>
        <v>TID_MOD_INVASION_WITCH_DESCRIPTION</v>
      </c>
      <c r="I23" s="233" t="str">
        <f>CONCATENATE("icon_",Table1[[#This Row],['[sku']]])</f>
        <v>icon_invasion_witch</v>
      </c>
    </row>
    <row r="24" spans="1:9" x14ac:dyDescent="0.25">
      <c r="A24" s="231" t="s">
        <v>4</v>
      </c>
      <c r="B24" s="226" t="s">
        <v>812</v>
      </c>
      <c r="C24" s="227" t="s">
        <v>815</v>
      </c>
      <c r="D24" s="228" t="s">
        <v>144</v>
      </c>
      <c r="E24" s="228">
        <v>100</v>
      </c>
      <c r="F24" s="228"/>
      <c r="G24" s="228" t="str">
        <f>CONCATENATE("TID_MOD_",UPPER(Table1[[#This Row],['[sku']]]),"_NAME")</f>
        <v>TID_MOD_LONGER_FIRE_RUSH_NAME</v>
      </c>
      <c r="H24" s="228" t="str">
        <f>CONCATENATE("TID_MOD_",UPPER(Table1[[#This Row],['[sku']]]),"_DESCRIPTION")</f>
        <v>TID_MOD_LONGER_FIRE_RUSH_DESCRIPTION</v>
      </c>
      <c r="I24" s="233" t="str">
        <f>CONCATENATE("icon_",Table1[[#This Row],['[sku']]])</f>
        <v>icon_longer_fire_rush</v>
      </c>
    </row>
    <row r="25" spans="1:9" x14ac:dyDescent="0.25">
      <c r="A25" s="231" t="s">
        <v>4</v>
      </c>
      <c r="B25" s="226" t="s">
        <v>807</v>
      </c>
      <c r="C25" s="227" t="s">
        <v>817</v>
      </c>
      <c r="D25" s="228" t="s">
        <v>822</v>
      </c>
      <c r="E25" s="228"/>
      <c r="F25" s="228"/>
      <c r="G25" s="228" t="str">
        <f>CONCATENATE("TID_MOD_",UPPER(Table1[[#This Row],['[sku']]]),"_NAME")</f>
        <v>TID_MOD_MIDAS_NAME</v>
      </c>
      <c r="H25" s="228" t="str">
        <f>CONCATENATE("TID_MOD_",UPPER(Table1[[#This Row],['[sku']]]),"_DESCRIPTION")</f>
        <v>TID_MOD_MIDAS_DESCRIPTION</v>
      </c>
      <c r="I25" s="233" t="str">
        <f>CONCATENATE("icon_",Table1[[#This Row],['[sku']]])</f>
        <v>icon_midas</v>
      </c>
    </row>
    <row r="26" spans="1:9" x14ac:dyDescent="0.25">
      <c r="A26" s="231" t="s">
        <v>4</v>
      </c>
      <c r="B26" s="226" t="s">
        <v>838</v>
      </c>
      <c r="C26" s="227" t="s">
        <v>815</v>
      </c>
      <c r="D26" s="228" t="s">
        <v>848</v>
      </c>
      <c r="E26" s="228">
        <v>0.46</v>
      </c>
      <c r="F26" s="228"/>
      <c r="G26" s="228" t="str">
        <f>CONCATENATE("TID_MOD_",UPPER(Table1[[#This Row],['[sku']]]),"_NAME")</f>
        <v>TID_MOD_MINI_NAME</v>
      </c>
      <c r="H26" s="228" t="str">
        <f>CONCATENATE("TID_MOD_",UPPER(Table1[[#This Row],['[sku']]]),"_DESCRIPTION")</f>
        <v>TID_MOD_MINI_DESCRIPTION</v>
      </c>
      <c r="I26" s="233" t="str">
        <f>CONCATENATE("icon_",Table1[[#This Row],['[sku']]])</f>
        <v>icon_mini</v>
      </c>
    </row>
    <row r="27" spans="1:9" x14ac:dyDescent="0.25">
      <c r="A27" s="231" t="s">
        <v>4</v>
      </c>
      <c r="B27" s="226" t="s">
        <v>834</v>
      </c>
      <c r="C27" s="227" t="s">
        <v>815</v>
      </c>
      <c r="D27" s="228" t="s">
        <v>204</v>
      </c>
      <c r="E27" s="228">
        <v>-50</v>
      </c>
      <c r="F27" s="228"/>
      <c r="G27" s="228" t="str">
        <f>CONCATENATE("TID_MOD_",UPPER(Table1[[#This Row],['[sku']]]),"_NAME")</f>
        <v>TID_MOD_SNAIL_NAME</v>
      </c>
      <c r="H27" s="228" t="str">
        <f>CONCATENATE("TID_MOD_",UPPER(Table1[[#This Row],['[sku']]]),"_DESCRIPTION")</f>
        <v>TID_MOD_SNAIL_DESCRIPTION</v>
      </c>
      <c r="I27" s="233" t="str">
        <f>CONCATENATE("icon_",Table1[[#This Row],['[sku']]])</f>
        <v>icon_snail</v>
      </c>
    </row>
    <row r="28" spans="1:9" x14ac:dyDescent="0.25">
      <c r="A28" s="231" t="s">
        <v>4</v>
      </c>
      <c r="B28" s="226" t="s">
        <v>802</v>
      </c>
      <c r="C28" s="227" t="s">
        <v>815</v>
      </c>
      <c r="D28" s="228" t="s">
        <v>204</v>
      </c>
      <c r="E28" s="228">
        <v>30</v>
      </c>
      <c r="F28" s="228"/>
      <c r="G28" s="228" t="str">
        <f>CONCATENATE("TID_MOD_",UPPER(Table1[[#This Row],['[sku']]]),"_NAME")</f>
        <v>TID_MOD_SPEEDY_NAME</v>
      </c>
      <c r="H28" s="228" t="str">
        <f>CONCATENATE("TID_MOD_",UPPER(Table1[[#This Row],['[sku']]]),"_DESCRIPTION")</f>
        <v>TID_MOD_SPEEDY_DESCRIPTION</v>
      </c>
      <c r="I28" s="233" t="str">
        <f>CONCATENATE("icon_",Table1[[#This Row],['[sku']]])</f>
        <v>icon_speedy</v>
      </c>
    </row>
    <row r="29" spans="1:9" x14ac:dyDescent="0.25">
      <c r="A29" s="231" t="s">
        <v>4</v>
      </c>
      <c r="B29" s="226" t="s">
        <v>844</v>
      </c>
      <c r="C29" s="227" t="s">
        <v>815</v>
      </c>
      <c r="D29" s="228" t="s">
        <v>853</v>
      </c>
      <c r="E29" s="228">
        <v>-30</v>
      </c>
      <c r="F29" s="228"/>
      <c r="G29" s="228" t="str">
        <f>CONCATENATE("TID_MOD_",UPPER(Table1[[#This Row],['[sku']]]),"_NAME")</f>
        <v>TID_MOD_STARVING_NAME</v>
      </c>
      <c r="H29" s="228" t="str">
        <f>CONCATENATE("TID_MOD_",UPPER(Table1[[#This Row],['[sku']]]),"_DESCRIPTION")</f>
        <v>TID_MOD_STARVING_DESCRIPTION</v>
      </c>
      <c r="I29" s="233" t="str">
        <f>CONCATENATE("icon_",Table1[[#This Row],['[sku']]])</f>
        <v>icon_starving</v>
      </c>
    </row>
    <row r="30" spans="1:9" x14ac:dyDescent="0.25">
      <c r="A30" s="231" t="s">
        <v>4</v>
      </c>
      <c r="B30" s="226" t="s">
        <v>808</v>
      </c>
      <c r="C30" s="227" t="s">
        <v>815</v>
      </c>
      <c r="D30" s="228" t="s">
        <v>823</v>
      </c>
      <c r="E30" s="228"/>
      <c r="F30" s="228"/>
      <c r="G30" s="228" t="str">
        <f>CONCATENATE("TID_MOD_",UPPER(Table1[[#This Row],['[sku']]]),"_NAME")</f>
        <v>TID_MOD_STRUCK_LIGHTNING_NAME</v>
      </c>
      <c r="H30" s="228" t="str">
        <f>CONCATENATE("TID_MOD_",UPPER(Table1[[#This Row],['[sku']]]),"_DESCRIPTION")</f>
        <v>TID_MOD_STRUCK_LIGHTNING_DESCRIPTION</v>
      </c>
      <c r="I30" s="233" t="str">
        <f>CONCATENATE("icon_",Table1[[#This Row],['[sku']]])</f>
        <v>icon_struck_lightning</v>
      </c>
    </row>
    <row r="31" spans="1:9" x14ac:dyDescent="0.25">
      <c r="A31" s="231" t="s">
        <v>4</v>
      </c>
      <c r="B31" s="226" t="s">
        <v>836</v>
      </c>
      <c r="C31" s="227" t="s">
        <v>815</v>
      </c>
      <c r="D31" s="228" t="s">
        <v>849</v>
      </c>
      <c r="E31" s="228">
        <v>50</v>
      </c>
      <c r="F31" s="228"/>
      <c r="G31" s="228" t="str">
        <f>CONCATENATE("TID_MOD_",UPPER(Table1[[#This Row],['[sku']]]),"_NAME")</f>
        <v>TID_MOD_WELL_FED_NAME</v>
      </c>
      <c r="H31" s="228" t="str">
        <f>CONCATENATE("TID_MOD_",UPPER(Table1[[#This Row],['[sku']]]),"_DESCRIPTION")</f>
        <v>TID_MOD_WELL_FED_DESCRIPTION</v>
      </c>
      <c r="I31" s="233" t="str">
        <f>CONCATENATE("icon_",Table1[[#This Row],['[sku']]])</f>
        <v>icon_well_fed</v>
      </c>
    </row>
    <row r="32" spans="1:9" x14ac:dyDescent="0.25">
      <c r="A32" s="231" t="s">
        <v>4</v>
      </c>
      <c r="B32" s="226" t="s">
        <v>814</v>
      </c>
      <c r="C32" s="227" t="s">
        <v>815</v>
      </c>
      <c r="D32" s="228" t="s">
        <v>828</v>
      </c>
      <c r="E32" s="228">
        <v>100</v>
      </c>
      <c r="F32" s="228"/>
      <c r="G32" s="228" t="str">
        <f>CONCATENATE("TID_MOD_",UPPER(Table1[[#This Row],['[sku']]]),"_NAME")</f>
        <v>TID_MOD_WINDY_NAME</v>
      </c>
      <c r="H32" s="228" t="str">
        <f>CONCATENATE("TID_MOD_",UPPER(Table1[[#This Row],['[sku']]]),"_DESCRIPTION")</f>
        <v>TID_MOD_WINDY_DESCRIPTION</v>
      </c>
      <c r="I32" s="233" t="str">
        <f>CONCATENATE("icon_",Table1[[#This Row],['[sku']]])</f>
        <v>icon_windy</v>
      </c>
    </row>
    <row r="33" spans="1:9" x14ac:dyDescent="0.25">
      <c r="A33" s="197" t="s">
        <v>4</v>
      </c>
      <c r="B33" s="234" t="s">
        <v>841</v>
      </c>
      <c r="C33" s="235" t="s">
        <v>816</v>
      </c>
      <c r="D33" s="236" t="s">
        <v>852</v>
      </c>
      <c r="E33" s="236">
        <v>75</v>
      </c>
      <c r="F33" s="236" t="s">
        <v>861</v>
      </c>
      <c r="G33" s="236" t="str">
        <f>CONCATENATE("TID_MOD_",UPPER(Table1[[#This Row],['[sku']]]),"_NAME")</f>
        <v>TID_MOD_X2_FOREVER_NAME</v>
      </c>
      <c r="H33" s="236" t="str">
        <f>CONCATENATE("TID_MOD_",UPPER(Table1[[#This Row],['[sku']]]),"_DESCRIPTION")</f>
        <v>TID_MOD_X2_FOREVER_DESCRIPTION</v>
      </c>
      <c r="I33" s="237" t="str">
        <f>CONCATENATE("icon_",Table1[[#This Row],['[sku']]])</f>
        <v>icon_x2_forever</v>
      </c>
    </row>
    <row r="34" spans="1:9" x14ac:dyDescent="0.25">
      <c r="A34" s="239"/>
      <c r="B34" s="240"/>
      <c r="C34" s="241"/>
      <c r="D34" s="242"/>
      <c r="E34" s="242"/>
      <c r="F34" s="242" t="s">
        <v>861</v>
      </c>
      <c r="G34" s="243" t="str">
        <f>CONCATENATE("TID_MOD_",UPPER(Table1[[#This Row],['[sku']]]),"_NAME")</f>
        <v>TID_MOD__NAME</v>
      </c>
      <c r="H34" s="243" t="str">
        <f>CONCATENATE("TID_MOD_",UPPER(Table1[[#This Row],['[sku']]]),"_DESCRIPTION")</f>
        <v>TID_MOD__DESCRIPTION</v>
      </c>
      <c r="I34" s="244" t="str">
        <f>CONCATENATE("icon_",Table1[[#This Row],['[sku']]])</f>
        <v>icon_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gacha</vt:lpstr>
      <vt:lpstr>chests</vt:lpstr>
      <vt:lpstr>disguises</vt:lpstr>
      <vt:lpstr>powerups</vt:lpstr>
      <vt:lpstr>Mods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2018-06-11T15:55:16Z</dcterms:modified>
</cp:coreProperties>
</file>