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firstSheet="2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entities!$B$88:$P$89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43" l="1"/>
  <c r="O15" i="43"/>
  <c r="O12" i="43"/>
  <c r="P12" i="43"/>
  <c r="Q84" i="42"/>
  <c r="K32" i="44"/>
  <c r="L32" i="44"/>
  <c r="M32" i="44"/>
  <c r="J113" i="42"/>
  <c r="J114" i="42"/>
  <c r="J115" i="42"/>
  <c r="J116" i="42"/>
  <c r="J112" i="42"/>
  <c r="H112" i="42"/>
  <c r="J6" i="47"/>
  <c r="J7" i="47"/>
  <c r="J8" i="47"/>
  <c r="J9" i="47"/>
  <c r="J10" i="47"/>
  <c r="J11" i="47"/>
  <c r="K11" i="47"/>
  <c r="K31" i="44"/>
  <c r="L31" i="44"/>
  <c r="M31" i="44"/>
  <c r="E11" i="48"/>
  <c r="E5" i="48"/>
  <c r="E6" i="48"/>
  <c r="E7" i="48"/>
  <c r="E8" i="48"/>
  <c r="E9" i="48"/>
  <c r="E10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10" i="47"/>
  <c r="K7" i="47"/>
  <c r="Q55" i="42"/>
  <c r="Q25" i="42"/>
  <c r="Q67" i="42"/>
  <c r="Q68" i="42"/>
  <c r="G7" i="34"/>
  <c r="H7" i="34"/>
  <c r="K24" i="44"/>
  <c r="L24" i="44"/>
  <c r="M24" i="44"/>
  <c r="L30" i="44"/>
  <c r="M30" i="44"/>
  <c r="I23" i="44"/>
  <c r="K23" i="44"/>
  <c r="L23" i="44"/>
  <c r="M23" i="44"/>
  <c r="K30" i="44"/>
  <c r="Q52" i="42"/>
  <c r="Q51" i="42"/>
  <c r="K16" i="44"/>
  <c r="L16" i="44"/>
  <c r="M16" i="44"/>
  <c r="Q30" i="42"/>
  <c r="I13" i="44"/>
  <c r="K13" i="44"/>
  <c r="L13" i="44"/>
  <c r="M13" i="44"/>
  <c r="M27" i="45"/>
  <c r="M28" i="45"/>
  <c r="M23" i="45"/>
  <c r="M29" i="45"/>
  <c r="M24" i="45"/>
  <c r="M30" i="45"/>
  <c r="M25" i="45"/>
  <c r="M21" i="45"/>
  <c r="M5" i="45"/>
  <c r="M41" i="45"/>
  <c r="M42" i="45"/>
  <c r="M17" i="45"/>
  <c r="M18" i="45"/>
  <c r="M22" i="45"/>
  <c r="M31" i="45"/>
  <c r="M11" i="45"/>
  <c r="M43" i="45"/>
  <c r="M44" i="45"/>
  <c r="M19" i="45"/>
  <c r="M20" i="45"/>
  <c r="M6" i="45"/>
  <c r="M7" i="45"/>
  <c r="M8" i="45"/>
  <c r="M9" i="45"/>
  <c r="M32" i="45"/>
  <c r="M33" i="45"/>
  <c r="M26" i="45"/>
  <c r="M10" i="45"/>
  <c r="M15" i="45"/>
  <c r="M14" i="45"/>
  <c r="M13" i="45"/>
  <c r="M16" i="45"/>
  <c r="M34" i="45"/>
  <c r="M37" i="45"/>
  <c r="M36" i="45"/>
  <c r="M38" i="45"/>
  <c r="M35" i="45"/>
  <c r="M12" i="45"/>
  <c r="M39" i="45"/>
  <c r="M40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3" i="42"/>
  <c r="H114" i="42"/>
  <c r="H115" i="42"/>
  <c r="H116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R14" i="33"/>
  <c r="AS13" i="33"/>
  <c r="AS12" i="33"/>
  <c r="AS14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O14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N12" i="33"/>
  <c r="Q12" i="33"/>
  <c r="Q14" i="33"/>
  <c r="R12" i="33"/>
  <c r="S12" i="33"/>
  <c r="T12" i="33"/>
  <c r="Z12" i="33"/>
  <c r="AB12" i="33"/>
  <c r="AE12" i="33"/>
  <c r="AG12" i="33"/>
  <c r="AG14" i="33"/>
  <c r="AI12" i="33"/>
  <c r="AJ12" i="33"/>
  <c r="AM12" i="33"/>
  <c r="AM14" i="33"/>
  <c r="AN12" i="33"/>
  <c r="AO12" i="33"/>
  <c r="AP12" i="33"/>
  <c r="AQ12" i="33"/>
  <c r="AQ14" i="33"/>
  <c r="AT12" i="33"/>
  <c r="AU12" i="33"/>
  <c r="AW12" i="33"/>
  <c r="AX12" i="33"/>
  <c r="AX14" i="33"/>
  <c r="AY12" i="33"/>
  <c r="AZ12" i="33"/>
  <c r="BA12" i="33"/>
  <c r="BD12" i="33"/>
  <c r="BD14" i="33"/>
  <c r="BE12" i="33"/>
  <c r="BE14" i="33"/>
  <c r="BG12" i="33"/>
  <c r="BG14" i="33"/>
  <c r="BI12" i="33"/>
  <c r="BL12" i="33"/>
  <c r="BO12" i="33"/>
  <c r="BP12" i="33"/>
  <c r="BQ12" i="33"/>
  <c r="BT12" i="33"/>
  <c r="BW12" i="33"/>
  <c r="BW14" i="33"/>
  <c r="BX12" i="33"/>
  <c r="BY12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D19" i="33"/>
  <c r="C21" i="33"/>
  <c r="D21" i="33"/>
  <c r="D22" i="33"/>
  <c r="E21" i="33"/>
  <c r="F21" i="33"/>
  <c r="G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Y14" i="33"/>
  <c r="AK14" i="33"/>
  <c r="AC14" i="33"/>
  <c r="Y14" i="33"/>
  <c r="BV14" i="33"/>
  <c r="AT14" i="33"/>
  <c r="M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BY14" i="33"/>
  <c r="T14" i="33"/>
  <c r="CP14" i="33"/>
  <c r="BI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E22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Z14" i="33"/>
  <c r="G2" i="33"/>
  <c r="G9" i="33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F22" i="33"/>
  <c r="AD14" i="33"/>
  <c r="CU14" i="33"/>
  <c r="U14" i="33"/>
  <c r="CQ14" i="33"/>
  <c r="AE14" i="33"/>
  <c r="CH14" i="33"/>
  <c r="AL14" i="33"/>
  <c r="O14" i="33"/>
  <c r="P14" i="33"/>
  <c r="J14" i="47"/>
  <c r="K14" i="47"/>
  <c r="J12" i="47"/>
  <c r="K12" i="47"/>
  <c r="D17" i="33"/>
  <c r="E17" i="33"/>
  <c r="BR14" i="33"/>
  <c r="X14" i="33"/>
  <c r="H2" i="33"/>
  <c r="H9" i="33"/>
  <c r="I2" i="33"/>
  <c r="H21" i="33"/>
  <c r="G22" i="33"/>
  <c r="F17" i="33"/>
  <c r="G16" i="33"/>
  <c r="I21" i="33"/>
  <c r="H22" i="33"/>
  <c r="G17" i="33"/>
  <c r="H16" i="33"/>
  <c r="J2" i="33"/>
  <c r="I9" i="33"/>
  <c r="J9" i="33"/>
  <c r="K2" i="33"/>
  <c r="H17" i="33"/>
  <c r="I16" i="33"/>
  <c r="I22" i="33"/>
  <c r="J21" i="33"/>
  <c r="K21" i="33"/>
  <c r="J22" i="33"/>
  <c r="I17" i="33"/>
  <c r="J16" i="33"/>
  <c r="L2" i="33"/>
  <c r="K9" i="33"/>
  <c r="L9" i="33"/>
  <c r="M2" i="33"/>
  <c r="J17" i="33"/>
  <c r="K16" i="33"/>
  <c r="K22" i="33"/>
  <c r="L21" i="33"/>
  <c r="M21" i="33"/>
  <c r="L22" i="33"/>
  <c r="L16" i="33"/>
  <c r="K17" i="33"/>
  <c r="N2" i="33"/>
  <c r="M9" i="33"/>
  <c r="O2" i="33"/>
  <c r="N9" i="33"/>
  <c r="M16" i="33"/>
  <c r="L17" i="33"/>
  <c r="M22" i="33"/>
  <c r="N21" i="33"/>
  <c r="O21" i="33"/>
  <c r="N22" i="33"/>
  <c r="N16" i="33"/>
  <c r="M17" i="33"/>
  <c r="P2" i="33"/>
  <c r="O9" i="33"/>
  <c r="P9" i="33"/>
  <c r="Q2" i="33"/>
  <c r="O16" i="33"/>
  <c r="N17" i="33"/>
  <c r="O22" i="33"/>
  <c r="P21" i="33"/>
  <c r="P16" i="33"/>
  <c r="O17" i="33"/>
  <c r="Q21" i="33"/>
  <c r="P22" i="33"/>
  <c r="R2" i="33"/>
  <c r="Q9" i="33"/>
  <c r="R21" i="33"/>
  <c r="Q22" i="33"/>
  <c r="S2" i="33"/>
  <c r="R9" i="33"/>
  <c r="Q16" i="33"/>
  <c r="P17" i="33"/>
  <c r="Q17" i="33"/>
  <c r="R16" i="33"/>
  <c r="S9" i="33"/>
  <c r="T2" i="33"/>
  <c r="S21" i="33"/>
  <c r="R22" i="33"/>
  <c r="T21" i="33"/>
  <c r="S22" i="33"/>
  <c r="T9" i="33"/>
  <c r="U2" i="33"/>
  <c r="S16" i="33"/>
  <c r="R17" i="33"/>
  <c r="U9" i="33"/>
  <c r="V2" i="33"/>
  <c r="S17" i="33"/>
  <c r="T16" i="33"/>
  <c r="U21" i="33"/>
  <c r="T22" i="33"/>
  <c r="V21" i="33"/>
  <c r="U22" i="33"/>
  <c r="T17" i="33"/>
  <c r="U16" i="33"/>
  <c r="W2" i="33"/>
  <c r="V9" i="33"/>
  <c r="U17" i="33"/>
  <c r="V16" i="33"/>
  <c r="X2" i="33"/>
  <c r="W9" i="33"/>
  <c r="W21" i="33"/>
  <c r="V22" i="33"/>
  <c r="W22" i="33"/>
  <c r="X21" i="33"/>
  <c r="W16" i="33"/>
  <c r="V17" i="33"/>
  <c r="X9" i="33"/>
  <c r="Y2" i="33"/>
  <c r="Y9" i="33"/>
  <c r="Z2" i="33"/>
  <c r="Y21" i="33"/>
  <c r="X22" i="33"/>
  <c r="W17" i="33"/>
  <c r="X16" i="33"/>
  <c r="Y16" i="33"/>
  <c r="X17" i="33"/>
  <c r="Y22" i="33"/>
  <c r="Z21" i="33"/>
  <c r="AA2" i="33"/>
  <c r="Z9" i="33"/>
  <c r="Z22" i="33"/>
  <c r="AA21" i="33"/>
  <c r="AB2" i="33"/>
  <c r="AA9" i="33"/>
  <c r="Z16" i="33"/>
  <c r="Y17" i="33"/>
  <c r="AC2" i="33"/>
  <c r="AB9" i="33"/>
  <c r="AA22" i="33"/>
  <c r="AB21" i="33"/>
  <c r="AA16" i="33"/>
  <c r="Z17" i="33"/>
  <c r="AA17" i="33"/>
  <c r="AB16" i="33"/>
  <c r="AB22" i="33"/>
  <c r="AC21" i="33"/>
  <c r="AC9" i="33"/>
  <c r="AD2" i="33"/>
  <c r="AE2" i="33"/>
  <c r="AD9" i="33"/>
  <c r="AB17" i="33"/>
  <c r="AC16" i="33"/>
  <c r="AD21" i="33"/>
  <c r="AC22" i="33"/>
  <c r="AE21" i="33"/>
  <c r="AD22" i="33"/>
  <c r="AC17" i="33"/>
  <c r="AD16" i="33"/>
  <c r="AF2" i="33"/>
  <c r="AE9" i="33"/>
  <c r="AG2" i="33"/>
  <c r="AF9" i="33"/>
  <c r="AE22" i="33"/>
  <c r="AF21" i="33"/>
  <c r="AE16" i="33"/>
  <c r="AD17" i="33"/>
  <c r="AF16" i="33"/>
  <c r="AE17" i="33"/>
  <c r="AF22" i="33"/>
  <c r="AG21" i="33"/>
  <c r="AH2" i="33"/>
  <c r="AG9" i="33"/>
  <c r="AH9" i="33"/>
  <c r="AI2" i="33"/>
  <c r="AG22" i="33"/>
  <c r="AH21" i="33"/>
  <c r="AF17" i="33"/>
  <c r="AG16" i="33"/>
  <c r="AH16" i="33"/>
  <c r="AG17" i="33"/>
  <c r="AI21" i="33"/>
  <c r="AH22" i="33"/>
  <c r="AJ2" i="33"/>
  <c r="AI9" i="33"/>
  <c r="AK2" i="33"/>
  <c r="AJ9" i="33"/>
  <c r="AJ21" i="33"/>
  <c r="AI22" i="33"/>
  <c r="AI16" i="33"/>
  <c r="AH17" i="33"/>
  <c r="AK21" i="33"/>
  <c r="AJ22" i="33"/>
  <c r="AJ16" i="33"/>
  <c r="AI17" i="33"/>
  <c r="AK9" i="33"/>
  <c r="AL2" i="33"/>
  <c r="AL9" i="33"/>
  <c r="AM2" i="33"/>
  <c r="AK16" i="33"/>
  <c r="AJ17" i="33"/>
  <c r="AK22" i="33"/>
  <c r="AL21" i="33"/>
  <c r="AM21" i="33"/>
  <c r="AL22" i="33"/>
  <c r="AK17" i="33"/>
  <c r="AL16" i="33"/>
  <c r="AN2" i="33"/>
  <c r="AM9" i="33"/>
  <c r="AN9" i="33"/>
  <c r="AO2" i="33"/>
  <c r="AL17" i="33"/>
  <c r="AM16" i="33"/>
  <c r="AN21" i="33"/>
  <c r="AM22" i="33"/>
  <c r="AN16" i="33"/>
  <c r="AM17" i="33"/>
  <c r="AN22" i="33"/>
  <c r="AO21" i="33"/>
  <c r="AP2" i="33"/>
  <c r="AO9" i="33"/>
  <c r="AP21" i="33"/>
  <c r="AO22" i="33"/>
  <c r="AQ2" i="33"/>
  <c r="AP9" i="33"/>
  <c r="AN17" i="33"/>
  <c r="AO16" i="33"/>
  <c r="AO17" i="33"/>
  <c r="AP16" i="33"/>
  <c r="AR2" i="33"/>
  <c r="AQ9" i="33"/>
  <c r="AQ21" i="33"/>
  <c r="AP22" i="33"/>
  <c r="AP17" i="33"/>
  <c r="AQ16" i="33"/>
  <c r="AR21" i="33"/>
  <c r="AQ22" i="33"/>
  <c r="AR9" i="33"/>
  <c r="AS2" i="33"/>
  <c r="AT2" i="33"/>
  <c r="AS9" i="33"/>
  <c r="AR16" i="33"/>
  <c r="AQ17" i="33"/>
  <c r="AS21" i="33"/>
  <c r="AR22" i="33"/>
  <c r="AT21" i="33"/>
  <c r="AS22" i="33"/>
  <c r="AS16" i="33"/>
  <c r="AR17" i="33"/>
  <c r="AT9" i="33"/>
  <c r="AU2" i="33"/>
  <c r="AU9" i="33"/>
  <c r="AV2" i="33"/>
  <c r="AS17" i="33"/>
  <c r="AT16" i="33"/>
  <c r="AU21" i="33"/>
  <c r="AT22" i="33"/>
  <c r="AV21" i="33"/>
  <c r="AU22" i="33"/>
  <c r="AU16" i="33"/>
  <c r="AT17" i="33"/>
  <c r="AW2" i="33"/>
  <c r="AV9" i="33"/>
  <c r="AX2" i="33"/>
  <c r="AW9" i="33"/>
  <c r="AV16" i="33"/>
  <c r="AU17" i="33"/>
  <c r="AW21" i="33"/>
  <c r="AV22" i="33"/>
  <c r="AX21" i="33"/>
  <c r="AW22" i="33"/>
  <c r="AV17" i="33"/>
  <c r="AW16" i="33"/>
  <c r="AY2" i="33"/>
  <c r="AX9" i="33"/>
  <c r="AZ2" i="33"/>
  <c r="AY9" i="33"/>
  <c r="AW17" i="33"/>
  <c r="AX16" i="33"/>
  <c r="AX22" i="33"/>
  <c r="AY21" i="33"/>
  <c r="AZ21" i="33"/>
  <c r="AY22" i="33"/>
  <c r="AX17" i="33"/>
  <c r="AY16" i="33"/>
  <c r="AZ9" i="33"/>
  <c r="BA2" i="33"/>
  <c r="BB2" i="33"/>
  <c r="BA9" i="33"/>
  <c r="AZ16" i="33"/>
  <c r="AY17" i="33"/>
  <c r="AZ22" i="33"/>
  <c r="BA21" i="33"/>
  <c r="BB21" i="33"/>
  <c r="BA22" i="33"/>
  <c r="AZ17" i="33"/>
  <c r="BA16" i="33"/>
  <c r="BB9" i="33"/>
  <c r="BC2" i="33"/>
  <c r="BD2" i="33"/>
  <c r="BC9" i="33"/>
  <c r="BA17" i="33"/>
  <c r="BB16" i="33"/>
  <c r="BC21" i="33"/>
  <c r="BB22" i="33"/>
  <c r="BC22" i="33"/>
  <c r="BD21" i="33"/>
  <c r="BC16" i="33"/>
  <c r="BB17" i="33"/>
  <c r="BD9" i="33"/>
  <c r="BE2" i="33"/>
  <c r="BE21" i="33"/>
  <c r="BD22" i="33"/>
  <c r="BE9" i="33"/>
  <c r="BF2" i="33"/>
  <c r="BC17" i="33"/>
  <c r="BD16" i="33"/>
  <c r="BE16" i="33"/>
  <c r="BD17" i="33"/>
  <c r="BF9" i="33"/>
  <c r="BG2" i="33"/>
  <c r="BE22" i="33"/>
  <c r="BF21" i="33"/>
  <c r="BF22" i="33"/>
  <c r="BG21" i="33"/>
  <c r="BH2" i="33"/>
  <c r="BG9" i="33"/>
  <c r="BE17" i="33"/>
  <c r="BF16" i="33"/>
  <c r="BF17" i="33"/>
  <c r="BG16" i="33"/>
  <c r="BH21" i="33"/>
  <c r="BG22" i="33"/>
  <c r="BI2" i="33"/>
  <c r="BH9" i="33"/>
  <c r="BH16" i="33"/>
  <c r="BG17" i="33"/>
  <c r="BI9" i="33"/>
  <c r="BJ2" i="33"/>
  <c r="BI21" i="33"/>
  <c r="BH22" i="33"/>
  <c r="BK2" i="33"/>
  <c r="BJ9" i="33"/>
  <c r="BI22" i="33"/>
  <c r="BJ21" i="33"/>
  <c r="BI16" i="33"/>
  <c r="BH17" i="33"/>
  <c r="BJ16" i="33"/>
  <c r="BI17" i="33"/>
  <c r="BK21" i="33"/>
  <c r="BJ22" i="33"/>
  <c r="BK9" i="33"/>
  <c r="BL2" i="33"/>
  <c r="BM2" i="33"/>
  <c r="BL9" i="33"/>
  <c r="BK22" i="33"/>
  <c r="BL21" i="33"/>
  <c r="BJ17" i="33"/>
  <c r="BK16" i="33"/>
  <c r="BL16" i="33"/>
  <c r="BK17" i="33"/>
  <c r="BM21" i="33"/>
  <c r="BL22" i="33"/>
  <c r="BN2" i="33"/>
  <c r="BM9" i="33"/>
  <c r="BM22" i="33"/>
  <c r="BN21" i="33"/>
  <c r="BN9" i="33"/>
  <c r="BO2" i="33"/>
  <c r="BM16" i="33"/>
  <c r="BL17" i="33"/>
  <c r="BO9" i="33"/>
  <c r="BP2" i="33"/>
  <c r="BO21" i="33"/>
  <c r="BN22" i="33"/>
  <c r="BM17" i="33"/>
  <c r="BN16" i="33"/>
  <c r="BO16" i="33"/>
  <c r="BN17" i="33"/>
  <c r="BO22" i="33"/>
  <c r="BP21" i="33"/>
  <c r="BQ2" i="33"/>
  <c r="BP9" i="33"/>
  <c r="BQ21" i="33"/>
  <c r="BP22" i="33"/>
  <c r="BQ9" i="33"/>
  <c r="BR2" i="33"/>
  <c r="BO17" i="33"/>
  <c r="BP16" i="33"/>
  <c r="BP17" i="33"/>
  <c r="BQ16" i="33"/>
  <c r="BS2" i="33"/>
  <c r="BR9" i="33"/>
  <c r="BQ22" i="33"/>
  <c r="BR21" i="33"/>
  <c r="BS21" i="33"/>
  <c r="BR22" i="33"/>
  <c r="BS9" i="33"/>
  <c r="BT2" i="33"/>
  <c r="BR16" i="33"/>
  <c r="BQ17" i="33"/>
  <c r="BT9" i="33"/>
  <c r="BU2" i="33"/>
  <c r="BS16" i="33"/>
  <c r="BR17" i="33"/>
  <c r="BT21" i="33"/>
  <c r="BS22" i="33"/>
  <c r="BS17" i="33"/>
  <c r="BT16" i="33"/>
  <c r="BU21" i="33"/>
  <c r="BT22" i="33"/>
  <c r="BV2" i="33"/>
  <c r="BU9" i="33"/>
  <c r="BU16" i="33"/>
  <c r="BT17" i="33"/>
  <c r="BV9" i="33"/>
  <c r="BW2" i="33"/>
  <c r="BU22" i="33"/>
  <c r="BV21" i="33"/>
  <c r="BW21" i="33"/>
  <c r="BV22" i="33"/>
  <c r="BW9" i="33"/>
  <c r="BX2" i="33"/>
  <c r="BV16" i="33"/>
  <c r="BU17" i="33"/>
  <c r="BV17" i="33"/>
  <c r="BW16" i="33"/>
  <c r="BY2" i="33"/>
  <c r="BX9" i="33"/>
  <c r="BW22" i="33"/>
  <c r="BX21" i="33"/>
  <c r="BY21" i="33"/>
  <c r="BX22" i="33"/>
  <c r="BW17" i="33"/>
  <c r="BX16" i="33"/>
  <c r="BY9" i="33"/>
  <c r="BZ2" i="33"/>
  <c r="BZ9" i="33"/>
  <c r="CA2" i="33"/>
  <c r="BY16" i="33"/>
  <c r="BX17" i="33"/>
  <c r="BZ21" i="33"/>
  <c r="BY22" i="33"/>
  <c r="BY17" i="33"/>
  <c r="BZ16" i="33"/>
  <c r="CA21" i="33"/>
  <c r="BZ22" i="33"/>
  <c r="CA9" i="33"/>
  <c r="CB2" i="33"/>
  <c r="CB9" i="33"/>
  <c r="CC2" i="33"/>
  <c r="CA16" i="33"/>
  <c r="BZ17" i="33"/>
  <c r="CA22" i="33"/>
  <c r="CB21" i="33"/>
  <c r="CC21" i="33"/>
  <c r="CB22" i="33"/>
  <c r="CA17" i="33"/>
  <c r="CB16" i="33"/>
  <c r="CD2" i="33"/>
  <c r="CC9" i="33"/>
  <c r="CE2" i="33"/>
  <c r="CD9" i="33"/>
  <c r="CC16" i="33"/>
  <c r="CB17" i="33"/>
  <c r="CC22" i="33"/>
  <c r="CD21" i="33"/>
  <c r="CD22" i="33"/>
  <c r="CE21" i="33"/>
  <c r="CD16" i="33"/>
  <c r="CC17" i="33"/>
  <c r="CE9" i="33"/>
  <c r="CF2" i="33"/>
  <c r="CG2" i="33"/>
  <c r="CF9" i="33"/>
  <c r="CF21" i="33"/>
  <c r="CE22" i="33"/>
  <c r="CE16" i="33"/>
  <c r="CD17" i="33"/>
  <c r="CF16" i="33"/>
  <c r="CE17" i="33"/>
  <c r="CG21" i="33"/>
  <c r="CF22" i="33"/>
  <c r="CG9" i="33"/>
  <c r="CH2" i="33"/>
  <c r="CI2" i="33"/>
  <c r="CH9" i="33"/>
  <c r="CH21" i="33"/>
  <c r="CG22" i="33"/>
  <c r="CF17" i="33"/>
  <c r="CG16" i="33"/>
  <c r="CG17" i="33"/>
  <c r="CH16" i="33"/>
  <c r="CI21" i="33"/>
  <c r="CH22" i="33"/>
  <c r="CJ2" i="33"/>
  <c r="CI9" i="33"/>
  <c r="CI16" i="33"/>
  <c r="CH17" i="33"/>
  <c r="CK2" i="33"/>
  <c r="CJ9" i="33"/>
  <c r="CJ21" i="33"/>
  <c r="CI22" i="33"/>
  <c r="CL2" i="33"/>
  <c r="CK9" i="33"/>
  <c r="CK21" i="33"/>
  <c r="CJ22" i="33"/>
  <c r="CI17" i="33"/>
  <c r="CJ16" i="33"/>
  <c r="CK16" i="33"/>
  <c r="CJ17" i="33"/>
  <c r="CK22" i="33"/>
  <c r="CL21" i="33"/>
  <c r="CM2" i="33"/>
  <c r="CL9" i="33"/>
  <c r="CM9" i="33"/>
  <c r="CN2" i="33"/>
  <c r="CM21" i="33"/>
  <c r="CL22" i="33"/>
  <c r="CK17" i="33"/>
  <c r="CL16" i="33"/>
  <c r="CN21" i="33"/>
  <c r="CM22" i="33"/>
  <c r="CM16" i="33"/>
  <c r="CL17" i="33"/>
  <c r="CO2" i="33"/>
  <c r="CN9" i="33"/>
  <c r="CO9" i="33"/>
  <c r="CP2" i="33"/>
  <c r="CM17" i="33"/>
  <c r="CN16" i="33"/>
  <c r="CO21" i="33"/>
  <c r="CN22" i="33"/>
  <c r="CO22" i="33"/>
  <c r="CP21" i="33"/>
  <c r="CN17" i="33"/>
  <c r="CO16" i="33"/>
  <c r="CP9" i="33"/>
  <c r="CQ2" i="33"/>
  <c r="CQ9" i="33"/>
  <c r="CR2" i="33"/>
  <c r="CQ21" i="33"/>
  <c r="CP22" i="33"/>
  <c r="CP16" i="33"/>
  <c r="CO17" i="33"/>
  <c r="CQ22" i="33"/>
  <c r="CR21" i="33"/>
  <c r="CP17" i="33"/>
  <c r="CQ16" i="33"/>
  <c r="CR9" i="33"/>
  <c r="CS2" i="33"/>
  <c r="CS9" i="33"/>
  <c r="CT2" i="33"/>
  <c r="CS21" i="33"/>
  <c r="CR22" i="33"/>
  <c r="CR16" i="33"/>
  <c r="CQ17" i="33"/>
  <c r="CS16" i="33"/>
  <c r="CR17" i="33"/>
  <c r="CT21" i="33"/>
  <c r="CS22" i="33"/>
  <c r="CU2" i="33"/>
  <c r="CT9" i="33"/>
  <c r="CU21" i="33"/>
  <c r="CT22" i="33"/>
  <c r="CU9" i="33"/>
  <c r="CV2" i="33"/>
  <c r="CS17" i="33"/>
  <c r="CT16" i="33"/>
  <c r="CU16" i="33"/>
  <c r="CT17" i="33"/>
  <c r="CW2" i="33"/>
  <c r="CV9" i="33"/>
  <c r="CU22" i="33"/>
  <c r="CV21" i="33"/>
  <c r="CW21" i="33"/>
  <c r="CW22" i="33"/>
  <c r="CV22" i="33"/>
  <c r="CU17" i="33"/>
  <c r="CV16" i="33"/>
  <c r="CV17" i="33"/>
</calcChain>
</file>

<file path=xl/sharedStrings.xml><?xml version="1.0" encoding="utf-8"?>
<sst xmlns="http://schemas.openxmlformats.org/spreadsheetml/2006/main" count="3254" uniqueCount="1386">
  <si>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</si>
  <si>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</si>
  <si>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</si>
  <si>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</si>
  <si>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</si>
  <si>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</si>
  <si>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</si>
  <si>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</si>
  <si>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</si>
  <si>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</si>
  <si>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</si>
  <si>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</si>
  <si>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</si>
  <si>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</si>
  <si>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</si>
  <si>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</si>
  <si>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</si>
  <si>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</si>
  <si>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</si>
  <si>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</si>
  <si>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</si>
  <si>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</si>
  <si>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</si>
  <si>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</si>
  <si>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</si>
  <si>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</si>
  <si>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</si>
  <si>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</si>
  <si>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</si>
  <si>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</si>
  <si>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</si>
  <si>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</si>
  <si>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</si>
  <si>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</si>
  <si>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</si>
  <si>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</si>
  <si>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</si>
  <si>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</si>
  <si>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</si>
  <si>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</si>
  <si>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</si>
  <si>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</si>
  <si>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</si>
  <si>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</si>
  <si>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</si>
  <si>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</si>
  <si>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</si>
  <si>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</si>
  <si>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</si>
  <si>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</si>
  <si>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</si>
  <si>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</si>
  <si>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</si>
  <si>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</si>
  <si>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</si>
  <si>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</si>
  <si>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</si>
  <si>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</si>
  <si>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</si>
  <si>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</si>
  <si>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</si>
  <si>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</si>
  <si>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</si>
  <si>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</si>
  <si>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</si>
  <si>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</si>
  <si>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</si>
  <si>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</si>
  <si>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</si>
  <si>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</si>
  <si>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</si>
  <si>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</si>
  <si>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</si>
  <si>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</si>
  <si>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</si>
  <si>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</si>
  <si>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</si>
  <si>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</si>
  <si>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</si>
  <si>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</si>
  <si>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</si>
  <si>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</si>
  <si>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</si>
  <si>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</si>
  <si>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</si>
  <si>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</si>
  <si>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</si>
  <si>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</si>
  <si>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</si>
  <si>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</si>
  <si>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</si>
  <si>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</si>
  <si>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</si>
  <si>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</si>
  <si>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</si>
  <si>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</si>
  <si>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</si>
  <si>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</si>
  <si>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</si>
  <si>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</si>
  <si>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</si>
  <si>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</si>
  <si>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</si>
  <si>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</si>
  <si>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</si>
  <si>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</si>
  <si>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</si>
  <si>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</si>
  <si>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</si>
  <si>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</si>
  <si>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</si>
  <si>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</si>
  <si>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</si>
  <si>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</si>
  <si>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</si>
  <si>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</si>
  <si>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</si>
  <si>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</si>
  <si>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</si>
  <si>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</si>
  <si>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</si>
  <si>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</si>
  <si>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</si>
  <si>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</si>
  <si>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</si>
  <si>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</si>
  <si>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</si>
  <si>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</si>
  <si>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</si>
  <si>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</si>
  <si>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</si>
  <si>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</si>
  <si>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</si>
  <si>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</si>
  <si>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</si>
  <si>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</si>
  <si>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</si>
  <si>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</si>
  <si>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</si>
  <si>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</si>
  <si>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</si>
  <si>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</si>
  <si>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</si>
  <si>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</si>
  <si>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</si>
  <si>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</si>
  <si>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</si>
  <si>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</si>
  <si>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</si>
  <si>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</si>
  <si>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</si>
  <si>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</si>
  <si>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</si>
  <si>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</si>
  <si>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</si>
  <si>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</si>
  <si>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</si>
  <si>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</si>
  <si>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</si>
  <si>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</si>
  <si>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</si>
  <si>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</si>
  <si>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</si>
  <si>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</si>
  <si>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</si>
  <si>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</si>
  <si>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</si>
  <si>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</si>
  <si>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</si>
  <si>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</si>
  <si>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</si>
  <si>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</si>
  <si>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</si>
  <si>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</si>
  <si>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</si>
  <si>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</si>
  <si>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</si>
  <si>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</si>
  <si>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</si>
  <si>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</si>
  <si>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</si>
  <si>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</si>
  <si>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</si>
  <si>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</si>
  <si>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</si>
  <si>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</si>
  <si>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</si>
  <si>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</si>
  <si>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</si>
  <si>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</si>
  <si>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</si>
  <si>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</si>
  <si>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</si>
  <si>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</si>
  <si>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</si>
  <si>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</si>
  <si>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</si>
  <si>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</si>
  <si>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</si>
  <si>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</si>
  <si>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</si>
  <si>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</si>
  <si>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</si>
  <si>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</si>
  <si>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</si>
  <si>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</si>
  <si>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</si>
  <si>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</si>
  <si>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</si>
  <si>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</si>
  <si>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</si>
  <si>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</si>
  <si>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</si>
  <si>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</si>
  <si>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</si>
  <si>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</si>
  <si>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</si>
  <si>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</si>
  <si>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</si>
  <si>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</si>
  <si>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</si>
  <si>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</si>
  <si>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</si>
  <si>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</si>
  <si>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</si>
  <si>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</si>
  <si>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</si>
  <si>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</si>
  <si>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</si>
  <si>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</si>
  <si>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</si>
  <si>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</si>
  <si>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</si>
  <si>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</si>
  <si>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</si>
  <si>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</si>
  <si>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</si>
  <si>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</si>
  <si>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</si>
  <si>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</si>
  <si>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</si>
  <si>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</si>
  <si>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</si>
  <si>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</si>
  <si>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</si>
  <si>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</si>
  <si>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</si>
  <si>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</si>
  <si>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</si>
  <si>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</si>
  <si>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</si>
  <si>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</si>
  <si>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</si>
  <si>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</si>
  <si>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</si>
  <si>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</si>
  <si>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</si>
  <si>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</si>
  <si>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</si>
  <si>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</si>
  <si>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</si>
  <si>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</si>
  <si>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</si>
  <si>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</si>
  <si>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</si>
  <si>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</si>
  <si>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</si>
  <si>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</si>
  <si>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</si>
  <si>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</si>
  <si>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</si>
  <si>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</si>
  <si>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</si>
  <si>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</si>
  <si>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</si>
  <si>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</si>
  <si>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</si>
  <si>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</si>
  <si>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</si>
  <si>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</si>
  <si>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</si>
  <si>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</si>
  <si>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</si>
  <si>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</si>
  <si>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</si>
  <si>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</si>
  <si>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</si>
  <si>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</si>
  <si>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</si>
  <si>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</si>
  <si>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</si>
  <si>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</si>
  <si>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</si>
  <si>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</si>
  <si>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</si>
  <si>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</si>
  <si>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</si>
  <si>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</si>
  <si>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</si>
  <si>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</si>
  <si>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</si>
  <si>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</si>
  <si>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</si>
  <si>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</si>
  <si>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</si>
  <si>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</si>
  <si>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</si>
  <si>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</si>
  <si>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</si>
  <si>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</si>
  <si>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</si>
  <si>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</si>
  <si>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</si>
  <si>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</si>
  <si>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</si>
  <si>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</si>
  <si>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</si>
  <si>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</si>
  <si>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</si>
  <si>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</si>
  <si>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</si>
  <si>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</si>
  <si>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</si>
  <si>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</si>
  <si>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</si>
  <si>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</si>
  <si>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</si>
  <si>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</si>
  <si>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</si>
  <si>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</si>
  <si>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</si>
  <si>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</si>
  <si>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</si>
  <si>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</si>
  <si>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</si>
  <si>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</si>
  <si>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</si>
  <si>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</si>
  <si>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</si>
  <si>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</si>
  <si>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</si>
  <si>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</si>
  <si>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</si>
  <si>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</si>
  <si>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</si>
  <si>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</si>
  <si>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</si>
  <si>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</si>
  <si>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</si>
  <si>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</si>
  <si>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</si>
  <si>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</si>
  <si>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</si>
  <si>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</si>
  <si>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</si>
  <si>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</si>
  <si>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</si>
  <si>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</si>
  <si>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</si>
  <si>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</si>
  <si>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</si>
  <si>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</si>
  <si>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</si>
  <si>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</si>
  <si>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</si>
  <si>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</si>
  <si>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</si>
  <si>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</si>
  <si>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</si>
  <si>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</si>
  <si>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</si>
  <si>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</si>
  <si>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</si>
  <si>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</si>
  <si>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</si>
  <si>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</si>
  <si>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</si>
  <si>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</si>
  <si>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</si>
  <si>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</si>
  <si>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</si>
  <si>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</si>
  <si>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</si>
  <si>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</si>
  <si>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</si>
  <si>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</si>
  <si>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</si>
  <si>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</si>
  <si>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</si>
  <si>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</si>
  <si>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</si>
  <si>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</si>
  <si>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</si>
  <si>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</si>
  <si>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</si>
  <si>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</si>
  <si>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</si>
  <si>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</si>
  <si>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</si>
  <si>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</si>
  <si>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</si>
  <si>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</si>
  <si>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</si>
  <si>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</si>
  <si>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</si>
  <si>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</si>
  <si>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</si>
  <si>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</si>
  <si>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</si>
  <si>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</si>
  <si>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</si>
  <si>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</si>
  <si>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</si>
  <si>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</si>
  <si>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</si>
  <si>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</si>
  <si>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</si>
  <si>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</si>
  <si>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</si>
  <si>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</si>
  <si>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</si>
  <si>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</si>
  <si>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</si>
  <si>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</si>
  <si>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</si>
  <si>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</si>
  <si>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</si>
  <si>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</si>
  <si>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</si>
  <si>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</si>
  <si>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</si>
  <si>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</si>
  <si>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</si>
  <si>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</si>
  <si>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</si>
  <si>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</si>
  <si>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</si>
  <si>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</si>
  <si>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</si>
  <si>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</si>
  <si>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</si>
  <si>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</si>
  <si>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</si>
  <si>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</si>
  <si>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</si>
  <si>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</si>
  <si>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</si>
  <si>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</si>
  <si>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</si>
  <si>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</si>
  <si>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</si>
  <si>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</si>
  <si>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</si>
  <si>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</si>
  <si>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</si>
  <si>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</si>
  <si>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</si>
  <si>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</si>
  <si>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</si>
  <si>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</si>
  <si>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</si>
  <si>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</si>
  <si>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</si>
  <si>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</si>
  <si>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</si>
  <si>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</si>
  <si>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</si>
  <si>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</si>
  <si>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</si>
  <si>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</si>
  <si>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</si>
  <si>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</si>
  <si>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</si>
  <si>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</si>
  <si>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</si>
  <si>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</si>
  <si>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</si>
  <si>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</si>
  <si>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</si>
  <si>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</si>
  <si>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</si>
  <si>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</si>
  <si>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</si>
  <si>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</si>
  <si>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</si>
  <si>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</si>
  <si>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</si>
  <si>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</si>
  <si>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</si>
  <si>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</si>
  <si>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</si>
  <si>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</si>
  <si>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</si>
  <si>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</si>
  <si>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</si>
  <si>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</si>
  <si>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</si>
  <si>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</si>
  <si>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</si>
  <si>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</si>
  <si>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</si>
  <si>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</si>
  <si>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</si>
  <si>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</si>
  <si>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</si>
  <si>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</si>
  <si>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</si>
  <si>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</si>
  <si>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</si>
  <si>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</si>
  <si>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</si>
  <si>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</si>
  <si>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</si>
  <si>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</si>
  <si>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</si>
  <si>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</si>
  <si>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</si>
  <si>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</si>
  <si>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</si>
  <si>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</si>
  <si>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</si>
  <si>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</si>
  <si>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</si>
  <si>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</si>
  <si>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</si>
  <si>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</si>
  <si>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</si>
  <si>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</si>
  <si>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</si>
  <si>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</si>
  <si>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</si>
  <si>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</si>
  <si>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</si>
  <si>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</si>
  <si>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</si>
  <si>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</si>
  <si>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</si>
  <si>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</si>
  <si>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</si>
  <si>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</si>
  <si>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</si>
  <si>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</si>
  <si>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</si>
  <si>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</si>
  <si>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</si>
  <si>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</si>
  <si>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</si>
  <si>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</si>
  <si>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</si>
  <si>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</si>
  <si>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</si>
  <si>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</si>
  <si>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</si>
  <si>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</si>
  <si>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</si>
  <si>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</si>
  <si>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</si>
  <si>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</si>
  <si>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</si>
  <si>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</si>
  <si>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</si>
  <si>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</si>
  <si>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</si>
  <si>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</si>
  <si>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</si>
  <si>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</si>
  <si>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</si>
  <si>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</si>
  <si>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</si>
  <si>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</si>
  <si>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</si>
  <si>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</si>
  <si>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</si>
  <si>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</si>
  <si>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</si>
  <si>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</si>
  <si>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</si>
  <si>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</si>
  <si>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</si>
  <si>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</si>
  <si>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</si>
  <si>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</si>
  <si>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</si>
  <si>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</si>
  <si>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</si>
  <si>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</si>
  <si>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</si>
  <si>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</si>
  <si>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</si>
  <si>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</si>
  <si>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</si>
  <si>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</si>
  <si>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</si>
  <si>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</si>
  <si>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</si>
  <si>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</si>
  <si>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</si>
  <si>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</si>
  <si>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</si>
  <si>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</si>
  <si>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</si>
  <si>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</si>
  <si>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</si>
  <si>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</si>
  <si>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</si>
  <si>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</si>
  <si>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</si>
  <si>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</si>
  <si>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</si>
  <si>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</si>
  <si>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</si>
  <si>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</si>
  <si>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</si>
  <si>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</si>
  <si>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</si>
  <si>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</si>
  <si>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</si>
  <si>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</si>
  <si>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</si>
  <si>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</si>
  <si>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</si>
  <si>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</si>
  <si>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</si>
  <si>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</si>
  <si>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</si>
  <si>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</si>
  <si>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</si>
  <si>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</si>
  <si>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</si>
  <si>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</si>
  <si>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</si>
  <si>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</si>
  <si>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</si>
  <si>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</si>
  <si>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</si>
  <si>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</si>
  <si>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</si>
  <si>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</si>
  <si>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</si>
  <si>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</si>
  <si>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</si>
  <si>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</si>
  <si>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</si>
  <si>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</si>
  <si>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</si>
  <si>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</si>
  <si>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</si>
  <si>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</si>
  <si>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</si>
  <si>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</si>
  <si>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</si>
  <si>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</si>
  <si>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</si>
  <si>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</si>
  <si>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</si>
  <si>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</si>
  <si>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</si>
  <si>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</si>
  <si>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</si>
  <si>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</si>
  <si>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</si>
  <si>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</si>
  <si>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</si>
  <si>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</si>
  <si>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</si>
  <si>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</si>
  <si>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</si>
  <si>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</si>
  <si>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</si>
  <si>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</si>
  <si>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</si>
  <si>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</si>
  <si>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</si>
  <si>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</si>
  <si>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</si>
  <si>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</si>
  <si>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</si>
  <si>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</si>
  <si>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</si>
  <si>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</si>
  <si>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</si>
  <si>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</si>
  <si>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</si>
  <si>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</si>
  <si>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</si>
  <si>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</si>
  <si>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</si>
  <si>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</si>
  <si>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</si>
  <si>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</si>
  <si>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</si>
  <si>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</si>
  <si>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</si>
  <si>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</si>
  <si>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</si>
  <si>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</si>
  <si>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</si>
  <si>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</si>
  <si>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</si>
  <si>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</si>
  <si>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</si>
  <si>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</si>
  <si>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</si>
  <si>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</si>
  <si>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</si>
  <si>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</si>
  <si>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</si>
  <si>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</si>
  <si>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</si>
  <si>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</si>
  <si>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</si>
  <si>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</si>
  <si>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</si>
  <si>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</si>
  <si>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</si>
  <si>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</si>
  <si>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</si>
  <si>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</si>
  <si>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</si>
  <si>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</si>
  <si>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</si>
  <si>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</si>
  <si>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</si>
  <si>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</si>
  <si>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</si>
  <si>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</si>
  <si>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</si>
  <si>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</si>
  <si>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</si>
  <si>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</si>
  <si>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</si>
  <si>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</si>
  <si>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</si>
  <si>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</si>
  <si>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</si>
  <si>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</si>
  <si>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</si>
  <si>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</si>
  <si>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</si>
  <si>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</si>
  <si>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</si>
  <si>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</si>
  <si>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</si>
  <si>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</si>
  <si>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</si>
  <si>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</si>
  <si>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</si>
  <si>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</si>
  <si>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</si>
  <si>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</si>
  <si>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</si>
  <si>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</si>
  <si>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</si>
  <si>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</si>
  <si>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</si>
  <si>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</si>
  <si>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</si>
  <si>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</si>
  <si>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</si>
  <si>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</si>
  <si>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</si>
  <si>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</si>
  <si>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</si>
  <si>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</si>
  <si>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</si>
  <si>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</si>
  <si>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</si>
  <si>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</si>
  <si>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</si>
  <si>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</si>
  <si>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</si>
  <si>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</si>
  <si>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</si>
  <si>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</si>
  <si>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</si>
  <si>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</si>
  <si>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</si>
  <si>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</si>
  <si>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</si>
  <si>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</si>
  <si>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</si>
  <si>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</si>
  <si>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</si>
  <si>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</si>
  <si>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</si>
  <si>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</si>
  <si>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</si>
  <si>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</si>
  <si>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</si>
  <si>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</si>
  <si>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</si>
  <si>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</si>
  <si>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</si>
  <si>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</si>
  <si>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</si>
  <si>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</si>
  <si>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</si>
  <si>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</si>
  <si>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</si>
  <si>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</si>
  <si>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</si>
  <si>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</si>
  <si>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</si>
  <si>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</si>
  <si>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</si>
  <si>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</si>
  <si>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</si>
  <si>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</si>
  <si>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</si>
  <si>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</si>
  <si>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</si>
  <si>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</si>
  <si>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</si>
  <si>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</si>
  <si>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</si>
  <si>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</si>
  <si>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</si>
  <si>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</si>
  <si>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</si>
  <si>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</si>
  <si>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</si>
  <si>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</si>
  <si>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</si>
  <si>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</si>
  <si>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</si>
  <si>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</si>
  <si>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</si>
  <si>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</si>
  <si>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</si>
  <si>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</si>
  <si>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</si>
  <si>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</si>
  <si>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</si>
  <si>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</si>
  <si>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</si>
  <si>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</si>
  <si>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</si>
  <si>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</si>
  <si>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</si>
  <si>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</si>
  <si>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</si>
  <si>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</si>
  <si>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</si>
  <si>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</si>
  <si>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</si>
  <si>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</si>
  <si>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</si>
  <si>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</si>
  <si>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</si>
  <si>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</si>
  <si>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</si>
  <si>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</si>
  <si>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</si>
  <si>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</si>
  <si>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</si>
  <si>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</si>
  <si>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</si>
  <si>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</si>
  <si>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</si>
  <si>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</si>
  <si>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</si>
  <si>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</si>
  <si>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</si>
  <si>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</si>
  <si>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</si>
  <si>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</si>
  <si>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</si>
  <si>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</si>
  <si>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</si>
  <si>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</si>
  <si>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</si>
  <si>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</si>
  <si>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</si>
  <si>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</si>
  <si>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</si>
  <si>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</si>
  <si>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</si>
  <si>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</si>
  <si>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</si>
  <si>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</si>
  <si>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</si>
  <si>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</si>
  <si>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</si>
  <si>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</si>
  <si>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</si>
  <si>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</si>
  <si>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</si>
  <si>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</si>
  <si>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</si>
  <si>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</si>
  <si>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</si>
  <si>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</si>
  <si>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</si>
  <si>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</si>
  <si>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</si>
  <si>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</si>
  <si>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</si>
  <si>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</si>
  <si>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</si>
  <si>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pet_froggy_rare</t>
  </si>
  <si>
    <t>pet_ghostbuster_common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</si>
  <si>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</si>
  <si>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</si>
  <si>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</si>
  <si>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</si>
  <si>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</si>
  <si>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</si>
  <si>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</si>
  <si>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</si>
  <si>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</si>
  <si>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</si>
  <si>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</si>
  <si>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</si>
  <si>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</si>
  <si>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</si>
  <si>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</si>
  <si>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</si>
  <si>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</si>
  <si>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</si>
  <si>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</si>
  <si>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</si>
  <si>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</si>
  <si>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</si>
  <si>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</si>
  <si>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</si>
  <si>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</si>
  <si>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</si>
  <si>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</si>
  <si>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</si>
  <si>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</si>
  <si>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</si>
  <si>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</si>
  <si>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</si>
  <si>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</si>
  <si>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</si>
  <si>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</si>
  <si>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</si>
  <si>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</si>
  <si>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</si>
  <si>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</si>
  <si>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</si>
  <si>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</si>
  <si>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</si>
  <si>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</si>
  <si>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</si>
  <si>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</si>
  <si>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</si>
  <si>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</si>
  <si>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</si>
  <si>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</si>
  <si>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</si>
  <si>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</si>
  <si>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</si>
  <si>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</si>
  <si>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</si>
  <si>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</si>
  <si>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</si>
  <si>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</si>
  <si>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</si>
  <si>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</si>
  <si>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</si>
  <si>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</si>
  <si>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</si>
  <si>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</si>
  <si>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</si>
  <si>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</si>
  <si>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</si>
  <si>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</si>
  <si>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</si>
  <si>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</si>
  <si>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</si>
  <si>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</si>
  <si>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</si>
  <si>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</si>
  <si>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</si>
  <si>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</si>
  <si>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</si>
  <si>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</si>
  <si>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</si>
  <si>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</si>
  <si>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</si>
  <si>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</si>
  <si>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</si>
  <si>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</si>
  <si>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</si>
  <si>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</si>
  <si>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</si>
  <si>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</si>
  <si>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</si>
  <si>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</si>
  <si>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</si>
  <si>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</si>
  <si>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</si>
  <si>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</si>
  <si>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</si>
  <si>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</si>
  <si>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</si>
  <si>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</si>
  <si>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</si>
  <si>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</si>
  <si>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</si>
  <si>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</si>
  <si>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</si>
  <si>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</si>
  <si>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</si>
  <si>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</si>
  <si>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</si>
  <si>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</si>
  <si>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</si>
  <si>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</si>
  <si>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</si>
  <si>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</si>
  <si>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</si>
  <si>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</si>
  <si>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</si>
  <si>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</si>
  <si>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</si>
  <si>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</si>
  <si>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</si>
  <si>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</si>
  <si>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</si>
  <si>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</si>
  <si>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</si>
  <si>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</si>
  <si>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</si>
  <si>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</si>
  <si>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</si>
  <si>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</si>
  <si>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</si>
  <si>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</si>
  <si>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</si>
  <si>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</si>
  <si>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</si>
  <si>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</si>
  <si>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</si>
  <si>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</si>
  <si>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</si>
  <si>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</si>
  <si>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</si>
  <si>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</si>
  <si>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</si>
  <si>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</si>
  <si>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</si>
  <si>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</si>
  <si>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</si>
  <si>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</si>
  <si>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</si>
  <si>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</si>
  <si>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</si>
  <si>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</si>
  <si>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</si>
  <si>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</si>
  <si>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</si>
  <si>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</si>
  <si>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</si>
  <si>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</si>
  <si>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</si>
  <si>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</si>
  <si>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</si>
  <si>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</si>
  <si>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</si>
  <si>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</si>
  <si>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</si>
  <si>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</si>
  <si>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</si>
  <si>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</si>
  <si>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</si>
  <si>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</si>
  <si>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</si>
  <si>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</si>
  <si>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</si>
  <si>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</si>
  <si>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</si>
  <si>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</si>
  <si>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</si>
  <si>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</si>
  <si>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</si>
  <si>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</si>
  <si>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</si>
  <si>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</si>
  <si>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</si>
  <si>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</si>
  <si>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</si>
  <si>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</si>
  <si>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</si>
  <si>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</si>
  <si>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</si>
  <si>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</si>
  <si>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</si>
  <si>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</si>
  <si>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</si>
  <si>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</si>
  <si>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</si>
  <si>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</si>
  <si>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</si>
  <si>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</si>
  <si>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</si>
  <si>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</si>
  <si>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</si>
  <si>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</si>
  <si>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</si>
  <si>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</si>
  <si>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</si>
  <si>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</si>
  <si>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</si>
  <si>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</si>
  <si>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</si>
  <si>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[skuStep]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</si>
  <si>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</si>
  <si>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</si>
  <si>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</si>
  <si>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</si>
  <si>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</si>
  <si>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</si>
  <si>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</si>
  <si>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</si>
  <si>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</si>
  <si>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</si>
  <si>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</si>
  <si>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</si>
  <si>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</si>
  <si>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</si>
  <si>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</si>
  <si>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</si>
  <si>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</si>
  <si>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</si>
  <si>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</si>
  <si>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</si>
  <si>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</si>
  <si>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</si>
  <si>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</si>
  <si>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</si>
  <si>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</si>
  <si>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</si>
  <si>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</si>
  <si>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</si>
  <si>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</si>
  <si>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</si>
  <si>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</si>
  <si>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</si>
  <si>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</si>
  <si>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</si>
  <si>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</si>
  <si>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</si>
  <si>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</si>
  <si>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</si>
  <si>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</si>
  <si>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</si>
  <si>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</si>
  <si>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</si>
  <si>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</si>
  <si>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</si>
  <si>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</si>
  <si>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</si>
  <si>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</si>
  <si>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</si>
  <si>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</si>
  <si>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</si>
  <si>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</si>
  <si>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</si>
  <si>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</si>
  <si>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</si>
  <si>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</si>
  <si>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</si>
  <si>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</si>
  <si>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</si>
  <si>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</si>
  <si>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</si>
  <si>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</si>
  <si>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</si>
  <si>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</si>
  <si>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</si>
  <si>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</si>
  <si>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</si>
  <si>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</si>
  <si>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</si>
  <si>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</si>
  <si>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</si>
  <si>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</si>
  <si>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</si>
  <si>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</si>
  <si>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</si>
  <si>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</si>
  <si>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</si>
  <si>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</si>
  <si>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</si>
  <si>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</si>
  <si>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</si>
  <si>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</si>
  <si>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</si>
  <si>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</si>
  <si>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</si>
  <si>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</si>
  <si>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</si>
  <si>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</si>
  <si>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</si>
  <si>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</si>
  <si>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</si>
  <si>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</si>
  <si>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</si>
  <si>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</si>
  <si>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</si>
  <si>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</si>
  <si>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</si>
  <si>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</si>
  <si>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</si>
  <si>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</si>
  <si>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</si>
  <si>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</si>
  <si>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</si>
  <si>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</si>
  <si>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</si>
  <si>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</si>
  <si>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</si>
  <si>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</si>
  <si>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</si>
  <si>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</si>
  <si>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</si>
  <si>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</si>
  <si>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</si>
  <si>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</si>
  <si>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</si>
  <si>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</si>
  <si>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</si>
  <si>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</si>
  <si>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</si>
  <si>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</si>
  <si>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</si>
  <si>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</si>
  <si>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</si>
  <si>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</si>
  <si>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</si>
  <si>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</si>
  <si>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</si>
  <si>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</si>
  <si>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</si>
  <si>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</si>
  <si>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</si>
  <si>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</si>
  <si>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</si>
  <si>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</si>
  <si>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</si>
  <si>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</si>
  <si>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</si>
  <si>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</si>
  <si>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</si>
  <si>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</si>
  <si>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</si>
  <si>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</si>
  <si>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</si>
  <si>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</si>
  <si>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</si>
  <si>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</si>
  <si>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</si>
  <si>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</si>
  <si>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</si>
  <si>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</si>
  <si>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</si>
  <si>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</si>
  <si>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</si>
  <si>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</si>
  <si>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</si>
  <si>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</si>
  <si>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</si>
  <si>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</si>
  <si>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</si>
  <si>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</si>
  <si>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</si>
  <si>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</si>
  <si>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</si>
  <si>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</si>
  <si>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</si>
  <si>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</si>
  <si>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</si>
  <si>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</si>
  <si>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</si>
  <si>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</si>
  <si>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</si>
  <si>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</si>
  <si>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</si>
  <si>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</si>
  <si>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</si>
  <si>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</si>
  <si>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</si>
  <si>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</si>
  <si>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</si>
  <si>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</si>
  <si>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</si>
  <si>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</si>
  <si>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</si>
  <si>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</si>
  <si>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</si>
  <si>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</si>
  <si>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</si>
  <si>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</si>
  <si>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</si>
  <si>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</si>
  <si>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</si>
  <si>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</si>
  <si>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</si>
  <si>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</si>
  <si>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</si>
  <si>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</si>
  <si>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</si>
  <si>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</si>
  <si>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</si>
  <si>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</si>
  <si>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</si>
  <si>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</si>
  <si>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</si>
  <si>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</si>
  <si>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</si>
  <si>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</si>
  <si>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</si>
  <si>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</si>
  <si>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</si>
  <si>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</si>
  <si>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</si>
  <si>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</si>
  <si>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</si>
  <si>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</si>
  <si>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</si>
  <si>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</si>
  <si>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PF_PetMorly</t>
  </si>
  <si>
    <t>PF_PetMorlyMenu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</si>
  <si>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</si>
  <si>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</si>
  <si>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</si>
  <si>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</si>
  <si>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</si>
  <si>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</si>
  <si>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</si>
  <si>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</si>
  <si>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</si>
  <si>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</si>
  <si>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</si>
  <si>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</si>
  <si>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</si>
  <si>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</si>
  <si>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</si>
  <si>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</si>
  <si>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</si>
  <si>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</si>
  <si>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</si>
  <si>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</si>
  <si>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</si>
  <si>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</si>
  <si>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</si>
  <si>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</si>
  <si>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</si>
  <si>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</si>
  <si>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</si>
  <si>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</si>
  <si>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</si>
  <si>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</si>
  <si>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</si>
  <si>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</si>
  <si>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</si>
  <si>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</si>
  <si>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</si>
  <si>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</si>
  <si>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</si>
  <si>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</si>
  <si>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</si>
  <si>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</si>
  <si>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</si>
  <si>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</si>
  <si>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</si>
  <si>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</si>
  <si>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</si>
  <si>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</si>
  <si>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</si>
  <si>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</si>
  <si>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</si>
  <si>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</si>
  <si>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</si>
  <si>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</si>
  <si>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</si>
  <si>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</si>
  <si>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SP_Medieval_Final_Village;SO_Medieval_Village;ART_L1_Village_Fortress;ART_L1_Village_Goblin_World;ART_L1_Village_Human_Village;ART_L1_Village_Witch_Forest;ART_Particles_Village;ART_L1_Village_Water_Caves;ART_L1_Left_Mini_Cave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</si>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</sst>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7" fillId="65" borderId="4" xfId="0" applyFont="1" applyFill="1" applyBorder="1"/>
    <xf numFmtId="0" fontId="57" fillId="65" borderId="12" xfId="0" applyFont="1" applyFill="1" applyBorder="1"/>
    <xf numFmtId="0" fontId="57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15" fillId="66" borderId="42" xfId="0" applyFont="1" applyFill="1" applyBorder="1" applyAlignment="1">
      <alignment textRotation="45"/>
    </xf>
    <xf numFmtId="0" fontId="0" fillId="62" borderId="0" xfId="0" applyFill="1"/>
    <xf numFmtId="0" fontId="0" fillId="58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0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3" fillId="58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7" borderId="12" xfId="0" applyFont="1" applyFill="1" applyBorder="1" applyAlignment="1">
      <alignment horizontal="center" vertical="center" textRotation="45"/>
    </xf>
    <xf numFmtId="0" fontId="15" fillId="67" borderId="44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0" fillId="58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7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8" borderId="12" xfId="0" applyFill="1" applyBorder="1" applyAlignment="1">
      <alignment horizontal="center" vertical="center" textRotation="45"/>
    </xf>
    <xf numFmtId="0" fontId="0" fillId="68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4" fillId="19" borderId="4" xfId="0" applyNumberFormat="1" applyFont="1" applyFill="1" applyBorder="1"/>
    <xf numFmtId="0" fontId="11" fillId="8" borderId="4" xfId="0" applyNumberFormat="1" applyFont="1" applyFill="1" applyBorder="1"/>
    <xf numFmtId="0" fontId="62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2" fillId="8" borderId="4" xfId="0" applyNumberFormat="1" applyFont="1" applyFill="1" applyBorder="1"/>
    <xf numFmtId="0" fontId="62" fillId="20" borderId="6" xfId="0" applyNumberFormat="1" applyFont="1" applyFill="1" applyBorder="1"/>
    <xf numFmtId="0" fontId="62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2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0" headerRowBorderDxfId="439" tableBorderDxfId="438" totalsRowBorderDxfId="437">
  <autoFilter ref="B4:N5"/>
  <tableColumns count="13">
    <tableColumn id="1" name="{gameSettings}" dataDxfId="436"/>
    <tableColumn id="2" name="[sku]" dataDxfId="435"/>
    <tableColumn id="3" name="[timeToPCCoefA]" dataDxfId="434"/>
    <tableColumn id="4" name="[timeToPCCoefB]" dataDxfId="43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308" headerRowBorderDxfId="307" tableBorderDxfId="306" totalsRowBorderDxfId="305">
  <autoFilter ref="B22:AF84"/>
  <sortState ref="B23:AF83">
    <sortCondition ref="C22:C83"/>
  </sortState>
  <tableColumns count="31">
    <tableColumn id="1" name="{entityDefinitions}" dataDxfId="304"/>
    <tableColumn id="2" name="[sku]" dataDxfId="303"/>
    <tableColumn id="6" name="[category]" dataDxfId="302"/>
    <tableColumn id="10" name="[rewardScore]" dataDxfId="301"/>
    <tableColumn id="11" name="[rewardCoins]" dataDxfId="300"/>
    <tableColumn id="12" name="[rewardPC]" dataDxfId="299"/>
    <tableColumn id="13" name="[rewardHealth]" dataDxfId="298"/>
    <tableColumn id="14" name="[rewardEnergy]" dataDxfId="297"/>
    <tableColumn id="16" name="[rewardXp]" dataDxfId="296"/>
    <tableColumn id="17" name="[goldenChance]" dataDxfId="295"/>
    <tableColumn id="18" name="[pcChance]" dataDxfId="294"/>
    <tableColumn id="3" name="[isEdible]" dataDxfId="293"/>
    <tableColumn id="15" name="[latchOnFromTier]" dataDxfId="292"/>
    <tableColumn id="31" name="[grabFromTier]" dataDxfId="291"/>
    <tableColumn id="4" name="[edibleFromTier]" dataDxfId="290"/>
    <tableColumn id="34" name="[burnableFromTier]" dataDxfId="289"/>
    <tableColumn id="35" name="[isBurnable]" dataDxfId="288"/>
    <tableColumn id="30" name="[canBeGrabed]" dataDxfId="287"/>
    <tableColumn id="29" name="[canBeLatchedOn]" dataDxfId="286"/>
    <tableColumn id="28" name="[maxHealth]" dataDxfId="285"/>
    <tableColumn id="5" name="[biteResistance]" dataDxfId="284"/>
    <tableColumn id="8" name="[alcohol]" dataDxfId="283"/>
    <tableColumn id="19" name="[eatFeedbackChance]" dataDxfId="282"/>
    <tableColumn id="20" name="[burnFeedbackChance]" dataDxfId="281"/>
    <tableColumn id="21" name="[damageFeedbackChance]" dataDxfId="280"/>
    <tableColumn id="22" name="[deathFeedbackChance]" dataDxfId="279"/>
    <tableColumn id="7" name="[tidName]" dataDxfId="278"/>
    <tableColumn id="9" name="[tidEatFeedback]" dataDxfId="277"/>
    <tableColumn id="23" name="[tidBurnFeedback]" dataDxfId="276"/>
    <tableColumn id="24" name="[tidDamageFeedback]" dataDxfId="275"/>
    <tableColumn id="25" name="[tidDeathFeedback]" dataDxfId="27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73" headerRowBorderDxfId="272" tableBorderDxfId="271" totalsRowBorderDxfId="270">
  <autoFilter ref="B4:C17"/>
  <sortState ref="B5:C14">
    <sortCondition ref="C4:C14"/>
  </sortState>
  <tableColumns count="2">
    <tableColumn id="1" name="{entityCategoryDefinitions}" dataDxfId="269"/>
    <tableColumn id="2" name="[sku]" dataDxfId="26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P98" totalsRowShown="0">
  <autoFilter ref="B88:P98"/>
  <sortState ref="B51:M77">
    <sortCondition ref="D50:D77"/>
  </sortState>
  <tableColumns count="15">
    <tableColumn id="1" name="{decorationDefinitions}" dataDxfId="267" totalsRowDxfId="266"/>
    <tableColumn id="2" name="[sku]" dataDxfId="265" totalsRowDxfId="264"/>
    <tableColumn id="4" name="[category]" dataDxfId="263" totalsRowDxfId="262"/>
    <tableColumn id="16" name="[size]" dataDxfId="261" totalsRowDxfId="260"/>
    <tableColumn id="5" name="[minTierDisintegrate]" dataDxfId="259" totalsRowDxfId="258"/>
    <tableColumn id="17" name="[minTierBurnFeedback]" dataDxfId="257" totalsRowDxfId="256"/>
    <tableColumn id="18" name="[minTierBurn]" dataDxfId="255" totalsRowDxfId="254"/>
    <tableColumn id="28" name="[burnFeedbackChance]" dataDxfId="253" totalsRowDxfId="252"/>
    <tableColumn id="30" name="[destroyFeedbackChance]" dataDxfId="251" totalsRowDxfId="250"/>
    <tableColumn id="11" name="[minTierDestruction]" dataDxfId="249" totalsRowDxfId="248"/>
    <tableColumn id="10" name="[minTierDestructionFeedback]" dataDxfId="247" totalsRowDxfId="246"/>
    <tableColumn id="6" name="[rewardScore]" dataDxfId="245" totalsRowDxfId="244"/>
    <tableColumn id="31" name="[tidName]" dataDxfId="243" totalsRowDxfId="242"/>
    <tableColumn id="33" name="[tidBurnFeedback]" dataDxfId="241" totalsRowDxfId="240"/>
    <tableColumn id="34" name="[tidDestroyFeedback]" dataDxfId="239" totalsRowDxfId="23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34" headerRowBorderDxfId="233" tableBorderDxfId="232" totalsRowBorderDxfId="231">
  <autoFilter ref="A4:Y7"/>
  <tableColumns count="25">
    <tableColumn id="1" name="{levelDefinitions}" dataDxfId="230"/>
    <tableColumn id="9" name="[sku]" dataDxfId="229"/>
    <tableColumn id="3" name="order" dataDxfId="228"/>
    <tableColumn id="4" name="dragonsToUnlock" dataDxfId="227"/>
    <tableColumn id="14" name="[dataFile]" dataDxfId="226"/>
    <tableColumn id="5" name="[common]" dataDxfId="225"/>
    <tableColumn id="2" name="[area1]" dataDxfId="224"/>
    <tableColumn id="10" name="[area1Active]" dataDxfId="223"/>
    <tableColumn id="22" name="[area2]" dataDxfId="222"/>
    <tableColumn id="23" name="[area3]" dataDxfId="221"/>
    <tableColumn id="7" name="[dragon_baby]" dataDxfId="220"/>
    <tableColumn id="8" name="[dragon_crocodile]" dataDxfId="219"/>
    <tableColumn id="13" name="[dragon_fat]" dataDxfId="218"/>
    <tableColumn id="15" name="[dragon_reptile]" dataDxfId="217"/>
    <tableColumn id="16" name="[dragon_chinese]" dataDxfId="216"/>
    <tableColumn id="17" name="[dragon_bug]" dataDxfId="215"/>
    <tableColumn id="18" name="[dragon_classic]" dataDxfId="214"/>
    <tableColumn id="19" name="[dragon_balrog]" dataDxfId="213"/>
    <tableColumn id="20" name="[dragon_devil]" dataDxfId="212"/>
    <tableColumn id="21" name="[dragon_titan]" dataDxfId="211"/>
    <tableColumn id="25" name="[levelEditor]"/>
    <tableColumn id="24" name="[gameplayWip]"/>
    <tableColumn id="6" name="comingSoon" dataDxfId="210"/>
    <tableColumn id="11" name="tidName" dataDxfId="209"/>
    <tableColumn id="12" name="tidDesc" dataDxfId="208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3:K36" totalsRowShown="0" headerRowBorderDxfId="206" tableBorderDxfId="205">
  <autoFilter ref="B33:K36"/>
  <tableColumns count="10">
    <tableColumn id="1" name="{missionDifficultyDefinitions}"/>
    <tableColumn id="2" name="[sku]" dataDxfId="204"/>
    <tableColumn id="7" name="[index]" dataDxfId="203"/>
    <tableColumn id="3" name="[dragonsToUnlock]" dataDxfId="202"/>
    <tableColumn id="4" name="[cooldownMinutes]" dataDxfId="201"/>
    <tableColumn id="9" name="[maxRewardCoins]" dataDxfId="200"/>
    <tableColumn id="5" name="[removeMissionPCCoefA]" dataDxfId="199"/>
    <tableColumn id="6" name="[removeMissionPCCoefB]" dataDxfId="198"/>
    <tableColumn id="8" name="[tidName]" dataDxfId="197"/>
    <tableColumn id="10" name="[color]" dataDxfId="19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1:D51" totalsRowShown="0" headerRowDxfId="195" dataDxfId="193" headerRowBorderDxfId="194" tableBorderDxfId="192" totalsRowBorderDxfId="191">
  <autoFilter ref="B41:D51"/>
  <tableColumns count="3">
    <tableColumn id="1" name="{missionDragonModifiersDefinitions}" dataDxfId="190"/>
    <tableColumn id="2" name="[sku]" dataDxfId="189"/>
    <tableColumn id="7" name="[quantityModifier]" dataDxfId="188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5:D58" totalsRowShown="0" headerRowDxfId="187" dataDxfId="185" headerRowBorderDxfId="186" tableBorderDxfId="184" totalsRowBorderDxfId="183">
  <autoFilter ref="B55:D58"/>
  <tableColumns count="3">
    <tableColumn id="1" name="{missionDifficultyModifiersDefinitions}" dataDxfId="182"/>
    <tableColumn id="2" name="[sku]" dataDxfId="181"/>
    <tableColumn id="7" name="[quantityModifier]" dataDxfId="180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2:D63" totalsRowShown="0" headerRowDxfId="179" dataDxfId="177" headerRowBorderDxfId="178" tableBorderDxfId="176" totalsRowBorderDxfId="175">
  <autoFilter ref="B62:D63"/>
  <tableColumns count="3">
    <tableColumn id="1" name="{missionOtherModifiersDefinitions}" dataDxfId="174"/>
    <tableColumn id="2" name="[sku]" dataDxfId="173"/>
    <tableColumn id="7" name="[quantityModifier]" dataDxfId="172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29" totalsRowShown="0" headerRowDxfId="171" dataDxfId="169" headerRowBorderDxfId="170" tableBorderDxfId="168" totalsRowBorderDxfId="167">
  <autoFilter ref="B22:H29"/>
  <tableColumns count="7">
    <tableColumn id="1" name="{missionTypeDefinitions}" dataDxfId="166"/>
    <tableColumn id="2" name="[sku]" dataDxfId="165"/>
    <tableColumn id="3" name="[minTierToUnlock]" dataDxfId="164"/>
    <tableColumn id="4" name="[weight]" dataDxfId="163"/>
    <tableColumn id="5" name="[canBeDuringOneRun]" dataDxfId="162"/>
    <tableColumn id="9" name="[tidDescSingleRun]" dataDxfId="161"/>
    <tableColumn id="10" name="[tidDescMultiRun]" dataDxfId="160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59" dataDxfId="157" headerRowBorderDxfId="158" tableBorderDxfId="156" totalsRowBorderDxfId="155">
  <autoFilter ref="B4:J18"/>
  <tableColumns count="9">
    <tableColumn id="1" name="{missionsDefinitions}" dataDxfId="154"/>
    <tableColumn id="2" name="[sku]" dataDxfId="153"/>
    <tableColumn id="7" name="[type]" dataDxfId="152"/>
    <tableColumn id="8" name="[weight]" dataDxfId="151"/>
    <tableColumn id="6" name="[params]" dataDxfId="150"/>
    <tableColumn id="3" name="[objectiveBaseQuantityMin]" dataDxfId="149"/>
    <tableColumn id="9" name="[objectiveBaseQuantityMax]" dataDxfId="148"/>
    <tableColumn id="4" name="[icon]" dataDxfId="147"/>
    <tableColumn id="5" name="[tidObjective]" dataDxfId="14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2" headerRowBorderDxfId="431" tableBorderDxfId="430" totalsRowBorderDxfId="429">
  <autoFilter ref="B10:F11"/>
  <tableColumns count="5">
    <tableColumn id="1" name="{initialSettings}" dataDxfId="428"/>
    <tableColumn id="2" name="[sku]" dataDxfId="427"/>
    <tableColumn id="3" name="[softCurrency]" dataDxfId="426"/>
    <tableColumn id="4" name="[hardCurrency]" dataDxfId="425"/>
    <tableColumn id="6" name="[initialDragonSKU]" dataDxfId="42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38" headerRowBorderDxfId="137" tableBorderDxfId="136" totalsRowBorderDxfId="135">
  <autoFilter ref="B4:H7"/>
  <tableColumns count="7">
    <tableColumn id="1" name="{eggDefinitions}" dataDxfId="134"/>
    <tableColumn id="6" name="[sku]" dataDxfId="133"/>
    <tableColumn id="4" name="[pricePC]" dataDxfId="132"/>
    <tableColumn id="5" name="[incubationMinutes]" dataDxfId="131"/>
    <tableColumn id="10" name="[prefabPath]" dataDxfId="130"/>
    <tableColumn id="7" name="[tidName]" dataDxfId="129">
      <calculatedColumnFormula>CONCATENATE("TID_",UPPER(eggDefinitions[[#This Row],['[sku']]]),"_NAME")</calculatedColumnFormula>
    </tableColumn>
    <tableColumn id="8" name="[tidDesc]" dataDxfId="12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27" headerRowBorderDxfId="126" tableBorderDxfId="125" totalsRowBorderDxfId="124">
  <autoFilter ref="B18:I22"/>
  <tableColumns count="8">
    <tableColumn id="1" name="{eggRewardDefinitions}" dataDxfId="123"/>
    <tableColumn id="2" name="[sku]"/>
    <tableColumn id="3" name="[type]" dataDxfId="122"/>
    <tableColumn id="6" name="[rarity]" dataDxfId="121"/>
    <tableColumn id="4" name="[droprate]" dataDxfId="120"/>
    <tableColumn id="7" name="[duplicateFragmentsGiven]" dataDxfId="119"/>
    <tableColumn id="8" name="[duplicateCoinsGiven]" dataDxfId="118"/>
    <tableColumn id="5" name="[tidName]" dataDxfId="117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16" headerRowBorderDxfId="115" tableBorderDxfId="114" totalsRowBorderDxfId="113">
  <autoFilter ref="B26:E30"/>
  <tableColumns count="4">
    <tableColumn id="1" name="{rarityDefinitions}" dataDxfId="112"/>
    <tableColumn id="2" name="[sku]"/>
    <tableColumn id="3" name="[order]" dataDxfId="111"/>
    <tableColumn id="5" name="[tidName]" dataDxfId="11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09" headerRowBorderDxfId="108" tableBorderDxfId="107" totalsRowBorderDxfId="106">
  <autoFilter ref="B11:E14"/>
  <tableColumns count="4">
    <tableColumn id="1" name="{goldenEggDefinitions}" dataDxfId="105"/>
    <tableColumn id="6" name="[sku]" dataDxfId="104"/>
    <tableColumn id="4" name="[order]" dataDxfId="103"/>
    <tableColumn id="5" name="[fragmentsRequired]" dataDxfId="102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101" headerRowBorderDxfId="100" tableBorderDxfId="99" totalsRowBorderDxfId="98">
  <autoFilter ref="B4:F9"/>
  <tableColumns count="5">
    <tableColumn id="1" name="{chestRewardDefinitions}" dataDxfId="97"/>
    <tableColumn id="2" name="[sku]" dataDxfId="96"/>
    <tableColumn id="6" name="[collectedChests]" dataDxfId="95"/>
    <tableColumn id="3" name="[type]" dataDxfId="94"/>
    <tableColumn id="4" name="[amount]" dataDxfId="9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92" dataDxfId="90" headerRowBorderDxfId="91" tableBorderDxfId="89">
  <autoFilter ref="B4:Q44"/>
  <sortState ref="B5:Q44">
    <sortCondition ref="Q4:Q44"/>
  </sortState>
  <tableColumns count="16">
    <tableColumn id="1" name="{disguisesDefinitions}" dataDxfId="88"/>
    <tableColumn id="2" name="[sku]" dataDxfId="87"/>
    <tableColumn id="3" name="[dragonSku]" dataDxfId="86"/>
    <tableColumn id="5" name="[powerup]" dataDxfId="85"/>
    <tableColumn id="6" name="[shopOrder]" dataDxfId="84"/>
    <tableColumn id="8" name="[priceSC]" dataDxfId="83"/>
    <tableColumn id="17" name="[priceHC]" dataDxfId="82"/>
    <tableColumn id="18" name="[unlockLevel]" dataDxfId="81"/>
    <tableColumn id="10" name="[icon]" dataDxfId="80"/>
    <tableColumn id="9" name="[skin]" dataDxfId="79"/>
    <tableColumn id="13" name="[item1]" dataDxfId="78"/>
    <tableColumn id="4" name="[item2]" dataDxfId="77"/>
    <tableColumn id="7" name="[body_parts]" dataDxfId="76"/>
    <tableColumn id="11" name="[tidName]" dataDxfId="75">
      <calculatedColumnFormula>UPPER(CONCATENATE("TID_","SKIN",SUBSTITUTE(C5,"dragon",""),"_NAME"))</calculatedColumnFormula>
    </tableColumn>
    <tableColumn id="12" name="[tidDesc]" dataDxfId="74">
      <calculatedColumnFormula>UPPER(CONCATENATE("TID_",C5,"_DESC"))</calculatedColumnFormula>
    </tableColumn>
    <tableColumn id="14" name="order" dataDxfId="7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72" tableBorderDxfId="71" totalsRowBorderDxfId="70">
  <autoFilter ref="D3:M32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2" headerRowBorderDxfId="421" tableBorderDxfId="420" totalsRowBorderDxfId="419">
  <autoFilter ref="B4:J14"/>
  <tableColumns count="9">
    <tableColumn id="1" name="{localizationDefinitions}" dataDxfId="418"/>
    <tableColumn id="8" name="[sku]" dataDxfId="417"/>
    <tableColumn id="3" name="[order]" dataDxfId="416"/>
    <tableColumn id="4" name="[isoCode]" dataDxfId="415"/>
    <tableColumn id="11" name="[android]" dataDxfId="414"/>
    <tableColumn id="12" name="[iOS]" dataDxfId="413"/>
    <tableColumn id="5" name="[txtFilename]" dataDxfId="412"/>
    <tableColumn id="2" name="[icon]" dataDxfId="411"/>
    <tableColumn id="9" name="[tidName]" dataDxfId="410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407" headerRowBorderDxfId="406" tableBorderDxfId="405" totalsRowBorderDxfId="404">
  <autoFilter ref="B15:BB25"/>
  <tableColumns count="53">
    <tableColumn id="1" name="{dragonDefinitions}" dataDxfId="403"/>
    <tableColumn id="2" name="[sku]"/>
    <tableColumn id="9" name="[tier]"/>
    <tableColumn id="3" name="[order]" dataDxfId="402"/>
    <tableColumn id="40" name="[previousDragonSku]" dataDxfId="401"/>
    <tableColumn id="4" name="[unlockPriceCoins]" dataDxfId="400"/>
    <tableColumn id="5" name="[unlockPricePC]" dataDxfId="399"/>
    <tableColumn id="11" name="[cameraDefaultZoom]" dataDxfId="398"/>
    <tableColumn id="16" name="[cameraFarZoom]" dataDxfId="397"/>
    <tableColumn id="39" name="[defaultSize]" dataDxfId="396"/>
    <tableColumn id="38" name="[cameraFrameWidthModifier]" dataDxfId="395"/>
    <tableColumn id="17" name="[healthMin]" dataDxfId="394"/>
    <tableColumn id="18" name="[healthMax]" dataDxfId="393"/>
    <tableColumn id="21" name="[healthDrain]" dataDxfId="392"/>
    <tableColumn id="52" name="[healthDrainSpacePlus]" dataDxfId="391"/>
    <tableColumn id="32" name="[healthDrainAmpPerSecond]" dataDxfId="390"/>
    <tableColumn id="31" name="[sessionStartHealthDrainTime]" dataDxfId="389"/>
    <tableColumn id="30" name="[sessionStartHealthDrainModifier]" dataDxfId="388"/>
    <tableColumn id="19" name="[scaleMin]" dataDxfId="387"/>
    <tableColumn id="20" name="[scaleMax]" dataDxfId="386"/>
    <tableColumn id="42" name="[speedBase]" dataDxfId="385"/>
    <tableColumn id="22" name="[boostMultiplier]" dataDxfId="384"/>
    <tableColumn id="41" name="[energyBase]" dataDxfId="383"/>
    <tableColumn id="23" name="[energyDrain]" dataDxfId="382"/>
    <tableColumn id="24" name="[energyRefillRate]" dataDxfId="381"/>
    <tableColumn id="29" name="[furyBaseDamage]" dataDxfId="380"/>
    <tableColumn id="33" name="[furyBaseLength]" dataDxfId="379"/>
    <tableColumn id="12" name="[furyScoreMultiplier]" dataDxfId="378"/>
    <tableColumn id="26" name="[furyBaseDuration]" dataDxfId="377"/>
    <tableColumn id="25" name="[furyMax]" dataDxfId="376"/>
    <tableColumn id="14" name="[eatSpeedFactor]" dataDxfId="375"/>
    <tableColumn id="15" name="[maxAlcohol]" dataDxfId="374"/>
    <tableColumn id="13" name="[alcoholDrain]" dataDxfId="373"/>
    <tableColumn id="6" name="[gamePrefab]" dataDxfId="372"/>
    <tableColumn id="10" name="[menuPrefab]" dataDxfId="371"/>
    <tableColumn id="49" name="[sizeUpMultiplier]" dataDxfId="370"/>
    <tableColumn id="50" name="[speedUpMultiplier]" dataDxfId="369"/>
    <tableColumn id="51" name="[biteUpMultiplier]" dataDxfId="368"/>
    <tableColumn id="47" name="[invincible]" dataDxfId="367"/>
    <tableColumn id="48" name="[infiniteBoost]" dataDxfId="366"/>
    <tableColumn id="45" name="[eatEverything]" dataDxfId="365"/>
    <tableColumn id="46" name="[modeDuration]" dataDxfId="364"/>
    <tableColumn id="53" name="[petScale]" dataDxfId="363"/>
    <tableColumn id="7" name="[tidName]" dataDxfId="362">
      <calculatedColumnFormula>CONCATENATE("TID_",UPPER(dragonDefinitions[[#This Row],['[sku']]]),"_NAME")</calculatedColumnFormula>
    </tableColumn>
    <tableColumn id="8" name="[tidDesc]" dataDxfId="361">
      <calculatedColumnFormula>CONCATENATE("TID_",UPPER(dragonDefinitions[[#This Row],['[sku']]]),"_DESC")</calculatedColumnFormula>
    </tableColumn>
    <tableColumn id="27" name="[statsBarRatio]" dataDxfId="360"/>
    <tableColumn id="28" name="[furyBarRatio]" dataDxfId="359"/>
    <tableColumn id="34" name="[force]" dataDxfId="358"/>
    <tableColumn id="35" name="[mass]" dataDxfId="357"/>
    <tableColumn id="36" name="[friction]" dataDxfId="356"/>
    <tableColumn id="37" name="[gravityModifier]" dataDxfId="355"/>
    <tableColumn id="43" name="[airGravityModifier]" dataDxfId="354"/>
    <tableColumn id="44" name="[waterGravityModifier]" dataDxfId="35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2" headerRowBorderDxfId="351" tableBorderDxfId="350" totalsRowBorderDxfId="349">
  <autoFilter ref="B4:G9"/>
  <tableColumns count="6">
    <tableColumn id="1" name="{dragonTierDefinitions}" dataDxfId="348"/>
    <tableColumn id="2" name="[sku]"/>
    <tableColumn id="9" name="[order]"/>
    <tableColumn id="10" name="[icon]" dataDxfId="347"/>
    <tableColumn id="3" name="[maxPetEquipped]" dataDxfId="346"/>
    <tableColumn id="7" name="[tidName]" dataDxfId="34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4" headerRowBorderDxfId="343" tableBorderDxfId="342" totalsRowBorderDxfId="341">
  <autoFilter ref="B31:I32"/>
  <tableColumns count="8">
    <tableColumn id="1" name="{dragonSettings}" dataDxfId="340"/>
    <tableColumn id="2" name="[sku]" dataDxfId="33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8" headerRowBorderDxfId="337" tableBorderDxfId="336" totalsRowBorderDxfId="33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4" headerRowBorderDxfId="333" tableBorderDxfId="332" totalsRowBorderDxfId="331">
  <autoFilter ref="B36:F39"/>
  <tableColumns count="5">
    <tableColumn id="1" name="{dragonHealthModifiersDefinitions}" dataDxfId="330"/>
    <tableColumn id="2" name="[sku]" dataDxfId="329"/>
    <tableColumn id="7" name="[threshold]"/>
    <tableColumn id="8" name="[modifier]" dataDxfId="328"/>
    <tableColumn id="9" name="[tid]" dataDxfId="32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26" dataDxfId="324" headerRowBorderDxfId="325" tableBorderDxfId="323" totalsRowBorderDxfId="322">
  <autoFilter ref="B4:N44"/>
  <sortState ref="B5:N44">
    <sortCondition ref="E4:E44"/>
  </sortState>
  <tableColumns count="13">
    <tableColumn id="1" name="{petDefinitions}" dataDxfId="321"/>
    <tableColumn id="2" name="[sku]" dataDxfId="320"/>
    <tableColumn id="3" name="[rarity]" dataDxfId="319"/>
    <tableColumn id="6" name="[category]" dataDxfId="318"/>
    <tableColumn id="7" name="[order]" dataDxfId="317"/>
    <tableColumn id="13" name="[startingPool]" dataDxfId="316"/>
    <tableColumn id="8" name="[gamePrefab]" dataDxfId="315"/>
    <tableColumn id="9" name="[menuPrefab]" dataDxfId="314"/>
    <tableColumn id="11" name="[icon]" dataDxfId="313"/>
    <tableColumn id="4" name="[powerup]" dataDxfId="312"/>
    <tableColumn id="5" name="[tidName]" dataDxfId="311"/>
    <tableColumn id="10" name="[tidDesc]" dataDxfId="310">
      <calculatedColumnFormula>CONCATENATE(LEFT(petDefinitions[[#This Row],['[tidName']]],10),"_DESC")</calculatedColumnFormula>
    </tableColumn>
    <tableColumn id="12" name="id" dataDxfId="30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488</v>
      </c>
      <c r="C2" s="220" t="s">
        <v>489</v>
      </c>
      <c r="D2" s="221"/>
      <c r="E2" s="221"/>
      <c r="F2" s="221"/>
      <c r="G2" s="221"/>
      <c r="H2" s="222"/>
    </row>
    <row r="3" spans="2:14" s="67" customFormat="1">
      <c r="B3" s="219" t="s">
        <v>490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491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7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475</v>
      </c>
      <c r="D5" s="14">
        <v>0</v>
      </c>
      <c r="E5" s="133">
        <v>240</v>
      </c>
      <c r="F5" s="15" t="s">
        <v>657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2" t="s">
        <v>492</v>
      </c>
      <c r="D6" s="14">
        <v>25</v>
      </c>
      <c r="E6" s="133">
        <v>0</v>
      </c>
      <c r="F6" s="15" t="s">
        <v>658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2" t="s">
        <v>947</v>
      </c>
      <c r="D7" s="14">
        <v>0</v>
      </c>
      <c r="E7" s="133">
        <v>0</v>
      </c>
      <c r="F7" s="15" t="s">
        <v>948</v>
      </c>
      <c r="G7" s="160" t="str">
        <f>CONCATENATE("TID_",UPPER(eggDefinitions[[#This Row],['[sku']]]),"_NAME")</f>
        <v>TID_EGG_GOLDEN_NAME</v>
      </c>
      <c r="H7" s="36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949</v>
      </c>
      <c r="C9" s="12"/>
      <c r="D9" s="12"/>
      <c r="E9" s="12"/>
      <c r="F9" s="12"/>
    </row>
    <row r="10" spans="2:25" s="67" customFormat="1">
      <c r="B10" s="360"/>
      <c r="C10" s="360"/>
      <c r="D10" s="360"/>
      <c r="E10" s="360"/>
      <c r="F10" s="360"/>
      <c r="G10" s="360"/>
      <c r="J10"/>
    </row>
    <row r="11" spans="2:25" s="67" customFormat="1" ht="114">
      <c r="B11" s="143" t="s">
        <v>950</v>
      </c>
      <c r="C11" s="143" t="s">
        <v>5</v>
      </c>
      <c r="D11" s="145" t="s">
        <v>186</v>
      </c>
      <c r="E11" s="145" t="s">
        <v>954</v>
      </c>
      <c r="F11"/>
      <c r="G11"/>
    </row>
    <row r="12" spans="2:25">
      <c r="B12" s="134" t="s">
        <v>4</v>
      </c>
      <c r="C12" s="159" t="s">
        <v>951</v>
      </c>
      <c r="D12" s="132">
        <v>0</v>
      </c>
      <c r="E12" s="132">
        <v>50</v>
      </c>
    </row>
    <row r="13" spans="2:25">
      <c r="B13" s="134" t="s">
        <v>4</v>
      </c>
      <c r="C13" s="159" t="s">
        <v>952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953</v>
      </c>
      <c r="D14" s="132">
        <v>2</v>
      </c>
      <c r="E14" s="132">
        <v>150</v>
      </c>
      <c r="F14"/>
    </row>
    <row r="15" spans="2:25" s="67" customFormat="1" ht="15.75" thickBot="1">
      <c r="B15" s="360"/>
      <c r="C15" s="360"/>
      <c r="D15" s="360"/>
      <c r="E15" s="360"/>
      <c r="F15" s="360"/>
      <c r="G15" s="36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960</v>
      </c>
      <c r="H17" s="5" t="s">
        <v>959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643</v>
      </c>
      <c r="F18" s="146" t="s">
        <v>200</v>
      </c>
      <c r="G18" s="161" t="s">
        <v>957</v>
      </c>
      <c r="H18" s="161" t="s">
        <v>958</v>
      </c>
      <c r="I18" s="150" t="s">
        <v>38</v>
      </c>
    </row>
    <row r="19" spans="2:10">
      <c r="B19" s="134" t="s">
        <v>4</v>
      </c>
      <c r="C19" s="13" t="s">
        <v>536</v>
      </c>
      <c r="D19" s="132" t="s">
        <v>205</v>
      </c>
      <c r="E19" s="132" t="s">
        <v>646</v>
      </c>
      <c r="F19" s="14">
        <v>0.8</v>
      </c>
      <c r="G19" s="363">
        <v>1</v>
      </c>
      <c r="H19" s="363">
        <v>100</v>
      </c>
      <c r="I19" s="135" t="s">
        <v>537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647</v>
      </c>
      <c r="F20" s="14">
        <v>0.15</v>
      </c>
      <c r="G20" s="363">
        <v>3</v>
      </c>
      <c r="H20" s="363">
        <v>300</v>
      </c>
      <c r="I20" s="135" t="s">
        <v>457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648</v>
      </c>
      <c r="F21" s="14">
        <v>0.05</v>
      </c>
      <c r="G21" s="363">
        <v>5</v>
      </c>
      <c r="H21" s="363">
        <v>500</v>
      </c>
      <c r="I21" s="135" t="s">
        <v>458</v>
      </c>
    </row>
    <row r="22" spans="2:10">
      <c r="B22" s="134" t="s">
        <v>4</v>
      </c>
      <c r="C22" s="13" t="s">
        <v>955</v>
      </c>
      <c r="D22" s="132" t="s">
        <v>205</v>
      </c>
      <c r="E22" s="132" t="s">
        <v>819</v>
      </c>
      <c r="F22" s="14">
        <v>0</v>
      </c>
      <c r="G22" s="363">
        <v>0</v>
      </c>
      <c r="H22" s="363">
        <v>0</v>
      </c>
      <c r="I22" s="135" t="s">
        <v>956</v>
      </c>
      <c r="J22" s="67"/>
    </row>
    <row r="23" spans="2:10" ht="15.75" thickBot="1"/>
    <row r="24" spans="2:10" ht="23.25">
      <c r="B24" s="12" t="s">
        <v>644</v>
      </c>
      <c r="C24" s="12"/>
      <c r="D24" s="12"/>
      <c r="E24" s="12"/>
      <c r="F24" s="12"/>
      <c r="G24" s="12"/>
    </row>
    <row r="25" spans="2:10">
      <c r="B25" s="333"/>
      <c r="C25" s="333"/>
      <c r="D25" s="5" t="s">
        <v>820</v>
      </c>
      <c r="E25" s="333"/>
      <c r="F25" s="333"/>
      <c r="G25" s="333"/>
    </row>
    <row r="26" spans="2:10" ht="94.5">
      <c r="B26" s="143" t="s">
        <v>645</v>
      </c>
      <c r="C26" s="144" t="s">
        <v>5</v>
      </c>
      <c r="D26" s="338" t="s">
        <v>186</v>
      </c>
      <c r="E26" s="150" t="s">
        <v>38</v>
      </c>
    </row>
    <row r="27" spans="2:10">
      <c r="B27" s="134" t="s">
        <v>4</v>
      </c>
      <c r="C27" s="13" t="s">
        <v>646</v>
      </c>
      <c r="D27" s="339">
        <v>0</v>
      </c>
      <c r="E27" s="135" t="s">
        <v>681</v>
      </c>
    </row>
    <row r="28" spans="2:10">
      <c r="B28" s="134" t="s">
        <v>4</v>
      </c>
      <c r="C28" s="13" t="s">
        <v>647</v>
      </c>
      <c r="D28" s="339">
        <v>1</v>
      </c>
      <c r="E28" s="135" t="s">
        <v>682</v>
      </c>
    </row>
    <row r="29" spans="2:10">
      <c r="B29" s="134" t="s">
        <v>4</v>
      </c>
      <c r="C29" s="13" t="s">
        <v>648</v>
      </c>
      <c r="D29" s="339">
        <v>2</v>
      </c>
      <c r="E29" s="135" t="s">
        <v>683</v>
      </c>
    </row>
    <row r="30" spans="2:10">
      <c r="B30" s="134" t="s">
        <v>4</v>
      </c>
      <c r="C30" s="13" t="s">
        <v>819</v>
      </c>
      <c r="D30" s="339">
        <v>3</v>
      </c>
      <c r="E30" s="135" t="s">
        <v>965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5" priority="18"/>
  </conditionalFormatting>
  <conditionalFormatting sqref="C19">
    <cfRule type="duplicateValues" dxfId="144" priority="5"/>
  </conditionalFormatting>
  <conditionalFormatting sqref="C20:C22">
    <cfRule type="duplicateValues" dxfId="143" priority="20"/>
  </conditionalFormatting>
  <conditionalFormatting sqref="C27:D27">
    <cfRule type="duplicateValues" dxfId="142" priority="3"/>
  </conditionalFormatting>
  <conditionalFormatting sqref="C28:D29">
    <cfRule type="duplicateValues" dxfId="141" priority="4"/>
  </conditionalFormatting>
  <conditionalFormatting sqref="C30:D30">
    <cfRule type="duplicateValues" dxfId="140" priority="2"/>
  </conditionalFormatting>
  <conditionalFormatting sqref="C12:C14">
    <cfRule type="duplicateValues" dxfId="139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26"/>
      <c r="G3" s="526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508</v>
      </c>
      <c r="E4" s="154" t="s">
        <v>204</v>
      </c>
      <c r="F4" s="146" t="s">
        <v>509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503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504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505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506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507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A8" sqref="A8:XFD8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2.710937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385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386</v>
      </c>
      <c r="C4" s="250" t="s">
        <v>5</v>
      </c>
      <c r="D4" s="250" t="s">
        <v>184</v>
      </c>
      <c r="E4" s="251" t="s">
        <v>793</v>
      </c>
      <c r="F4" s="252" t="s">
        <v>30</v>
      </c>
      <c r="G4" s="253" t="s">
        <v>559</v>
      </c>
      <c r="H4" s="253" t="s">
        <v>560</v>
      </c>
      <c r="I4" s="253" t="s">
        <v>579</v>
      </c>
      <c r="J4" s="254" t="s">
        <v>23</v>
      </c>
      <c r="K4" s="254" t="s">
        <v>387</v>
      </c>
      <c r="L4" s="254" t="s">
        <v>388</v>
      </c>
      <c r="M4" s="254" t="s">
        <v>389</v>
      </c>
      <c r="N4" s="254" t="s">
        <v>1127</v>
      </c>
      <c r="O4" s="255" t="s">
        <v>38</v>
      </c>
      <c r="P4" s="256" t="s">
        <v>177</v>
      </c>
      <c r="Q4" s="144" t="s">
        <v>632</v>
      </c>
    </row>
    <row r="5" spans="1:18" s="67" customFormat="1">
      <c r="B5" s="257" t="s">
        <v>4</v>
      </c>
      <c r="C5" s="258" t="s">
        <v>460</v>
      </c>
      <c r="D5" s="258" t="s">
        <v>427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580</v>
      </c>
      <c r="K5" s="262" t="s">
        <v>460</v>
      </c>
      <c r="L5" s="262"/>
      <c r="M5" s="262"/>
      <c r="N5" s="430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504">
        <v>1</v>
      </c>
    </row>
    <row r="6" spans="1:18" s="67" customFormat="1" ht="15.75" thickBot="1">
      <c r="B6" s="265" t="s">
        <v>4</v>
      </c>
      <c r="C6" s="266" t="s">
        <v>581</v>
      </c>
      <c r="D6" s="266" t="s">
        <v>427</v>
      </c>
      <c r="E6" s="267" t="s">
        <v>821</v>
      </c>
      <c r="F6" s="268">
        <v>1</v>
      </c>
      <c r="G6" s="269">
        <v>390</v>
      </c>
      <c r="H6" s="269">
        <v>0</v>
      </c>
      <c r="I6" s="269">
        <v>3</v>
      </c>
      <c r="J6" s="270" t="s">
        <v>582</v>
      </c>
      <c r="K6" s="270" t="s">
        <v>581</v>
      </c>
      <c r="L6" s="270"/>
      <c r="M6" s="270"/>
      <c r="N6" s="270" t="s">
        <v>1128</v>
      </c>
      <c r="O6" s="271" t="str">
        <f t="shared" si="0"/>
        <v>TID_SKIN_BABY_1_NAME</v>
      </c>
      <c r="P6" s="272" t="str">
        <f t="shared" si="1"/>
        <v>TID_DRAGON_BABY_1_DESC</v>
      </c>
      <c r="Q6" s="504">
        <v>2</v>
      </c>
    </row>
    <row r="7" spans="1:18" s="67" customFormat="1">
      <c r="B7" s="257" t="s">
        <v>4</v>
      </c>
      <c r="C7" s="258" t="s">
        <v>459</v>
      </c>
      <c r="D7" s="258" t="s">
        <v>419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580</v>
      </c>
      <c r="K7" s="262" t="s">
        <v>459</v>
      </c>
      <c r="L7" s="262"/>
      <c r="M7" s="262"/>
      <c r="N7" s="430"/>
      <c r="O7" s="263" t="str">
        <f t="shared" si="0"/>
        <v>TID_SKIN_CROCODILE_0_NAME</v>
      </c>
      <c r="P7" s="264" t="str">
        <f t="shared" si="1"/>
        <v>TID_DRAGON_CROCODILE_0_DESC</v>
      </c>
      <c r="Q7" s="504">
        <v>3</v>
      </c>
    </row>
    <row r="8" spans="1:18" s="67" customFormat="1">
      <c r="B8" s="273" t="s">
        <v>4</v>
      </c>
      <c r="C8" s="274" t="s">
        <v>461</v>
      </c>
      <c r="D8" s="274" t="s">
        <v>419</v>
      </c>
      <c r="E8" s="275" t="s">
        <v>825</v>
      </c>
      <c r="F8" s="276">
        <v>1</v>
      </c>
      <c r="G8" s="277">
        <v>900</v>
      </c>
      <c r="H8" s="277">
        <v>0</v>
      </c>
      <c r="I8" s="277">
        <v>3</v>
      </c>
      <c r="J8" s="278" t="s">
        <v>582</v>
      </c>
      <c r="K8" s="278" t="s">
        <v>461</v>
      </c>
      <c r="L8" s="278"/>
      <c r="M8" s="278"/>
      <c r="N8" s="270" t="s">
        <v>1385</v>
      </c>
      <c r="O8" s="279" t="str">
        <f t="shared" si="0"/>
        <v>TID_SKIN_CROCODILE_1_NAME</v>
      </c>
      <c r="P8" s="280" t="str">
        <f t="shared" si="1"/>
        <v>TID_DRAGON_CROCODILE_1_DESC</v>
      </c>
      <c r="Q8" s="504">
        <v>4</v>
      </c>
    </row>
    <row r="9" spans="1:18" s="67" customFormat="1" ht="15.75" thickBot="1">
      <c r="B9" s="265" t="s">
        <v>4</v>
      </c>
      <c r="C9" s="266" t="s">
        <v>462</v>
      </c>
      <c r="D9" s="266" t="s">
        <v>419</v>
      </c>
      <c r="E9" s="267" t="s">
        <v>919</v>
      </c>
      <c r="F9" s="268">
        <v>2</v>
      </c>
      <c r="G9" s="269">
        <v>0</v>
      </c>
      <c r="H9" s="269">
        <v>12</v>
      </c>
      <c r="I9" s="269">
        <v>6</v>
      </c>
      <c r="J9" s="270" t="s">
        <v>584</v>
      </c>
      <c r="K9" s="270" t="s">
        <v>462</v>
      </c>
      <c r="L9" s="270"/>
      <c r="M9" s="270"/>
      <c r="N9" s="270"/>
      <c r="O9" s="271" t="str">
        <f t="shared" si="0"/>
        <v>TID_SKIN_CROCODILE_2_NAME</v>
      </c>
      <c r="P9" s="272" t="str">
        <f t="shared" si="1"/>
        <v>TID_DRAGON_CROCODILE_2_DESC</v>
      </c>
      <c r="Q9" s="504">
        <v>5</v>
      </c>
    </row>
    <row r="10" spans="1:18" s="67" customFormat="1">
      <c r="B10" s="257" t="s">
        <v>4</v>
      </c>
      <c r="C10" s="258" t="s">
        <v>466</v>
      </c>
      <c r="D10" s="258" t="s">
        <v>422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580</v>
      </c>
      <c r="K10" s="262" t="s">
        <v>466</v>
      </c>
      <c r="L10" s="262"/>
      <c r="M10" s="262"/>
      <c r="N10" s="430"/>
      <c r="O10" s="263" t="str">
        <f t="shared" si="0"/>
        <v>TID_SKIN_REPTILE_0_NAME</v>
      </c>
      <c r="P10" s="264" t="str">
        <f t="shared" si="1"/>
        <v>TID_DRAGON_REPTILE_0_DESC</v>
      </c>
      <c r="Q10" s="504">
        <v>6</v>
      </c>
      <c r="R10" s="67">
        <v>8</v>
      </c>
    </row>
    <row r="11" spans="1:18" s="67" customFormat="1">
      <c r="B11" s="273" t="s">
        <v>4</v>
      </c>
      <c r="C11" s="274" t="s">
        <v>545</v>
      </c>
      <c r="D11" s="274" t="s">
        <v>422</v>
      </c>
      <c r="E11" s="213" t="s">
        <v>795</v>
      </c>
      <c r="F11" s="276">
        <v>1</v>
      </c>
      <c r="G11" s="277">
        <v>3150</v>
      </c>
      <c r="H11" s="277">
        <v>0</v>
      </c>
      <c r="I11" s="277">
        <v>4</v>
      </c>
      <c r="J11" s="278" t="s">
        <v>582</v>
      </c>
      <c r="K11" s="278" t="s">
        <v>545</v>
      </c>
      <c r="L11" s="278"/>
      <c r="M11" s="278"/>
      <c r="N11" s="270" t="s">
        <v>1382</v>
      </c>
      <c r="O11" s="279" t="str">
        <f t="shared" si="0"/>
        <v>TID_SKIN_REPTILE_1_NAME</v>
      </c>
      <c r="P11" s="280" t="str">
        <f t="shared" si="1"/>
        <v>TID_DRAGON_REPTILE_1_DESC</v>
      </c>
      <c r="Q11" s="504">
        <v>7</v>
      </c>
    </row>
    <row r="12" spans="1:18" s="67" customFormat="1" ht="15.75" thickBot="1">
      <c r="B12" s="505" t="s">
        <v>4</v>
      </c>
      <c r="C12" s="506" t="s">
        <v>546</v>
      </c>
      <c r="D12" s="506" t="s">
        <v>422</v>
      </c>
      <c r="E12" s="507" t="s">
        <v>796</v>
      </c>
      <c r="F12" s="508">
        <v>2</v>
      </c>
      <c r="G12" s="509"/>
      <c r="H12" s="509">
        <v>20</v>
      </c>
      <c r="I12" s="509">
        <v>8</v>
      </c>
      <c r="J12" s="510" t="s">
        <v>584</v>
      </c>
      <c r="K12" s="510" t="s">
        <v>546</v>
      </c>
      <c r="L12" s="510"/>
      <c r="M12" s="510"/>
      <c r="N12" s="510" t="s">
        <v>1384</v>
      </c>
      <c r="O12" s="511" t="str">
        <f t="shared" si="0"/>
        <v>TID_SKIN_REPTILE_2_NAME</v>
      </c>
      <c r="P12" s="512" t="str">
        <f t="shared" si="1"/>
        <v>TID_DRAGON_REPTILE_2_DESC</v>
      </c>
      <c r="Q12" s="513">
        <v>8</v>
      </c>
    </row>
    <row r="13" spans="1:18" s="67" customFormat="1">
      <c r="B13" s="273" t="s">
        <v>4</v>
      </c>
      <c r="C13" s="274" t="s">
        <v>463</v>
      </c>
      <c r="D13" s="274" t="s">
        <v>418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580</v>
      </c>
      <c r="K13" s="278" t="s">
        <v>463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504">
        <v>10</v>
      </c>
    </row>
    <row r="14" spans="1:18" s="67" customFormat="1">
      <c r="B14" s="273" t="s">
        <v>4</v>
      </c>
      <c r="C14" s="274" t="s">
        <v>540</v>
      </c>
      <c r="D14" s="274" t="s">
        <v>418</v>
      </c>
      <c r="E14" s="267" t="s">
        <v>833</v>
      </c>
      <c r="F14" s="276">
        <v>1</v>
      </c>
      <c r="G14" s="277">
        <v>4800</v>
      </c>
      <c r="H14" s="277">
        <v>0</v>
      </c>
      <c r="I14" s="277">
        <v>3</v>
      </c>
      <c r="J14" s="278" t="s">
        <v>582</v>
      </c>
      <c r="K14" s="278" t="s">
        <v>540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504">
        <v>11</v>
      </c>
    </row>
    <row r="15" spans="1:18" s="67" customFormat="1">
      <c r="B15" s="265" t="s">
        <v>4</v>
      </c>
      <c r="C15" s="266" t="s">
        <v>583</v>
      </c>
      <c r="D15" s="266" t="s">
        <v>418</v>
      </c>
      <c r="E15" s="267" t="s">
        <v>796</v>
      </c>
      <c r="F15" s="268">
        <v>2</v>
      </c>
      <c r="G15" s="269">
        <v>6400</v>
      </c>
      <c r="H15" s="269"/>
      <c r="I15" s="269">
        <v>6</v>
      </c>
      <c r="J15" s="270" t="s">
        <v>584</v>
      </c>
      <c r="K15" s="270" t="s">
        <v>583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504">
        <v>12</v>
      </c>
    </row>
    <row r="16" spans="1:18" s="67" customFormat="1" ht="15.75" thickBot="1">
      <c r="B16" s="265" t="s">
        <v>4</v>
      </c>
      <c r="C16" s="266" t="s">
        <v>1381</v>
      </c>
      <c r="D16" s="266" t="s">
        <v>418</v>
      </c>
      <c r="E16" s="267" t="s">
        <v>301</v>
      </c>
      <c r="F16" s="268">
        <v>3</v>
      </c>
      <c r="G16" s="269">
        <v>0</v>
      </c>
      <c r="H16" s="269">
        <v>30</v>
      </c>
      <c r="I16" s="269">
        <v>6</v>
      </c>
      <c r="J16" s="270" t="s">
        <v>584</v>
      </c>
      <c r="K16" s="270" t="s">
        <v>583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504">
        <v>12</v>
      </c>
    </row>
    <row r="17" spans="2:17" s="67" customFormat="1">
      <c r="B17" s="257" t="s">
        <v>4</v>
      </c>
      <c r="C17" s="258" t="s">
        <v>464</v>
      </c>
      <c r="D17" s="258" t="s">
        <v>420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580</v>
      </c>
      <c r="K17" s="262" t="s">
        <v>464</v>
      </c>
      <c r="L17" s="262"/>
      <c r="M17" s="262"/>
      <c r="N17" s="430"/>
      <c r="O17" s="263" t="str">
        <f t="shared" si="0"/>
        <v>TID_SKIN_BUG_0_NAME</v>
      </c>
      <c r="P17" s="264" t="str">
        <f t="shared" si="1"/>
        <v>TID_DRAGON_BUG_0_DESC</v>
      </c>
      <c r="Q17" s="504">
        <v>13</v>
      </c>
    </row>
    <row r="18" spans="2:17" s="67" customFormat="1">
      <c r="B18" s="273" t="s">
        <v>4</v>
      </c>
      <c r="C18" s="274" t="s">
        <v>541</v>
      </c>
      <c r="D18" s="274" t="s">
        <v>420</v>
      </c>
      <c r="E18" s="275" t="s">
        <v>794</v>
      </c>
      <c r="F18" s="276">
        <v>1</v>
      </c>
      <c r="G18" s="277">
        <v>9500</v>
      </c>
      <c r="H18" s="277">
        <v>0</v>
      </c>
      <c r="I18" s="277">
        <v>3</v>
      </c>
      <c r="J18" s="278" t="s">
        <v>582</v>
      </c>
      <c r="K18" s="278" t="s">
        <v>541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504">
        <v>14</v>
      </c>
    </row>
    <row r="19" spans="2:17" s="67" customFormat="1">
      <c r="B19" s="273" t="s">
        <v>4</v>
      </c>
      <c r="C19" s="274" t="s">
        <v>542</v>
      </c>
      <c r="D19" s="274" t="s">
        <v>420</v>
      </c>
      <c r="E19" s="275" t="s">
        <v>326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584</v>
      </c>
      <c r="K19" s="278" t="s">
        <v>542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504">
        <v>15</v>
      </c>
    </row>
    <row r="20" spans="2:17" s="67" customFormat="1" ht="15.75" thickBot="1">
      <c r="B20" s="265" t="s">
        <v>4</v>
      </c>
      <c r="C20" s="266" t="s">
        <v>585</v>
      </c>
      <c r="D20" s="266" t="s">
        <v>420</v>
      </c>
      <c r="E20" s="213" t="s">
        <v>795</v>
      </c>
      <c r="F20" s="268">
        <v>3</v>
      </c>
      <c r="G20" s="269">
        <v>0</v>
      </c>
      <c r="H20" s="269">
        <v>40</v>
      </c>
      <c r="I20" s="269">
        <v>9</v>
      </c>
      <c r="J20" s="270" t="s">
        <v>586</v>
      </c>
      <c r="K20" s="270" t="s">
        <v>585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504">
        <v>16</v>
      </c>
    </row>
    <row r="21" spans="2:17" s="67" customFormat="1">
      <c r="B21" s="257" t="s">
        <v>4</v>
      </c>
      <c r="C21" s="258" t="s">
        <v>465</v>
      </c>
      <c r="D21" s="258" t="s">
        <v>421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580</v>
      </c>
      <c r="K21" s="262" t="s">
        <v>465</v>
      </c>
      <c r="L21" s="262"/>
      <c r="M21" s="262"/>
      <c r="N21" s="430" t="s">
        <v>1134</v>
      </c>
      <c r="O21" s="263" t="str">
        <f t="shared" si="0"/>
        <v>TID_SKIN_CHINESE_0_NAME</v>
      </c>
      <c r="P21" s="264" t="str">
        <f t="shared" si="1"/>
        <v>TID_DRAGON_CHINESE_0_DESC</v>
      </c>
      <c r="Q21" s="504">
        <v>17</v>
      </c>
    </row>
    <row r="22" spans="2:17" s="67" customFormat="1">
      <c r="B22" s="273" t="s">
        <v>4</v>
      </c>
      <c r="C22" s="274" t="s">
        <v>543</v>
      </c>
      <c r="D22" s="274" t="s">
        <v>421</v>
      </c>
      <c r="E22" s="275" t="s">
        <v>833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582</v>
      </c>
      <c r="K22" s="278" t="s">
        <v>543</v>
      </c>
      <c r="L22" s="278"/>
      <c r="M22" s="278"/>
      <c r="N22" s="270" t="s">
        <v>1135</v>
      </c>
      <c r="O22" s="279" t="str">
        <f t="shared" si="0"/>
        <v>TID_SKIN_CHINESE_1_NAME</v>
      </c>
      <c r="P22" s="280" t="str">
        <f t="shared" si="1"/>
        <v>TID_DRAGON_CHINESE_1_DESC</v>
      </c>
      <c r="Q22" s="504">
        <v>18</v>
      </c>
    </row>
    <row r="23" spans="2:17" s="67" customFormat="1">
      <c r="B23" s="273" t="s">
        <v>4</v>
      </c>
      <c r="C23" s="274" t="s">
        <v>544</v>
      </c>
      <c r="D23" s="274" t="s">
        <v>421</v>
      </c>
      <c r="E23" s="275" t="s">
        <v>794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584</v>
      </c>
      <c r="K23" s="278" t="s">
        <v>544</v>
      </c>
      <c r="L23" s="278"/>
      <c r="M23" s="278"/>
      <c r="N23" s="270" t="s">
        <v>1383</v>
      </c>
      <c r="O23" s="279" t="str">
        <f t="shared" si="0"/>
        <v>TID_SKIN_CHINESE_2_NAME</v>
      </c>
      <c r="P23" s="280" t="str">
        <f t="shared" si="1"/>
        <v>TID_DRAGON_CHINESE_2_DESC</v>
      </c>
      <c r="Q23" s="504">
        <v>19</v>
      </c>
    </row>
    <row r="24" spans="2:17" s="67" customFormat="1" ht="15.75" thickBot="1">
      <c r="B24" s="265" t="s">
        <v>4</v>
      </c>
      <c r="C24" s="266" t="s">
        <v>587</v>
      </c>
      <c r="D24" s="266" t="s">
        <v>421</v>
      </c>
      <c r="E24" s="267" t="s">
        <v>796</v>
      </c>
      <c r="F24" s="268">
        <v>3</v>
      </c>
      <c r="G24" s="269">
        <v>0</v>
      </c>
      <c r="H24" s="269">
        <v>80</v>
      </c>
      <c r="I24" s="269">
        <v>12</v>
      </c>
      <c r="J24" s="270" t="s">
        <v>586</v>
      </c>
      <c r="K24" s="270" t="s">
        <v>587</v>
      </c>
      <c r="L24" s="270"/>
      <c r="M24" s="270"/>
      <c r="N24" s="270" t="s">
        <v>1312</v>
      </c>
      <c r="O24" s="271" t="str">
        <f t="shared" si="0"/>
        <v>TID_SKIN_CHINESE_3_NAME</v>
      </c>
      <c r="P24" s="272" t="str">
        <f t="shared" si="1"/>
        <v>TID_DRAGON_CHINESE_3_DESC</v>
      </c>
      <c r="Q24" s="504">
        <v>20</v>
      </c>
    </row>
    <row r="25" spans="2:17" s="67" customFormat="1">
      <c r="B25" s="257" t="s">
        <v>4</v>
      </c>
      <c r="C25" s="258" t="s">
        <v>467</v>
      </c>
      <c r="D25" s="258" t="s">
        <v>423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580</v>
      </c>
      <c r="K25" s="262" t="s">
        <v>467</v>
      </c>
      <c r="L25" s="262"/>
      <c r="M25" s="262"/>
      <c r="N25" s="430"/>
      <c r="O25" s="263" t="str">
        <f t="shared" si="0"/>
        <v>TID_SKIN_CLASSIC_0_NAME</v>
      </c>
      <c r="P25" s="264" t="str">
        <f t="shared" si="1"/>
        <v>TID_DRAGON_CLASSIC_0_DESC</v>
      </c>
      <c r="Q25" s="504">
        <v>21</v>
      </c>
    </row>
    <row r="26" spans="2:17" s="67" customFormat="1">
      <c r="B26" s="273" t="s">
        <v>4</v>
      </c>
      <c r="C26" s="274" t="s">
        <v>547</v>
      </c>
      <c r="D26" s="274" t="s">
        <v>423</v>
      </c>
      <c r="E26" s="275" t="s">
        <v>824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582</v>
      </c>
      <c r="K26" s="278" t="s">
        <v>547</v>
      </c>
      <c r="L26" s="278"/>
      <c r="M26" s="278"/>
      <c r="N26" s="270" t="s">
        <v>1385</v>
      </c>
      <c r="O26" s="279" t="str">
        <f t="shared" si="0"/>
        <v>TID_SKIN_CLASSIC_1_NAME</v>
      </c>
      <c r="P26" s="280" t="str">
        <f t="shared" si="1"/>
        <v>TID_DRAGON_CLASSIC_1_DESC</v>
      </c>
      <c r="Q26" s="504">
        <v>22</v>
      </c>
    </row>
    <row r="27" spans="2:17" s="67" customFormat="1">
      <c r="B27" s="273" t="s">
        <v>4</v>
      </c>
      <c r="C27" s="274" t="s">
        <v>548</v>
      </c>
      <c r="D27" s="274" t="s">
        <v>423</v>
      </c>
      <c r="E27" s="275" t="s">
        <v>794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584</v>
      </c>
      <c r="K27" s="278" t="s">
        <v>548</v>
      </c>
      <c r="L27" s="278"/>
      <c r="M27" s="278"/>
      <c r="N27" s="270"/>
      <c r="O27" s="279" t="str">
        <f t="shared" si="0"/>
        <v>TID_SKIN_CLASSIC_2_NAME</v>
      </c>
      <c r="P27" s="280" t="str">
        <f t="shared" si="1"/>
        <v>TID_DRAGON_CLASSIC_2_DESC</v>
      </c>
      <c r="Q27" s="504">
        <v>23</v>
      </c>
    </row>
    <row r="28" spans="2:17" s="67" customFormat="1">
      <c r="B28" s="273" t="s">
        <v>4</v>
      </c>
      <c r="C28" s="274" t="s">
        <v>549</v>
      </c>
      <c r="D28" s="274" t="s">
        <v>423</v>
      </c>
      <c r="E28" s="275" t="s">
        <v>326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586</v>
      </c>
      <c r="K28" s="270" t="s">
        <v>549</v>
      </c>
      <c r="L28" s="270"/>
      <c r="M28" s="270"/>
      <c r="N28" s="270"/>
      <c r="O28" s="279" t="str">
        <f t="shared" si="0"/>
        <v>TID_SKIN_CLASSIC_3_NAME</v>
      </c>
      <c r="P28" s="280" t="str">
        <f t="shared" si="1"/>
        <v>TID_DRAGON_CLASSIC_3_DESC</v>
      </c>
      <c r="Q28" s="504">
        <v>24</v>
      </c>
    </row>
    <row r="29" spans="2:17" s="67" customFormat="1" ht="15.75" thickBot="1">
      <c r="B29" s="265" t="s">
        <v>4</v>
      </c>
      <c r="C29" s="266" t="s">
        <v>588</v>
      </c>
      <c r="D29" s="266" t="s">
        <v>423</v>
      </c>
      <c r="E29" s="267" t="s">
        <v>828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589</v>
      </c>
      <c r="K29" s="270" t="s">
        <v>588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504">
        <v>25</v>
      </c>
    </row>
    <row r="30" spans="2:17" s="67" customFormat="1">
      <c r="B30" s="257" t="s">
        <v>4</v>
      </c>
      <c r="C30" s="258" t="s">
        <v>468</v>
      </c>
      <c r="D30" s="258" t="s">
        <v>424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580</v>
      </c>
      <c r="K30" s="262" t="s">
        <v>468</v>
      </c>
      <c r="L30" s="262"/>
      <c r="M30" s="262"/>
      <c r="N30" s="430"/>
      <c r="O30" s="263" t="str">
        <f t="shared" si="0"/>
        <v>TID_SKIN_DEVIL_0_NAME</v>
      </c>
      <c r="P30" s="264" t="str">
        <f t="shared" si="1"/>
        <v>TID_DRAGON_DEVIL_0_DESC</v>
      </c>
      <c r="Q30" s="504">
        <v>26</v>
      </c>
    </row>
    <row r="31" spans="2:17" s="67" customFormat="1">
      <c r="B31" s="273" t="s">
        <v>4</v>
      </c>
      <c r="C31" s="274" t="s">
        <v>550</v>
      </c>
      <c r="D31" s="274" t="s">
        <v>424</v>
      </c>
      <c r="E31" s="275" t="s">
        <v>821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582</v>
      </c>
      <c r="K31" s="278" t="s">
        <v>550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504">
        <v>27</v>
      </c>
    </row>
    <row r="32" spans="2:17" s="67" customFormat="1">
      <c r="B32" s="273" t="s">
        <v>4</v>
      </c>
      <c r="C32" s="274" t="s">
        <v>551</v>
      </c>
      <c r="D32" s="274" t="s">
        <v>424</v>
      </c>
      <c r="E32" s="275" t="s">
        <v>824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584</v>
      </c>
      <c r="K32" s="278" t="s">
        <v>551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504">
        <v>28</v>
      </c>
    </row>
    <row r="33" spans="2:17" s="67" customFormat="1">
      <c r="B33" s="273" t="s">
        <v>4</v>
      </c>
      <c r="C33" s="274" t="s">
        <v>552</v>
      </c>
      <c r="D33" s="274" t="s">
        <v>424</v>
      </c>
      <c r="E33" s="267" t="s">
        <v>301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586</v>
      </c>
      <c r="K33" s="270" t="s">
        <v>552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504">
        <v>29</v>
      </c>
    </row>
    <row r="34" spans="2:17" s="67" customFormat="1" ht="15.75" thickBot="1">
      <c r="B34" s="265" t="s">
        <v>4</v>
      </c>
      <c r="C34" s="266" t="s">
        <v>590</v>
      </c>
      <c r="D34" s="266" t="s">
        <v>424</v>
      </c>
      <c r="E34" s="267" t="s">
        <v>919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589</v>
      </c>
      <c r="K34" s="270" t="s">
        <v>590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504">
        <v>30</v>
      </c>
    </row>
    <row r="35" spans="2:17" s="67" customFormat="1">
      <c r="B35" s="257" t="s">
        <v>4</v>
      </c>
      <c r="C35" s="258" t="s">
        <v>469</v>
      </c>
      <c r="D35" s="258" t="s">
        <v>425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580</v>
      </c>
      <c r="K35" s="262" t="s">
        <v>469</v>
      </c>
      <c r="L35" s="262"/>
      <c r="M35" s="262"/>
      <c r="N35" s="430"/>
      <c r="O35" s="263" t="str">
        <f t="shared" si="0"/>
        <v>TID_SKIN_BALROG_0_NAME</v>
      </c>
      <c r="P35" s="264" t="str">
        <f t="shared" si="1"/>
        <v>TID_DRAGON_BALROG_0_DESC</v>
      </c>
      <c r="Q35" s="504">
        <v>31</v>
      </c>
    </row>
    <row r="36" spans="2:17" s="67" customFormat="1">
      <c r="B36" s="273" t="s">
        <v>4</v>
      </c>
      <c r="C36" s="274" t="s">
        <v>553</v>
      </c>
      <c r="D36" s="274" t="s">
        <v>425</v>
      </c>
      <c r="E36" s="275" t="s">
        <v>833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582</v>
      </c>
      <c r="K36" s="278" t="s">
        <v>553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504">
        <v>32</v>
      </c>
    </row>
    <row r="37" spans="2:17" s="67" customFormat="1">
      <c r="B37" s="273" t="s">
        <v>4</v>
      </c>
      <c r="C37" s="274" t="s">
        <v>555</v>
      </c>
      <c r="D37" s="274" t="s">
        <v>425</v>
      </c>
      <c r="E37" s="275" t="s">
        <v>824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584</v>
      </c>
      <c r="K37" s="278" t="s">
        <v>555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504">
        <v>33</v>
      </c>
    </row>
    <row r="38" spans="2:17" s="67" customFormat="1">
      <c r="B38" s="273" t="s">
        <v>4</v>
      </c>
      <c r="C38" s="274" t="s">
        <v>554</v>
      </c>
      <c r="D38" s="274" t="s">
        <v>425</v>
      </c>
      <c r="E38" s="275" t="s">
        <v>829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586</v>
      </c>
      <c r="K38" s="270" t="s">
        <v>554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504">
        <v>34</v>
      </c>
    </row>
    <row r="39" spans="2:17" s="67" customFormat="1" ht="15.75" thickBot="1">
      <c r="B39" s="265" t="s">
        <v>4</v>
      </c>
      <c r="C39" s="266" t="s">
        <v>591</v>
      </c>
      <c r="D39" s="266" t="s">
        <v>425</v>
      </c>
      <c r="E39" s="267" t="s">
        <v>301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589</v>
      </c>
      <c r="K39" s="270" t="s">
        <v>591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504">
        <v>35</v>
      </c>
    </row>
    <row r="40" spans="2:17" s="67" customFormat="1">
      <c r="B40" s="257" t="s">
        <v>4</v>
      </c>
      <c r="C40" s="258" t="s">
        <v>470</v>
      </c>
      <c r="D40" s="258" t="s">
        <v>426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580</v>
      </c>
      <c r="K40" s="262" t="s">
        <v>470</v>
      </c>
      <c r="L40" s="262"/>
      <c r="M40" s="262"/>
      <c r="N40" s="430"/>
      <c r="O40" s="263" t="str">
        <f t="shared" si="0"/>
        <v>TID_SKIN_TITAN_0_NAME</v>
      </c>
      <c r="P40" s="264" t="str">
        <f t="shared" si="1"/>
        <v>TID_DRAGON_TITAN_0_DESC</v>
      </c>
      <c r="Q40" s="504">
        <v>36</v>
      </c>
    </row>
    <row r="41" spans="2:17" s="67" customFormat="1">
      <c r="B41" s="273" t="s">
        <v>4</v>
      </c>
      <c r="C41" s="274" t="s">
        <v>556</v>
      </c>
      <c r="D41" s="274" t="s">
        <v>426</v>
      </c>
      <c r="E41" s="275" t="s">
        <v>829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582</v>
      </c>
      <c r="K41" s="278" t="s">
        <v>556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504">
        <v>37</v>
      </c>
    </row>
    <row r="42" spans="2:17" s="67" customFormat="1">
      <c r="B42" s="273" t="s">
        <v>4</v>
      </c>
      <c r="C42" s="274" t="s">
        <v>557</v>
      </c>
      <c r="D42" s="274" t="s">
        <v>426</v>
      </c>
      <c r="E42" s="267" t="s">
        <v>919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584</v>
      </c>
      <c r="K42" s="278" t="s">
        <v>557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504">
        <v>38</v>
      </c>
    </row>
    <row r="43" spans="2:17" s="67" customFormat="1">
      <c r="B43" s="273" t="s">
        <v>4</v>
      </c>
      <c r="C43" s="274" t="s">
        <v>558</v>
      </c>
      <c r="D43" s="274" t="s">
        <v>426</v>
      </c>
      <c r="E43" s="267" t="s">
        <v>795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586</v>
      </c>
      <c r="K43" s="270" t="s">
        <v>558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504">
        <v>39</v>
      </c>
    </row>
    <row r="44" spans="2:17" s="67" customFormat="1">
      <c r="B44" s="273" t="s">
        <v>4</v>
      </c>
      <c r="C44" s="274" t="s">
        <v>592</v>
      </c>
      <c r="D44" s="274" t="s">
        <v>426</v>
      </c>
      <c r="E44" s="267" t="s">
        <v>828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589</v>
      </c>
      <c r="K44" s="270" t="s">
        <v>592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504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topLeftCell="D4" workbookViewId="0">
      <selection activeCell="F30" sqref="F30:J30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393</v>
      </c>
      <c r="E3" s="144" t="s">
        <v>5</v>
      </c>
      <c r="F3" s="146" t="s">
        <v>204</v>
      </c>
      <c r="G3" s="154" t="s">
        <v>394</v>
      </c>
      <c r="H3" s="154" t="s">
        <v>395</v>
      </c>
      <c r="I3" s="148" t="s">
        <v>23</v>
      </c>
      <c r="J3" s="148" t="s">
        <v>908</v>
      </c>
      <c r="K3" s="149" t="s">
        <v>38</v>
      </c>
      <c r="L3" s="150" t="s">
        <v>177</v>
      </c>
      <c r="M3" s="224" t="s">
        <v>499</v>
      </c>
    </row>
    <row r="4" spans="2:13" s="67" customFormat="1">
      <c r="D4" s="215" t="s">
        <v>4</v>
      </c>
      <c r="E4" s="199" t="s">
        <v>797</v>
      </c>
      <c r="F4" s="213" t="s">
        <v>398</v>
      </c>
      <c r="G4" s="214" t="s">
        <v>399</v>
      </c>
      <c r="H4" s="214">
        <v>1</v>
      </c>
      <c r="I4" s="200" t="str">
        <f>CONCATENATE("icon_",powerUpsDefinitions[[#This Row],['[sku']]])</f>
        <v>icon_avoid_mine</v>
      </c>
      <c r="J4" s="200" t="s">
        <v>909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798</v>
      </c>
      <c r="F5" s="213" t="s">
        <v>398</v>
      </c>
      <c r="G5" s="214" t="s">
        <v>400</v>
      </c>
      <c r="H5" s="214">
        <v>1</v>
      </c>
      <c r="I5" s="200" t="str">
        <f>CONCATENATE("icon_",powerUpsDefinitions[[#This Row],['[sku']]])</f>
        <v>icon_avoid_poison</v>
      </c>
      <c r="J5" s="200" t="s">
        <v>909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796</v>
      </c>
      <c r="F6" s="213" t="s">
        <v>397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1377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831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1376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390</v>
      </c>
      <c r="F8" s="213" t="s">
        <v>390</v>
      </c>
      <c r="G8" s="214"/>
      <c r="H8" s="214"/>
      <c r="I8" s="200" t="str">
        <f>CONCATENATE("icon_",powerUpsDefinitions[[#This Row],['[sku']]])</f>
        <v>icon_dive</v>
      </c>
      <c r="J8" s="200" t="s">
        <v>1372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391</v>
      </c>
      <c r="F9" s="213" t="s">
        <v>391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1372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836</v>
      </c>
      <c r="F10" s="213" t="s">
        <v>837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910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838</v>
      </c>
      <c r="F11" s="213" t="s">
        <v>837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910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839</v>
      </c>
      <c r="F12" s="210" t="s">
        <v>839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910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911</v>
      </c>
      <c r="F13" s="213" t="s">
        <v>911</v>
      </c>
      <c r="G13" s="214">
        <v>1</v>
      </c>
      <c r="H13" s="214"/>
      <c r="I13" s="343" t="str">
        <f>CONCATENATE("icon_",powerUpsDefinitions[[#This Row],['[sku']]])</f>
        <v>icon_fireball</v>
      </c>
      <c r="J13" s="343" t="s">
        <v>1372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821</v>
      </c>
      <c r="F14" s="213" t="s">
        <v>822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1375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0" t="s">
        <v>799</v>
      </c>
      <c r="F15" s="341" t="s">
        <v>401</v>
      </c>
      <c r="G15" s="342">
        <v>0</v>
      </c>
      <c r="H15" s="342"/>
      <c r="I15" s="200" t="str">
        <f>CONCATENATE("icon_",powerUpsDefinitions[[#This Row],['[sku']]])</f>
        <v>icon_free_revive</v>
      </c>
      <c r="J15" s="200" t="s">
        <v>1372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913</v>
      </c>
      <c r="F16" s="213" t="s">
        <v>913</v>
      </c>
      <c r="G16" s="214">
        <v>1</v>
      </c>
      <c r="H16" s="214"/>
      <c r="I16" s="343" t="s">
        <v>916</v>
      </c>
      <c r="J16" s="343" t="s">
        <v>1372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794</v>
      </c>
      <c r="F17" s="213" t="s">
        <v>794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912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833</v>
      </c>
      <c r="F18" s="213" t="s">
        <v>834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912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795</v>
      </c>
      <c r="F19" s="213" t="s">
        <v>396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1375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826</v>
      </c>
      <c r="F20" s="213" t="s">
        <v>823</v>
      </c>
      <c r="G20" s="214" t="s">
        <v>827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909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824</v>
      </c>
      <c r="F21" s="213" t="s">
        <v>823</v>
      </c>
      <c r="G21" s="214" t="s">
        <v>399</v>
      </c>
      <c r="H21" s="214">
        <v>10</v>
      </c>
      <c r="I21" s="200" t="str">
        <f>CONCATENATE("icon_",powerUpsDefinitions[[#This Row],['[sku']]])</f>
        <v>icon_lower_damage_mine</v>
      </c>
      <c r="J21" s="200" t="s">
        <v>909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825</v>
      </c>
      <c r="F22" s="213" t="s">
        <v>823</v>
      </c>
      <c r="G22" s="214" t="s">
        <v>400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909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5" t="s">
        <v>4</v>
      </c>
      <c r="E23" s="199" t="s">
        <v>918</v>
      </c>
      <c r="F23" s="213" t="s">
        <v>918</v>
      </c>
      <c r="G23" s="348">
        <v>1</v>
      </c>
      <c r="H23" s="348"/>
      <c r="I23" s="343" t="str">
        <f>CONCATENATE("icon_",powerUpsDefinitions[[#This Row],['[sku']]])</f>
        <v>icon_magnet</v>
      </c>
      <c r="J23" s="343" t="s">
        <v>1372</v>
      </c>
      <c r="K23" s="349" t="str">
        <f>CONCATENATE("TID_POWERUP_",UPPER(powerUpsDefinitions[[#This Row],['[sku']]]),"_NAME")</f>
        <v>TID_POWERUP_MAGNET_NAME</v>
      </c>
      <c r="L23" s="350" t="str">
        <f>CONCATENATE("TID_POWERUP_",UPPER(powerUpsDefinitions[[#This Row],['[sku']]]),"_DESC")</f>
        <v>TID_POWERUP_MAGNET_DESC</v>
      </c>
      <c r="M23" s="35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919</v>
      </c>
      <c r="F24" s="213" t="s">
        <v>919</v>
      </c>
      <c r="G24" s="214">
        <v>5</v>
      </c>
      <c r="H24" s="214"/>
      <c r="I24" s="343" t="s">
        <v>964</v>
      </c>
      <c r="J24" s="200" t="s">
        <v>1376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840</v>
      </c>
      <c r="F25" s="213" t="s">
        <v>840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1372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403</v>
      </c>
      <c r="F26" s="213" t="s">
        <v>402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910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828</v>
      </c>
      <c r="F27" s="213" t="s">
        <v>828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909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832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1376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829</v>
      </c>
      <c r="F29" s="213" t="s">
        <v>830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1377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45" t="s">
        <v>4</v>
      </c>
      <c r="E30" s="346" t="s">
        <v>917</v>
      </c>
      <c r="F30" s="347" t="s">
        <v>917</v>
      </c>
      <c r="G30" s="348">
        <v>100</v>
      </c>
      <c r="H30" s="348"/>
      <c r="I30" s="343" t="s">
        <v>946</v>
      </c>
      <c r="J30" s="343" t="s">
        <v>910</v>
      </c>
      <c r="K30" s="349" t="str">
        <f>CONCATENATE("TID_POWERUP_",UPPER(powerUpsDefinitions[[#This Row],['[sku']]]),"_NAME")</f>
        <v>TID_POWERUP_VACUUM_NAME</v>
      </c>
      <c r="L30" s="350" t="str">
        <f>CONCATENATE("TID_POWERUP_",UPPER(powerUpsDefinitions[[#This Row],['[sku']]]),"_DESC")</f>
        <v>TID_POWERUP_VACUUM_DESC</v>
      </c>
      <c r="M30" s="351" t="str">
        <f>CONCATENATE(powerUpsDefinitions[[#This Row],['[tidDesc']]],"_SHORT")</f>
        <v>TID_POWERUP_VACUUM_DESC_SHORT</v>
      </c>
    </row>
    <row r="31" spans="4:13">
      <c r="D31" s="345" t="s">
        <v>4</v>
      </c>
      <c r="E31" s="199" t="s">
        <v>1030</v>
      </c>
      <c r="F31" s="213" t="s">
        <v>1030</v>
      </c>
      <c r="G31" s="348">
        <v>0</v>
      </c>
      <c r="H31" s="348"/>
      <c r="I31" s="343" t="s">
        <v>1031</v>
      </c>
      <c r="J31" s="343" t="s">
        <v>1372</v>
      </c>
      <c r="K31" s="349" t="str">
        <f>CONCATENATE("TID_POWERUP_",UPPER(powerUpsDefinitions[[#This Row],['[sku']]]),"_NAME")</f>
        <v>TID_POWERUP_DOG_NAME</v>
      </c>
      <c r="L31" s="350" t="str">
        <f>CONCATENATE("TID_POWERUP_",UPPER(powerUpsDefinitions[[#This Row],['[sku']]]),"_DESC")</f>
        <v>TID_POWERUP_DOG_DESC</v>
      </c>
      <c r="M31" s="351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1322</v>
      </c>
      <c r="F32" s="213" t="s">
        <v>1322</v>
      </c>
      <c r="G32" s="214">
        <v>0</v>
      </c>
      <c r="H32" s="214"/>
      <c r="I32" s="343" t="s">
        <v>1031</v>
      </c>
      <c r="J32" s="200" t="s">
        <v>912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44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928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922</v>
      </c>
      <c r="E36" s="184" t="s">
        <v>5</v>
      </c>
      <c r="F36" s="354" t="s">
        <v>931</v>
      </c>
      <c r="G36" s="355" t="s">
        <v>930</v>
      </c>
      <c r="H36" s="355" t="s">
        <v>929</v>
      </c>
    </row>
    <row r="37" spans="1:16384">
      <c r="D37" s="356" t="s">
        <v>4</v>
      </c>
      <c r="E37" s="199" t="s">
        <v>923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0"/>
      <c r="C3" s="390"/>
      <c r="D3" s="390"/>
      <c r="E3" s="390"/>
      <c r="F3" s="390"/>
      <c r="G3" s="391" t="s">
        <v>986</v>
      </c>
      <c r="H3" s="6">
        <v>10</v>
      </c>
    </row>
    <row r="4" spans="2:25" ht="30" customHeight="1">
      <c r="B4" s="374"/>
      <c r="C4" s="374"/>
      <c r="D4" s="374"/>
      <c r="E4" s="374"/>
      <c r="F4" s="374"/>
      <c r="G4" s="391" t="s">
        <v>987</v>
      </c>
      <c r="H4" s="6">
        <v>200</v>
      </c>
    </row>
    <row r="5" spans="2:25" ht="114.75">
      <c r="B5" s="143" t="s">
        <v>967</v>
      </c>
      <c r="C5" s="143" t="s">
        <v>5</v>
      </c>
      <c r="D5" s="143" t="s">
        <v>204</v>
      </c>
      <c r="E5" s="386" t="s">
        <v>186</v>
      </c>
      <c r="F5" s="146" t="s">
        <v>969</v>
      </c>
      <c r="G5" s="147" t="s">
        <v>560</v>
      </c>
      <c r="H5" s="392" t="s">
        <v>989</v>
      </c>
      <c r="I5" s="163" t="s">
        <v>974</v>
      </c>
      <c r="J5" s="163" t="s">
        <v>509</v>
      </c>
      <c r="K5" s="392" t="s">
        <v>988</v>
      </c>
      <c r="L5" s="163" t="s">
        <v>970</v>
      </c>
      <c r="M5" s="148" t="s">
        <v>23</v>
      </c>
      <c r="N5" s="402" t="s">
        <v>635</v>
      </c>
      <c r="O5" s="402" t="s">
        <v>1033</v>
      </c>
      <c r="P5" s="402" t="s">
        <v>1034</v>
      </c>
      <c r="Q5" s="402" t="s">
        <v>1035</v>
      </c>
    </row>
    <row r="6" spans="2:25">
      <c r="B6" s="134" t="s">
        <v>4</v>
      </c>
      <c r="C6" s="159" t="s">
        <v>968</v>
      </c>
      <c r="D6" s="159" t="s">
        <v>973</v>
      </c>
      <c r="E6" s="387">
        <v>0</v>
      </c>
      <c r="F6" s="14">
        <v>0.99</v>
      </c>
      <c r="G6" s="133">
        <v>0</v>
      </c>
      <c r="H6" s="39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3">
        <f>shopPacksDefinitions[[#This Row],['[amount']]]/shopPacksDefinitions[[#This Row],['[priceDollars']]]</f>
        <v>10.1010101010101</v>
      </c>
      <c r="L6" s="20" t="b">
        <v>0</v>
      </c>
      <c r="M6" s="15" t="s">
        <v>1136</v>
      </c>
      <c r="N6" s="324"/>
      <c r="O6" s="201" t="s">
        <v>1036</v>
      </c>
      <c r="P6" s="324"/>
      <c r="Q6" s="201" t="s">
        <v>1036</v>
      </c>
    </row>
    <row r="7" spans="2:25">
      <c r="B7" s="134" t="s">
        <v>4</v>
      </c>
      <c r="C7" s="159" t="s">
        <v>971</v>
      </c>
      <c r="D7" s="362" t="s">
        <v>973</v>
      </c>
      <c r="E7" s="387">
        <v>1</v>
      </c>
      <c r="F7" s="14">
        <v>4.99</v>
      </c>
      <c r="G7" s="133">
        <v>0</v>
      </c>
      <c r="H7" s="39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3">
        <f>shopPacksDefinitions[[#This Row],['[amount']]]/shopPacksDefinitions[[#This Row],['[priceDollars']]]</f>
        <v>10.020040080160321</v>
      </c>
      <c r="L7" s="20" t="b">
        <v>0</v>
      </c>
      <c r="M7" s="15" t="s">
        <v>1137</v>
      </c>
      <c r="N7" s="324"/>
      <c r="O7" s="201" t="s">
        <v>1037</v>
      </c>
      <c r="P7" s="324"/>
      <c r="Q7" s="201" t="s">
        <v>1037</v>
      </c>
    </row>
    <row r="8" spans="2:25">
      <c r="B8" s="134" t="s">
        <v>4</v>
      </c>
      <c r="C8" s="159" t="s">
        <v>972</v>
      </c>
      <c r="D8" s="362" t="s">
        <v>973</v>
      </c>
      <c r="E8" s="387">
        <v>2</v>
      </c>
      <c r="F8" s="14">
        <v>9.99</v>
      </c>
      <c r="G8" s="133">
        <v>0</v>
      </c>
      <c r="H8" s="39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3">
        <f>shopPacksDefinitions[[#This Row],['[amount']]]/shopPacksDefinitions[[#This Row],['[priceDollars']]]</f>
        <v>11.011011011011011</v>
      </c>
      <c r="L8" s="20" t="b">
        <v>0</v>
      </c>
      <c r="M8" s="15" t="s">
        <v>1138</v>
      </c>
      <c r="N8" s="375"/>
      <c r="O8" s="201" t="s">
        <v>1038</v>
      </c>
      <c r="P8" s="375"/>
      <c r="Q8" s="372" t="s">
        <v>1038</v>
      </c>
    </row>
    <row r="9" spans="2:25">
      <c r="B9" s="136" t="s">
        <v>4</v>
      </c>
      <c r="C9" s="373" t="s">
        <v>975</v>
      </c>
      <c r="D9" s="362" t="s">
        <v>973</v>
      </c>
      <c r="E9" s="387">
        <v>3</v>
      </c>
      <c r="F9" s="14">
        <v>19.989999999999998</v>
      </c>
      <c r="G9" s="140">
        <v>0</v>
      </c>
      <c r="H9" s="39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3">
        <f>shopPacksDefinitions[[#This Row],['[amount']]]/shopPacksDefinitions[[#This Row],['[priceDollars']]]</f>
        <v>12.506253126563283</v>
      </c>
      <c r="L9" s="155" t="b">
        <v>0</v>
      </c>
      <c r="M9" s="15" t="s">
        <v>1139</v>
      </c>
      <c r="N9" s="376"/>
      <c r="O9" s="201" t="s">
        <v>1039</v>
      </c>
      <c r="P9" s="376"/>
      <c r="Q9" s="413" t="s">
        <v>1039</v>
      </c>
    </row>
    <row r="10" spans="2:25">
      <c r="B10" s="136" t="s">
        <v>4</v>
      </c>
      <c r="C10" s="373" t="s">
        <v>982</v>
      </c>
      <c r="D10" s="362" t="s">
        <v>973</v>
      </c>
      <c r="E10" s="387">
        <v>4</v>
      </c>
      <c r="F10" s="139">
        <v>39.99</v>
      </c>
      <c r="G10" s="140">
        <v>0</v>
      </c>
      <c r="H10" s="39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3">
        <f>shopPacksDefinitions[[#This Row],['[amount']]]/shopPacksDefinitions[[#This Row],['[priceDollars']]]</f>
        <v>14.003500875218805</v>
      </c>
      <c r="L10" s="155" t="b">
        <v>0</v>
      </c>
      <c r="M10" s="15" t="s">
        <v>1140</v>
      </c>
      <c r="N10" s="376"/>
      <c r="O10" s="201" t="s">
        <v>1040</v>
      </c>
      <c r="P10" s="376"/>
      <c r="Q10" s="413" t="s">
        <v>1040</v>
      </c>
    </row>
    <row r="11" spans="2:25" ht="15.75" thickBot="1">
      <c r="B11" s="136" t="s">
        <v>4</v>
      </c>
      <c r="C11" s="373" t="s">
        <v>983</v>
      </c>
      <c r="D11" s="362" t="s">
        <v>973</v>
      </c>
      <c r="E11" s="389">
        <v>5</v>
      </c>
      <c r="F11" s="139">
        <v>79.989999999999995</v>
      </c>
      <c r="G11" s="140">
        <v>0</v>
      </c>
      <c r="H11" s="39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3">
        <f>shopPacksDefinitions[[#This Row],['[amount']]]/shopPacksDefinitions[[#This Row],['[priceDollars']]]</f>
        <v>15.001875234404302</v>
      </c>
      <c r="L11" s="155" t="b">
        <v>1</v>
      </c>
      <c r="M11" s="15" t="s">
        <v>1141</v>
      </c>
      <c r="N11" s="376"/>
      <c r="O11" s="201" t="s">
        <v>1041</v>
      </c>
      <c r="P11" s="376"/>
      <c r="Q11" s="413" t="s">
        <v>1041</v>
      </c>
    </row>
    <row r="12" spans="2:25" ht="15.75" thickBot="1">
      <c r="B12" s="377" t="s">
        <v>4</v>
      </c>
      <c r="C12" s="378" t="s">
        <v>985</v>
      </c>
      <c r="D12" s="379" t="s">
        <v>980</v>
      </c>
      <c r="E12" s="388">
        <v>0</v>
      </c>
      <c r="F12" s="380">
        <v>0</v>
      </c>
      <c r="G12" s="381">
        <v>5</v>
      </c>
      <c r="H12" s="394">
        <f>ROUND(shopPacksDefinitions[[#This Row],['[priceHC']]],0)*$H$4</f>
        <v>1000</v>
      </c>
      <c r="I12" s="382">
        <v>0</v>
      </c>
      <c r="J12" s="382">
        <f>ROUND(shopPacksDefinitions[[#This Row],[Base Amount
(only for the maths)]]+shopPacksDefinitions[[#This Row],[Base Amount
(only for the maths)]]*shopPacksDefinitions[[#This Row],['[bonusAmount']]],0)</f>
        <v>1000</v>
      </c>
      <c r="K12" s="394">
        <f>shopPacksDefinitions[[#This Row],['[amount']]]/shopPacksDefinitions[[#This Row],['[priceHC']]]</f>
        <v>200</v>
      </c>
      <c r="L12" s="383" t="b">
        <v>0</v>
      </c>
      <c r="M12" s="384" t="s">
        <v>1142</v>
      </c>
      <c r="N12" s="385"/>
      <c r="O12" s="385"/>
      <c r="P12" s="385"/>
      <c r="Q12" s="385"/>
    </row>
    <row r="13" spans="2:25" ht="15.75" thickBot="1">
      <c r="B13" s="134" t="s">
        <v>4</v>
      </c>
      <c r="C13" s="159" t="s">
        <v>976</v>
      </c>
      <c r="D13" s="362" t="s">
        <v>980</v>
      </c>
      <c r="E13" s="387">
        <v>1</v>
      </c>
      <c r="F13" s="14">
        <v>0</v>
      </c>
      <c r="G13" s="133">
        <v>20</v>
      </c>
      <c r="H13" s="39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3">
        <f>shopPacksDefinitions[[#This Row],['[amount']]]/shopPacksDefinitions[[#This Row],['[priceHC']]]</f>
        <v>220</v>
      </c>
      <c r="L13" s="20" t="b">
        <v>0</v>
      </c>
      <c r="M13" s="384" t="s">
        <v>1143</v>
      </c>
      <c r="N13" s="375"/>
      <c r="O13" s="375"/>
      <c r="P13" s="375"/>
      <c r="Q13" s="375"/>
    </row>
    <row r="14" spans="2:25" ht="15.75" thickBot="1">
      <c r="B14" s="134" t="s">
        <v>4</v>
      </c>
      <c r="C14" s="159" t="s">
        <v>977</v>
      </c>
      <c r="D14" s="362" t="s">
        <v>980</v>
      </c>
      <c r="E14" s="387">
        <v>2</v>
      </c>
      <c r="F14" s="14">
        <v>0</v>
      </c>
      <c r="G14" s="133">
        <v>50</v>
      </c>
      <c r="H14" s="39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3">
        <f>shopPacksDefinitions[[#This Row],['[amount']]]/shopPacksDefinitions[[#This Row],['[priceHC']]]</f>
        <v>240</v>
      </c>
      <c r="L14" s="20" t="b">
        <v>0</v>
      </c>
      <c r="M14" s="384" t="s">
        <v>1144</v>
      </c>
      <c r="N14" s="375"/>
      <c r="O14" s="375"/>
      <c r="P14" s="375"/>
      <c r="Q14" s="375"/>
    </row>
    <row r="15" spans="2:25" ht="15.75" thickBot="1">
      <c r="B15" s="134" t="s">
        <v>4</v>
      </c>
      <c r="C15" s="159" t="s">
        <v>978</v>
      </c>
      <c r="D15" s="362" t="s">
        <v>980</v>
      </c>
      <c r="E15" s="387">
        <v>3</v>
      </c>
      <c r="F15" s="14">
        <v>0</v>
      </c>
      <c r="G15" s="133">
        <v>250</v>
      </c>
      <c r="H15" s="39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3">
        <f>shopPacksDefinitions[[#This Row],['[amount']]]/shopPacksDefinitions[[#This Row],['[priceHC']]]</f>
        <v>280</v>
      </c>
      <c r="L15" s="20" t="b">
        <v>0</v>
      </c>
      <c r="M15" s="384" t="s">
        <v>1145</v>
      </c>
      <c r="N15" s="375"/>
      <c r="O15" s="375"/>
      <c r="P15" s="375"/>
      <c r="Q15" s="375"/>
    </row>
    <row r="16" spans="2:25" ht="15.75" thickBot="1">
      <c r="B16" s="134" t="s">
        <v>4</v>
      </c>
      <c r="C16" s="159" t="s">
        <v>979</v>
      </c>
      <c r="D16" s="362" t="s">
        <v>980</v>
      </c>
      <c r="E16" s="387">
        <v>4</v>
      </c>
      <c r="F16" s="14">
        <v>0</v>
      </c>
      <c r="G16" s="133">
        <v>400</v>
      </c>
      <c r="H16" s="39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3">
        <f>shopPacksDefinitions[[#This Row],['[amount']]]/shopPacksDefinitions[[#This Row],['[priceHC']]]</f>
        <v>300</v>
      </c>
      <c r="L16" s="20" t="b">
        <v>0</v>
      </c>
      <c r="M16" s="384" t="s">
        <v>1146</v>
      </c>
      <c r="N16" s="375"/>
      <c r="O16" s="375"/>
      <c r="P16" s="375"/>
      <c r="Q16" s="375"/>
    </row>
    <row r="17" spans="2:17">
      <c r="B17" s="134" t="s">
        <v>4</v>
      </c>
      <c r="C17" s="159" t="s">
        <v>984</v>
      </c>
      <c r="D17" s="362" t="s">
        <v>980</v>
      </c>
      <c r="E17" s="387">
        <v>5</v>
      </c>
      <c r="F17" s="14">
        <v>0</v>
      </c>
      <c r="G17" s="133">
        <v>1000</v>
      </c>
      <c r="H17" s="39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3">
        <f>shopPacksDefinitions[[#This Row],['[amount']]]/shopPacksDefinitions[[#This Row],['[priceHC']]]</f>
        <v>340</v>
      </c>
      <c r="L17" s="20" t="b">
        <v>1</v>
      </c>
      <c r="M17" s="384" t="s">
        <v>1147</v>
      </c>
      <c r="N17" s="375"/>
      <c r="O17" s="375"/>
      <c r="P17" s="375"/>
      <c r="Q17" s="37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E28" sqref="E2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26"/>
      <c r="G3" s="526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2.5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754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755</v>
      </c>
    </row>
    <row r="24" spans="2:8" s="67" customFormat="1">
      <c r="B24" s="190" t="s">
        <v>4</v>
      </c>
      <c r="C24" s="13" t="s">
        <v>775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756</v>
      </c>
    </row>
    <row r="26" spans="2:8" s="67" customFormat="1">
      <c r="B26" s="190" t="s">
        <v>4</v>
      </c>
      <c r="C26" s="13" t="s">
        <v>776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757</v>
      </c>
    </row>
    <row r="28" spans="2:8">
      <c r="B28" s="190" t="s">
        <v>4</v>
      </c>
      <c r="C28" s="13" t="s">
        <v>777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758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435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16" t="s">
        <v>446</v>
      </c>
      <c r="C35" s="417" t="s">
        <v>5</v>
      </c>
      <c r="D35" s="417" t="s">
        <v>1131</v>
      </c>
      <c r="E35" s="417" t="s">
        <v>1132</v>
      </c>
      <c r="F35" s="67"/>
      <c r="G35" s="67"/>
      <c r="H35" s="67"/>
    </row>
    <row r="36" spans="2:8">
      <c r="B36" s="421" t="s">
        <v>4</v>
      </c>
      <c r="C36" s="434" t="s">
        <v>436</v>
      </c>
      <c r="D36" s="434">
        <v>1</v>
      </c>
      <c r="E36" s="435">
        <v>0.1</v>
      </c>
      <c r="F36" s="67"/>
      <c r="G36" s="67"/>
      <c r="H36" s="67"/>
    </row>
    <row r="37" spans="2:8">
      <c r="B37" s="421" t="s">
        <v>4</v>
      </c>
      <c r="C37" s="434" t="s">
        <v>437</v>
      </c>
      <c r="D37" s="434">
        <v>2</v>
      </c>
      <c r="E37" s="435">
        <v>8.7055056329612412E-2</v>
      </c>
      <c r="F37" s="67"/>
      <c r="G37" s="67"/>
      <c r="H37" s="67"/>
    </row>
    <row r="38" spans="2:8">
      <c r="B38" s="421" t="s">
        <v>4</v>
      </c>
      <c r="C38" s="434" t="s">
        <v>438</v>
      </c>
      <c r="D38" s="434">
        <v>3</v>
      </c>
      <c r="E38" s="435">
        <v>8.027415617602307E-2</v>
      </c>
      <c r="F38" s="67"/>
      <c r="G38" s="67"/>
      <c r="H38" s="67"/>
    </row>
    <row r="39" spans="2:8">
      <c r="B39" s="421" t="s">
        <v>4</v>
      </c>
      <c r="C39" s="434" t="s">
        <v>439</v>
      </c>
      <c r="D39" s="434">
        <v>4</v>
      </c>
      <c r="E39" s="435">
        <v>7.5785828325519916E-2</v>
      </c>
      <c r="F39" s="67"/>
      <c r="G39" s="67"/>
      <c r="H39" s="67"/>
    </row>
    <row r="40" spans="2:8">
      <c r="B40" s="421" t="s">
        <v>4</v>
      </c>
      <c r="C40" s="434" t="s">
        <v>440</v>
      </c>
      <c r="D40" s="434">
        <v>5</v>
      </c>
      <c r="E40" s="435">
        <v>7.2477966367769556E-2</v>
      </c>
      <c r="F40" s="67"/>
      <c r="G40" s="67"/>
      <c r="H40" s="67"/>
    </row>
    <row r="41" spans="2:8">
      <c r="B41" s="421" t="s">
        <v>4</v>
      </c>
      <c r="C41" s="434" t="s">
        <v>441</v>
      </c>
      <c r="D41" s="434">
        <v>6</v>
      </c>
      <c r="E41" s="435">
        <v>6.988271187715793E-2</v>
      </c>
      <c r="F41" s="67"/>
      <c r="G41" s="67"/>
      <c r="H41" s="67"/>
    </row>
    <row r="42" spans="2:8">
      <c r="B42" s="421" t="s">
        <v>4</v>
      </c>
      <c r="C42" s="434" t="s">
        <v>442</v>
      </c>
      <c r="D42" s="434">
        <v>7</v>
      </c>
      <c r="E42" s="435">
        <v>6.776109134004811E-2</v>
      </c>
      <c r="F42" s="67"/>
      <c r="G42" s="67"/>
      <c r="H42" s="67"/>
    </row>
    <row r="43" spans="2:8">
      <c r="B43" s="421" t="s">
        <v>4</v>
      </c>
      <c r="C43" s="434" t="s">
        <v>443</v>
      </c>
      <c r="D43" s="434">
        <v>8</v>
      </c>
      <c r="E43" s="435">
        <v>6.5975395538644718E-2</v>
      </c>
      <c r="F43" s="67"/>
      <c r="G43" s="67"/>
      <c r="H43" s="67"/>
    </row>
    <row r="44" spans="2:8">
      <c r="B44" s="421" t="s">
        <v>4</v>
      </c>
      <c r="C44" s="434" t="s">
        <v>444</v>
      </c>
      <c r="D44" s="434">
        <v>9</v>
      </c>
      <c r="E44" s="435">
        <v>6.4439401497725424E-2</v>
      </c>
      <c r="F44" s="67"/>
      <c r="G44" s="67"/>
      <c r="H44" s="67"/>
    </row>
    <row r="45" spans="2:8">
      <c r="B45" s="421" t="s">
        <v>4</v>
      </c>
      <c r="C45" s="434" t="s">
        <v>445</v>
      </c>
      <c r="D45" s="434">
        <v>10</v>
      </c>
      <c r="E45" s="435">
        <v>6.3095734448019331E-2</v>
      </c>
      <c r="F45" s="67"/>
      <c r="G45" s="67"/>
      <c r="H45" s="67"/>
    </row>
    <row r="46" spans="2:8" ht="15.75" thickBot="1"/>
    <row r="47" spans="2:8" ht="23.25">
      <c r="B47" s="12" t="s">
        <v>924</v>
      </c>
      <c r="C47" s="12"/>
      <c r="D47" s="12"/>
      <c r="E47" s="12"/>
      <c r="F47" s="12"/>
      <c r="G47" s="12"/>
      <c r="H47" s="12"/>
    </row>
    <row r="49" spans="2:8" ht="130.5">
      <c r="B49" s="184" t="s">
        <v>925</v>
      </c>
      <c r="C49" s="184" t="s">
        <v>5</v>
      </c>
      <c r="D49" s="184" t="s">
        <v>933</v>
      </c>
      <c r="E49" s="355" t="s">
        <v>934</v>
      </c>
      <c r="F49" s="355" t="s">
        <v>935</v>
      </c>
      <c r="G49" s="355" t="s">
        <v>936</v>
      </c>
      <c r="H49" s="355" t="s">
        <v>937</v>
      </c>
    </row>
    <row r="50" spans="2:8">
      <c r="B50" s="358" t="s">
        <v>4</v>
      </c>
      <c r="C50" s="353" t="s">
        <v>926</v>
      </c>
      <c r="D50" s="353" t="s">
        <v>1158</v>
      </c>
      <c r="E50" s="357" t="s">
        <v>927</v>
      </c>
      <c r="F50" s="357">
        <v>50</v>
      </c>
      <c r="G50" s="357">
        <v>30</v>
      </c>
      <c r="H50" s="35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1005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990</v>
      </c>
      <c r="B3" s="184" t="s">
        <v>5</v>
      </c>
      <c r="C3" s="184" t="s">
        <v>204</v>
      </c>
      <c r="D3" s="355" t="s">
        <v>991</v>
      </c>
      <c r="E3" s="355" t="s">
        <v>994</v>
      </c>
    </row>
    <row r="4" spans="1:10">
      <c r="A4" s="358" t="s">
        <v>4</v>
      </c>
      <c r="B4" s="353" t="s">
        <v>993</v>
      </c>
      <c r="C4" s="353" t="s">
        <v>837</v>
      </c>
      <c r="D4" s="357" t="s">
        <v>992</v>
      </c>
      <c r="E4" s="357" t="str">
        <f>CONCATENATE("TID_","EVENT_",UPPER(B4))</f>
        <v>TID_EVENT_EAT_ARCHER</v>
      </c>
    </row>
    <row r="5" spans="1:10">
      <c r="A5" s="358" t="s">
        <v>4</v>
      </c>
      <c r="B5" s="353" t="s">
        <v>995</v>
      </c>
      <c r="C5" s="353" t="s">
        <v>837</v>
      </c>
      <c r="D5" s="357" t="s">
        <v>996</v>
      </c>
      <c r="E5" s="357" t="str">
        <f t="shared" ref="E5:E10" si="0">CONCATENATE("TID_","EVENT_",UPPER(B5))</f>
        <v>TID_EVENT_EAT_BIRDS</v>
      </c>
    </row>
    <row r="6" spans="1:10">
      <c r="A6" s="358" t="s">
        <v>4</v>
      </c>
      <c r="B6" s="353" t="s">
        <v>999</v>
      </c>
      <c r="C6" s="353" t="s">
        <v>997</v>
      </c>
      <c r="D6" s="357" t="s">
        <v>998</v>
      </c>
      <c r="E6" s="357" t="str">
        <f t="shared" si="0"/>
        <v>TID_EVENT_DESTROY_HOUSES</v>
      </c>
    </row>
    <row r="7" spans="1:10">
      <c r="A7" s="358" t="s">
        <v>4</v>
      </c>
      <c r="B7" s="353" t="s">
        <v>1000</v>
      </c>
      <c r="C7" s="353" t="s">
        <v>1001</v>
      </c>
      <c r="D7" s="357" t="s">
        <v>981</v>
      </c>
      <c r="E7" s="357" t="str">
        <f t="shared" si="0"/>
        <v>TID_EVENT_COLLECT_COINS</v>
      </c>
    </row>
    <row r="8" spans="1:10">
      <c r="A8" s="358" t="s">
        <v>4</v>
      </c>
      <c r="B8" s="353" t="s">
        <v>1002</v>
      </c>
      <c r="C8" s="353" t="s">
        <v>1003</v>
      </c>
      <c r="D8" s="357" t="s">
        <v>1003</v>
      </c>
      <c r="E8" s="357" t="str">
        <f t="shared" si="0"/>
        <v>TID_EVENT_PLAY_TIME</v>
      </c>
    </row>
    <row r="9" spans="1:10">
      <c r="A9" s="358" t="s">
        <v>4</v>
      </c>
      <c r="B9" s="353" t="s">
        <v>301</v>
      </c>
      <c r="C9" s="353" t="s">
        <v>301</v>
      </c>
      <c r="D9" s="357" t="s">
        <v>301</v>
      </c>
      <c r="E9" s="357" t="str">
        <f t="shared" si="0"/>
        <v>TID_EVENT_SCORE</v>
      </c>
    </row>
    <row r="10" spans="1:10">
      <c r="A10" s="358" t="s">
        <v>4</v>
      </c>
      <c r="B10" s="353" t="s">
        <v>205</v>
      </c>
      <c r="C10" s="353" t="s">
        <v>205</v>
      </c>
      <c r="D10" s="357" t="s">
        <v>205</v>
      </c>
      <c r="E10" s="357" t="str">
        <f t="shared" si="0"/>
        <v>TID_EVENT_PET</v>
      </c>
    </row>
    <row r="11" spans="1:10">
      <c r="A11" s="358" t="s">
        <v>4</v>
      </c>
      <c r="B11" s="353" t="s">
        <v>1004</v>
      </c>
      <c r="C11" s="353" t="s">
        <v>1004</v>
      </c>
      <c r="D11" s="357" t="s">
        <v>1004</v>
      </c>
      <c r="E11" s="357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1006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1011</v>
      </c>
      <c r="F14" s="171"/>
      <c r="G14" s="171" t="s">
        <v>1012</v>
      </c>
      <c r="H14" s="171"/>
      <c r="J14" s="171"/>
    </row>
    <row r="15" spans="1:10" ht="118.5">
      <c r="A15" s="184" t="s">
        <v>1014</v>
      </c>
      <c r="B15" s="184" t="s">
        <v>5</v>
      </c>
      <c r="C15" s="355" t="s">
        <v>1008</v>
      </c>
      <c r="D15" s="355" t="s">
        <v>1009</v>
      </c>
      <c r="E15" s="355" t="s">
        <v>1010</v>
      </c>
      <c r="F15" s="395" t="s">
        <v>1047</v>
      </c>
    </row>
    <row r="16" spans="1:10">
      <c r="A16" s="358" t="s">
        <v>4</v>
      </c>
      <c r="B16" s="353" t="s">
        <v>1007</v>
      </c>
      <c r="C16" s="357">
        <v>0.2</v>
      </c>
      <c r="D16" s="357">
        <v>0.5</v>
      </c>
      <c r="E16" s="357">
        <v>0.7</v>
      </c>
      <c r="F16" s="396">
        <v>0.01</v>
      </c>
    </row>
    <row r="18" spans="1:16" ht="15.75" thickBot="1"/>
    <row r="19" spans="1:16" ht="23.25">
      <c r="A19" s="12" t="s">
        <v>1013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16" t="s">
        <v>1015</v>
      </c>
      <c r="B21" s="417" t="s">
        <v>186</v>
      </c>
      <c r="C21" s="417" t="s">
        <v>5</v>
      </c>
      <c r="D21" s="418" t="s">
        <v>1042</v>
      </c>
      <c r="E21" s="418" t="s">
        <v>991</v>
      </c>
      <c r="F21" s="419" t="s">
        <v>1107</v>
      </c>
      <c r="G21" s="419" t="s">
        <v>1024</v>
      </c>
      <c r="H21" s="419" t="s">
        <v>1025</v>
      </c>
      <c r="I21" s="419" t="s">
        <v>1026</v>
      </c>
      <c r="J21" s="419" t="s">
        <v>1027</v>
      </c>
      <c r="K21" s="419" t="s">
        <v>1028</v>
      </c>
      <c r="L21" s="419" t="s">
        <v>1044</v>
      </c>
      <c r="M21" s="419" t="s">
        <v>1029</v>
      </c>
      <c r="N21" s="419" t="s">
        <v>1043</v>
      </c>
      <c r="O21" s="419" t="s">
        <v>1045</v>
      </c>
      <c r="P21" s="420" t="s">
        <v>1046</v>
      </c>
    </row>
    <row r="22" spans="1:16">
      <c r="A22" s="414" t="s">
        <v>4</v>
      </c>
      <c r="B22" s="397">
        <v>10</v>
      </c>
      <c r="C22" s="397" t="s">
        <v>1016</v>
      </c>
      <c r="D22" s="398" t="s">
        <v>993</v>
      </c>
      <c r="E22" s="398">
        <v>1000000</v>
      </c>
      <c r="F22" s="399" t="s">
        <v>1007</v>
      </c>
      <c r="G22" s="399" t="s">
        <v>980</v>
      </c>
      <c r="H22" s="399">
        <v>100</v>
      </c>
      <c r="I22" s="399" t="s">
        <v>980</v>
      </c>
      <c r="J22" s="399">
        <v>200</v>
      </c>
      <c r="K22" s="399" t="s">
        <v>980</v>
      </c>
      <c r="L22" s="399">
        <v>1000</v>
      </c>
      <c r="M22" s="399" t="s">
        <v>980</v>
      </c>
      <c r="N22" s="399">
        <v>2500</v>
      </c>
      <c r="O22" s="399" t="s">
        <v>327</v>
      </c>
      <c r="P22" s="415">
        <v>25</v>
      </c>
    </row>
    <row r="23" spans="1:16">
      <c r="A23" s="414" t="s">
        <v>4</v>
      </c>
      <c r="B23" s="397">
        <v>20</v>
      </c>
      <c r="C23" s="397" t="s">
        <v>1017</v>
      </c>
      <c r="D23" s="398" t="s">
        <v>995</v>
      </c>
      <c r="E23" s="398">
        <v>1000000</v>
      </c>
      <c r="F23" s="399" t="s">
        <v>1007</v>
      </c>
      <c r="G23" s="399" t="s">
        <v>980</v>
      </c>
      <c r="H23" s="399">
        <v>100</v>
      </c>
      <c r="I23" s="399" t="s">
        <v>980</v>
      </c>
      <c r="J23" s="399">
        <v>200</v>
      </c>
      <c r="K23" s="399" t="s">
        <v>980</v>
      </c>
      <c r="L23" s="399">
        <v>1000</v>
      </c>
      <c r="M23" s="399" t="s">
        <v>980</v>
      </c>
      <c r="N23" s="399">
        <v>2500</v>
      </c>
      <c r="O23" s="399" t="s">
        <v>327</v>
      </c>
      <c r="P23" s="415">
        <v>25</v>
      </c>
    </row>
    <row r="24" spans="1:16">
      <c r="A24" s="414" t="s">
        <v>4</v>
      </c>
      <c r="B24" s="397">
        <v>30</v>
      </c>
      <c r="C24" s="397" t="s">
        <v>1018</v>
      </c>
      <c r="D24" s="398" t="s">
        <v>999</v>
      </c>
      <c r="E24" s="398">
        <v>100000</v>
      </c>
      <c r="F24" s="399" t="s">
        <v>1007</v>
      </c>
      <c r="G24" s="399" t="s">
        <v>980</v>
      </c>
      <c r="H24" s="399">
        <v>100</v>
      </c>
      <c r="I24" s="399" t="s">
        <v>980</v>
      </c>
      <c r="J24" s="399">
        <v>200</v>
      </c>
      <c r="K24" s="399" t="s">
        <v>980</v>
      </c>
      <c r="L24" s="399">
        <v>1000</v>
      </c>
      <c r="M24" s="399" t="s">
        <v>980</v>
      </c>
      <c r="N24" s="399">
        <v>2500</v>
      </c>
      <c r="O24" s="399" t="s">
        <v>327</v>
      </c>
      <c r="P24" s="415">
        <v>25</v>
      </c>
    </row>
    <row r="25" spans="1:16">
      <c r="A25" s="414" t="s">
        <v>4</v>
      </c>
      <c r="B25" s="397">
        <v>40</v>
      </c>
      <c r="C25" s="397" t="s">
        <v>1019</v>
      </c>
      <c r="D25" s="398" t="s">
        <v>1000</v>
      </c>
      <c r="E25" s="398">
        <v>1000000</v>
      </c>
      <c r="F25" s="399" t="s">
        <v>1007</v>
      </c>
      <c r="G25" s="399" t="s">
        <v>980</v>
      </c>
      <c r="H25" s="399">
        <v>100</v>
      </c>
      <c r="I25" s="399" t="s">
        <v>980</v>
      </c>
      <c r="J25" s="399">
        <v>200</v>
      </c>
      <c r="K25" s="399" t="s">
        <v>980</v>
      </c>
      <c r="L25" s="399">
        <v>1000</v>
      </c>
      <c r="M25" s="399" t="s">
        <v>980</v>
      </c>
      <c r="N25" s="399">
        <v>2500</v>
      </c>
      <c r="O25" s="399" t="s">
        <v>327</v>
      </c>
      <c r="P25" s="415">
        <v>25</v>
      </c>
    </row>
    <row r="26" spans="1:16">
      <c r="A26" s="414" t="s">
        <v>4</v>
      </c>
      <c r="B26" s="397">
        <v>50</v>
      </c>
      <c r="C26" s="397" t="s">
        <v>1020</v>
      </c>
      <c r="D26" s="398" t="s">
        <v>1002</v>
      </c>
      <c r="E26" s="398">
        <v>60000</v>
      </c>
      <c r="F26" s="399" t="s">
        <v>1007</v>
      </c>
      <c r="G26" s="399" t="s">
        <v>980</v>
      </c>
      <c r="H26" s="399">
        <v>100</v>
      </c>
      <c r="I26" s="399" t="s">
        <v>980</v>
      </c>
      <c r="J26" s="399">
        <v>200</v>
      </c>
      <c r="K26" s="399" t="s">
        <v>980</v>
      </c>
      <c r="L26" s="399">
        <v>1000</v>
      </c>
      <c r="M26" s="399" t="s">
        <v>980</v>
      </c>
      <c r="N26" s="399">
        <v>2500</v>
      </c>
      <c r="O26" s="399" t="s">
        <v>327</v>
      </c>
      <c r="P26" s="415">
        <v>25</v>
      </c>
    </row>
    <row r="27" spans="1:16">
      <c r="A27" s="414" t="s">
        <v>4</v>
      </c>
      <c r="B27" s="397">
        <v>60</v>
      </c>
      <c r="C27" s="397" t="s">
        <v>1021</v>
      </c>
      <c r="D27" s="398" t="s">
        <v>301</v>
      </c>
      <c r="E27" s="398">
        <v>1000000000</v>
      </c>
      <c r="F27" s="399" t="s">
        <v>1007</v>
      </c>
      <c r="G27" s="399" t="s">
        <v>980</v>
      </c>
      <c r="H27" s="399">
        <v>100</v>
      </c>
      <c r="I27" s="399" t="s">
        <v>980</v>
      </c>
      <c r="J27" s="399">
        <v>200</v>
      </c>
      <c r="K27" s="399" t="s">
        <v>980</v>
      </c>
      <c r="L27" s="399">
        <v>1000</v>
      </c>
      <c r="M27" s="399" t="s">
        <v>980</v>
      </c>
      <c r="N27" s="399">
        <v>2500</v>
      </c>
      <c r="O27" s="399" t="s">
        <v>327</v>
      </c>
      <c r="P27" s="415">
        <v>25</v>
      </c>
    </row>
    <row r="28" spans="1:16">
      <c r="A28" s="414" t="s">
        <v>4</v>
      </c>
      <c r="B28" s="397">
        <v>70</v>
      </c>
      <c r="C28" s="397" t="s">
        <v>1022</v>
      </c>
      <c r="D28" s="398" t="s">
        <v>205</v>
      </c>
      <c r="E28" s="398">
        <v>1000</v>
      </c>
      <c r="F28" s="399" t="s">
        <v>1007</v>
      </c>
      <c r="G28" s="399" t="s">
        <v>980</v>
      </c>
      <c r="H28" s="399">
        <v>100</v>
      </c>
      <c r="I28" s="399" t="s">
        <v>980</v>
      </c>
      <c r="J28" s="399">
        <v>200</v>
      </c>
      <c r="K28" s="399" t="s">
        <v>980</v>
      </c>
      <c r="L28" s="399">
        <v>1000</v>
      </c>
      <c r="M28" s="399" t="s">
        <v>980</v>
      </c>
      <c r="N28" s="399">
        <v>2500</v>
      </c>
      <c r="O28" s="399" t="s">
        <v>327</v>
      </c>
      <c r="P28" s="415">
        <v>25</v>
      </c>
    </row>
    <row r="29" spans="1:16">
      <c r="A29" s="421" t="s">
        <v>4</v>
      </c>
      <c r="B29" s="422">
        <v>80</v>
      </c>
      <c r="C29" s="422" t="s">
        <v>1023</v>
      </c>
      <c r="D29" s="423" t="s">
        <v>1004</v>
      </c>
      <c r="E29" s="423">
        <v>10000</v>
      </c>
      <c r="F29" s="399" t="s">
        <v>1007</v>
      </c>
      <c r="G29" s="424" t="s">
        <v>980</v>
      </c>
      <c r="H29" s="424">
        <v>100</v>
      </c>
      <c r="I29" s="424" t="s">
        <v>980</v>
      </c>
      <c r="J29" s="424">
        <v>200</v>
      </c>
      <c r="K29" s="424" t="s">
        <v>980</v>
      </c>
      <c r="L29" s="424">
        <v>1000</v>
      </c>
      <c r="M29" s="424" t="s">
        <v>980</v>
      </c>
      <c r="N29" s="424">
        <v>2500</v>
      </c>
      <c r="O29" s="424" t="s">
        <v>327</v>
      </c>
      <c r="P29" s="425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topLeftCell="A4" workbookViewId="0">
      <selection activeCell="T4" sqref="T4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502</v>
      </c>
      <c r="G4" s="144" t="s">
        <v>680</v>
      </c>
      <c r="H4" s="144" t="s">
        <v>1129</v>
      </c>
      <c r="I4" s="144" t="s">
        <v>1130</v>
      </c>
      <c r="J4" s="436" t="s">
        <v>1133</v>
      </c>
      <c r="K4" s="458" t="s">
        <v>1181</v>
      </c>
      <c r="L4" s="144" t="s">
        <v>1180</v>
      </c>
      <c r="M4" s="144" t="s">
        <v>1364</v>
      </c>
      <c r="N4" s="144" t="s">
        <v>1363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1.2</v>
      </c>
    </row>
    <row r="7" spans="1:14" ht="15.75" thickBot="1"/>
    <row r="8" spans="1:14" ht="23.25">
      <c r="B8" s="12" t="s">
        <v>494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500</v>
      </c>
      <c r="C10" s="144" t="s">
        <v>5</v>
      </c>
      <c r="D10" s="146" t="s">
        <v>495</v>
      </c>
      <c r="E10" s="161" t="s">
        <v>496</v>
      </c>
      <c r="F10" s="144" t="s">
        <v>497</v>
      </c>
    </row>
    <row r="11" spans="1:14">
      <c r="B11" s="156" t="s">
        <v>4</v>
      </c>
      <c r="C11" s="13" t="s">
        <v>501</v>
      </c>
      <c r="D11" s="14">
        <v>0</v>
      </c>
      <c r="E11" s="14">
        <v>0</v>
      </c>
      <c r="F11" s="67" t="s">
        <v>427</v>
      </c>
    </row>
  </sheetData>
  <conditionalFormatting sqref="F11">
    <cfRule type="duplicateValues" dxfId="44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1148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1149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1150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1151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1152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1153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1154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1157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1155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1156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2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B53"/>
  <sheetViews>
    <sheetView topLeftCell="A10" workbookViewId="0">
      <selection activeCell="B17" sqref="B1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4" ht="15.75" thickBot="1"/>
    <row r="2" spans="2:5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4">
      <c r="B3" s="153"/>
      <c r="C3" s="10"/>
      <c r="D3" s="10"/>
      <c r="E3" s="10"/>
      <c r="F3" s="10"/>
      <c r="G3" s="10"/>
    </row>
    <row r="4" spans="2:54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800</v>
      </c>
      <c r="G4" s="149" t="s">
        <v>38</v>
      </c>
    </row>
    <row r="5" spans="2:54">
      <c r="B5" s="134" t="s">
        <v>4</v>
      </c>
      <c r="C5" s="13" t="s">
        <v>187</v>
      </c>
      <c r="D5" s="132">
        <v>0</v>
      </c>
      <c r="E5" s="15" t="s">
        <v>512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4">
      <c r="B6" s="134" t="s">
        <v>4</v>
      </c>
      <c r="C6" s="13" t="s">
        <v>188</v>
      </c>
      <c r="D6" s="132">
        <v>1</v>
      </c>
      <c r="E6" s="15" t="s">
        <v>513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4">
      <c r="B7" s="136" t="s">
        <v>4</v>
      </c>
      <c r="C7" s="137" t="s">
        <v>189</v>
      </c>
      <c r="D7" s="132">
        <v>2</v>
      </c>
      <c r="E7" s="15" t="s">
        <v>514</v>
      </c>
      <c r="F7" s="329">
        <v>3</v>
      </c>
      <c r="G7" s="141" t="str">
        <f>CONCATENATE("TID_","DRAGON_",UPPER(dragonTierDefinitions[[#This Row],['[sku']]]),"_NAME")</f>
        <v>TID_DRAGON_TIER_2_NAME</v>
      </c>
    </row>
    <row r="8" spans="2:54">
      <c r="B8" s="136" t="s">
        <v>4</v>
      </c>
      <c r="C8" s="137" t="s">
        <v>210</v>
      </c>
      <c r="D8" s="132">
        <v>3</v>
      </c>
      <c r="E8" s="15" t="s">
        <v>515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4">
      <c r="B9" s="136" t="s">
        <v>4</v>
      </c>
      <c r="C9" s="137" t="s">
        <v>211</v>
      </c>
      <c r="D9" s="132">
        <v>4</v>
      </c>
      <c r="E9" s="15" t="s">
        <v>516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4" ht="15.75" thickBot="1"/>
    <row r="13" spans="2:5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4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517"/>
      <c r="AO14" s="517"/>
      <c r="AP14" s="517"/>
      <c r="AQ14" s="517"/>
    </row>
    <row r="15" spans="2:54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498</v>
      </c>
      <c r="G15" s="146" t="s">
        <v>194</v>
      </c>
      <c r="H15" s="147" t="s">
        <v>195</v>
      </c>
      <c r="I15" s="406" t="s">
        <v>212</v>
      </c>
      <c r="J15" s="409" t="s">
        <v>213</v>
      </c>
      <c r="K15" s="154" t="s">
        <v>477</v>
      </c>
      <c r="L15" s="163" t="s">
        <v>478</v>
      </c>
      <c r="M15" s="167" t="s">
        <v>214</v>
      </c>
      <c r="N15" s="154" t="s">
        <v>215</v>
      </c>
      <c r="O15" s="163" t="s">
        <v>220</v>
      </c>
      <c r="P15" s="163" t="s">
        <v>1110</v>
      </c>
      <c r="Q15" s="203" t="s">
        <v>412</v>
      </c>
      <c r="R15" s="203" t="s">
        <v>413</v>
      </c>
      <c r="S15" s="203" t="s">
        <v>414</v>
      </c>
      <c r="T15" s="167" t="s">
        <v>216</v>
      </c>
      <c r="U15" s="163" t="s">
        <v>217</v>
      </c>
      <c r="V15" s="281" t="s">
        <v>532</v>
      </c>
      <c r="W15" s="167" t="s">
        <v>404</v>
      </c>
      <c r="X15" s="154" t="s">
        <v>526</v>
      </c>
      <c r="Y15" s="154" t="s">
        <v>219</v>
      </c>
      <c r="Z15" s="163" t="s">
        <v>218</v>
      </c>
      <c r="AA15" s="281" t="s">
        <v>455</v>
      </c>
      <c r="AB15" s="163" t="s">
        <v>525</v>
      </c>
      <c r="AC15" s="163" t="s">
        <v>630</v>
      </c>
      <c r="AD15" s="163" t="s">
        <v>456</v>
      </c>
      <c r="AE15" s="163" t="s">
        <v>223</v>
      </c>
      <c r="AF15" s="167" t="s">
        <v>322</v>
      </c>
      <c r="AG15" s="167" t="s">
        <v>906</v>
      </c>
      <c r="AH15" s="167" t="s">
        <v>907</v>
      </c>
      <c r="AI15" s="169" t="s">
        <v>191</v>
      </c>
      <c r="AJ15" s="148" t="s">
        <v>192</v>
      </c>
      <c r="AK15" s="148" t="s">
        <v>938</v>
      </c>
      <c r="AL15" s="359" t="s">
        <v>939</v>
      </c>
      <c r="AM15" s="148" t="s">
        <v>940</v>
      </c>
      <c r="AN15" s="148" t="s">
        <v>941</v>
      </c>
      <c r="AO15" s="148" t="s">
        <v>942</v>
      </c>
      <c r="AP15" s="148" t="s">
        <v>943</v>
      </c>
      <c r="AQ15" s="148" t="s">
        <v>944</v>
      </c>
      <c r="AR15" s="148" t="s">
        <v>1325</v>
      </c>
      <c r="AS15" s="149" t="s">
        <v>38</v>
      </c>
      <c r="AT15" s="150" t="s">
        <v>177</v>
      </c>
      <c r="AU15" s="230" t="s">
        <v>405</v>
      </c>
      <c r="AV15" s="145" t="s">
        <v>406</v>
      </c>
      <c r="AW15" s="229" t="s">
        <v>605</v>
      </c>
      <c r="AX15" s="144" t="s">
        <v>479</v>
      </c>
      <c r="AY15" s="144" t="s">
        <v>480</v>
      </c>
      <c r="AZ15" s="144" t="s">
        <v>481</v>
      </c>
      <c r="BA15" s="143" t="s">
        <v>920</v>
      </c>
      <c r="BB15" s="143" t="s">
        <v>921</v>
      </c>
    </row>
    <row r="16" spans="2:54">
      <c r="B16" s="134" t="s">
        <v>4</v>
      </c>
      <c r="C16" s="13" t="s">
        <v>427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7">
        <v>35</v>
      </c>
      <c r="J16" s="410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400">
        <v>30</v>
      </c>
      <c r="S16" s="400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400">
        <v>7.5</v>
      </c>
      <c r="AC16" s="165">
        <v>2</v>
      </c>
      <c r="AD16" s="400">
        <v>8</v>
      </c>
      <c r="AE16" s="165">
        <v>4000</v>
      </c>
      <c r="AF16" s="164">
        <v>0.23</v>
      </c>
      <c r="AG16" s="405">
        <v>0</v>
      </c>
      <c r="AH16" s="405">
        <v>6</v>
      </c>
      <c r="AI16" s="15" t="s">
        <v>659</v>
      </c>
      <c r="AJ16" s="15" t="s">
        <v>669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1236</v>
      </c>
      <c r="AT16" s="135" t="s">
        <v>1246</v>
      </c>
      <c r="AU16" s="231">
        <v>3.0000000000000001E-3</v>
      </c>
      <c r="AV16" s="432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2">
        <v>1.7</v>
      </c>
      <c r="BB16" s="352">
        <v>1.7</v>
      </c>
    </row>
    <row r="17" spans="2:54">
      <c r="B17" s="134" t="s">
        <v>4</v>
      </c>
      <c r="C17" s="13" t="s">
        <v>419</v>
      </c>
      <c r="D17" s="13" t="s">
        <v>188</v>
      </c>
      <c r="E17" s="132">
        <v>1</v>
      </c>
      <c r="F17" s="138" t="s">
        <v>427</v>
      </c>
      <c r="G17" s="14">
        <v>1300</v>
      </c>
      <c r="H17" s="133">
        <v>60</v>
      </c>
      <c r="I17" s="407">
        <v>35</v>
      </c>
      <c r="J17" s="410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400">
        <v>30</v>
      </c>
      <c r="S17" s="400">
        <v>0.5</v>
      </c>
      <c r="T17" s="209">
        <v>0.85</v>
      </c>
      <c r="U17" s="207">
        <v>1.1000000000000001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400">
        <v>8</v>
      </c>
      <c r="AC17" s="165">
        <v>3</v>
      </c>
      <c r="AD17" s="400">
        <v>9</v>
      </c>
      <c r="AE17" s="165">
        <v>10000</v>
      </c>
      <c r="AF17" s="164">
        <v>0.19</v>
      </c>
      <c r="AG17" s="403">
        <v>0</v>
      </c>
      <c r="AH17" s="403">
        <v>6</v>
      </c>
      <c r="AI17" s="170" t="s">
        <v>661</v>
      </c>
      <c r="AJ17" s="15" t="s">
        <v>671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1237</v>
      </c>
      <c r="AT17" s="135" t="s">
        <v>1247</v>
      </c>
      <c r="AU17" s="231">
        <v>2.3E-3</v>
      </c>
      <c r="AV17" s="432">
        <v>5.0000000000000001E-3</v>
      </c>
      <c r="AW17" s="301">
        <v>200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1.7</v>
      </c>
    </row>
    <row r="18" spans="2:54">
      <c r="B18" s="136" t="s">
        <v>4</v>
      </c>
      <c r="C18" s="137" t="s">
        <v>422</v>
      </c>
      <c r="D18" s="137" t="s">
        <v>188</v>
      </c>
      <c r="E18" s="132">
        <v>2</v>
      </c>
      <c r="F18" s="132" t="s">
        <v>419</v>
      </c>
      <c r="G18" s="139">
        <v>6000</v>
      </c>
      <c r="H18" s="140">
        <v>100</v>
      </c>
      <c r="I18" s="408">
        <v>35</v>
      </c>
      <c r="J18" s="411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400">
        <v>30</v>
      </c>
      <c r="S18" s="400">
        <v>0.5</v>
      </c>
      <c r="T18" s="209">
        <v>0.9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400">
        <v>9</v>
      </c>
      <c r="AC18" s="166">
        <v>3</v>
      </c>
      <c r="AD18" s="401">
        <v>9</v>
      </c>
      <c r="AE18" s="165">
        <v>11000</v>
      </c>
      <c r="AF18" s="168">
        <v>0.15</v>
      </c>
      <c r="AG18" s="404">
        <v>0</v>
      </c>
      <c r="AH18" s="404">
        <v>6</v>
      </c>
      <c r="AI18" s="170" t="s">
        <v>664</v>
      </c>
      <c r="AJ18" s="15" t="s">
        <v>674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1238</v>
      </c>
      <c r="AT18" s="142" t="s">
        <v>1248</v>
      </c>
      <c r="AU18" s="231">
        <v>2E-3</v>
      </c>
      <c r="AV18" s="432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1.7</v>
      </c>
    </row>
    <row r="19" spans="2:54">
      <c r="B19" s="136" t="s">
        <v>4</v>
      </c>
      <c r="C19" s="137" t="s">
        <v>418</v>
      </c>
      <c r="D19" s="13" t="s">
        <v>188</v>
      </c>
      <c r="E19" s="132">
        <v>3</v>
      </c>
      <c r="F19" s="132" t="s">
        <v>422</v>
      </c>
      <c r="G19" s="14">
        <v>21000</v>
      </c>
      <c r="H19" s="133">
        <v>150</v>
      </c>
      <c r="I19" s="407">
        <v>35</v>
      </c>
      <c r="J19" s="410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400">
        <v>30</v>
      </c>
      <c r="S19" s="400">
        <v>0.6</v>
      </c>
      <c r="T19" s="204">
        <v>0.8</v>
      </c>
      <c r="U19" s="208">
        <v>1</v>
      </c>
      <c r="V19" s="282">
        <v>19</v>
      </c>
      <c r="W19" s="164">
        <v>2</v>
      </c>
      <c r="X19" s="165">
        <v>75</v>
      </c>
      <c r="Y19" s="165">
        <v>30</v>
      </c>
      <c r="Z19" s="208">
        <v>15</v>
      </c>
      <c r="AA19" s="282">
        <v>325</v>
      </c>
      <c r="AB19" s="400">
        <v>10</v>
      </c>
      <c r="AC19" s="165">
        <v>3</v>
      </c>
      <c r="AD19" s="400">
        <v>9</v>
      </c>
      <c r="AE19" s="165">
        <v>12000</v>
      </c>
      <c r="AF19" s="164">
        <v>0.13</v>
      </c>
      <c r="AG19" s="403">
        <v>0</v>
      </c>
      <c r="AH19" s="403">
        <v>6</v>
      </c>
      <c r="AI19" s="170" t="s">
        <v>660</v>
      </c>
      <c r="AJ19" s="15" t="s">
        <v>670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1239</v>
      </c>
      <c r="AT19" s="142" t="s">
        <v>1249</v>
      </c>
      <c r="AU19" s="231">
        <v>2E-3</v>
      </c>
      <c r="AV19" s="432">
        <v>5.0000000000000001E-3</v>
      </c>
      <c r="AW19" s="301">
        <v>300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1.7</v>
      </c>
    </row>
    <row r="20" spans="2:54">
      <c r="B20" s="136" t="s">
        <v>4</v>
      </c>
      <c r="C20" s="137" t="s">
        <v>420</v>
      </c>
      <c r="D20" s="13" t="s">
        <v>189</v>
      </c>
      <c r="E20" s="132">
        <v>4</v>
      </c>
      <c r="F20" s="132" t="s">
        <v>418</v>
      </c>
      <c r="G20" s="14">
        <v>48000</v>
      </c>
      <c r="H20" s="133">
        <v>200</v>
      </c>
      <c r="I20" s="407">
        <v>35</v>
      </c>
      <c r="J20" s="410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400">
        <v>30</v>
      </c>
      <c r="S20" s="400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400">
        <v>11</v>
      </c>
      <c r="AC20" s="165">
        <v>4</v>
      </c>
      <c r="AD20" s="400">
        <v>10</v>
      </c>
      <c r="AE20" s="165">
        <v>25000</v>
      </c>
      <c r="AF20" s="164">
        <v>0.11</v>
      </c>
      <c r="AG20" s="403">
        <v>0</v>
      </c>
      <c r="AH20" s="403">
        <v>12</v>
      </c>
      <c r="AI20" s="170" t="s">
        <v>662</v>
      </c>
      <c r="AJ20" s="15" t="s">
        <v>672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1240</v>
      </c>
      <c r="AT20" s="142" t="s">
        <v>1250</v>
      </c>
      <c r="AU20" s="231">
        <v>1.9E-3</v>
      </c>
      <c r="AV20" s="432">
        <v>5.0000000000000001E-3</v>
      </c>
      <c r="AW20" s="301">
        <v>350</v>
      </c>
      <c r="AX20" s="13">
        <v>2.4</v>
      </c>
      <c r="AY20" s="13">
        <v>9.5</v>
      </c>
      <c r="AZ20" s="13">
        <v>1.7</v>
      </c>
      <c r="BA20" s="13">
        <v>1.7</v>
      </c>
      <c r="BB20" s="13">
        <v>1.7</v>
      </c>
    </row>
    <row r="21" spans="2:54">
      <c r="B21" s="136" t="s">
        <v>4</v>
      </c>
      <c r="C21" s="137" t="s">
        <v>421</v>
      </c>
      <c r="D21" s="13" t="s">
        <v>189</v>
      </c>
      <c r="E21" s="132">
        <v>5</v>
      </c>
      <c r="F21" s="132" t="s">
        <v>420</v>
      </c>
      <c r="G21" s="14">
        <v>95000</v>
      </c>
      <c r="H21" s="133">
        <v>400</v>
      </c>
      <c r="I21" s="407">
        <v>35</v>
      </c>
      <c r="J21" s="410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400">
        <v>30</v>
      </c>
      <c r="S21" s="400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400">
        <v>12</v>
      </c>
      <c r="AC21" s="165">
        <v>4</v>
      </c>
      <c r="AD21" s="400">
        <v>10</v>
      </c>
      <c r="AE21" s="165">
        <v>26000</v>
      </c>
      <c r="AF21" s="164">
        <v>0.09</v>
      </c>
      <c r="AG21" s="403">
        <v>0</v>
      </c>
      <c r="AH21" s="403">
        <v>12</v>
      </c>
      <c r="AI21" s="170" t="s">
        <v>663</v>
      </c>
      <c r="AJ21" s="15" t="s">
        <v>673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1241</v>
      </c>
      <c r="AT21" s="142" t="s">
        <v>1255</v>
      </c>
      <c r="AU21" s="231">
        <v>1.8E-3</v>
      </c>
      <c r="AV21" s="432">
        <v>5.0000000000000001E-3</v>
      </c>
      <c r="AW21" s="301">
        <v>400</v>
      </c>
      <c r="AX21" s="13">
        <v>2.5</v>
      </c>
      <c r="AY21" s="13">
        <v>9.5</v>
      </c>
      <c r="AZ21" s="13">
        <v>1.7</v>
      </c>
      <c r="BA21" s="13">
        <v>1.7</v>
      </c>
      <c r="BB21" s="13">
        <v>1.7</v>
      </c>
    </row>
    <row r="22" spans="2:54">
      <c r="B22" s="136" t="s">
        <v>4</v>
      </c>
      <c r="C22" s="137" t="s">
        <v>423</v>
      </c>
      <c r="D22" s="13" t="s">
        <v>189</v>
      </c>
      <c r="E22" s="132">
        <v>6</v>
      </c>
      <c r="F22" s="138" t="s">
        <v>421</v>
      </c>
      <c r="G22" s="14">
        <v>167000</v>
      </c>
      <c r="H22" s="133">
        <v>550</v>
      </c>
      <c r="I22" s="407">
        <v>35</v>
      </c>
      <c r="J22" s="410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400">
        <v>25</v>
      </c>
      <c r="S22" s="400">
        <v>0.6</v>
      </c>
      <c r="T22" s="209">
        <v>1.35</v>
      </c>
      <c r="U22" s="207">
        <v>1.45</v>
      </c>
      <c r="V22" s="282">
        <v>23.5</v>
      </c>
      <c r="W22" s="164">
        <v>1.8</v>
      </c>
      <c r="X22" s="165">
        <v>120</v>
      </c>
      <c r="Y22" s="165">
        <v>36</v>
      </c>
      <c r="Z22" s="207">
        <v>20</v>
      </c>
      <c r="AA22" s="282">
        <v>400</v>
      </c>
      <c r="AB22" s="400">
        <v>14</v>
      </c>
      <c r="AC22" s="165">
        <v>4</v>
      </c>
      <c r="AD22" s="400">
        <v>10</v>
      </c>
      <c r="AE22" s="165">
        <v>27000</v>
      </c>
      <c r="AF22" s="164">
        <v>0.08</v>
      </c>
      <c r="AG22" s="403">
        <v>0</v>
      </c>
      <c r="AH22" s="403">
        <v>12</v>
      </c>
      <c r="AI22" s="170" t="s">
        <v>665</v>
      </c>
      <c r="AJ22" s="15" t="s">
        <v>675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1242</v>
      </c>
      <c r="AT22" s="142" t="s">
        <v>1251</v>
      </c>
      <c r="AU22" s="231">
        <v>1.6999999999999999E-3</v>
      </c>
      <c r="AV22" s="432">
        <v>5.0000000000000001E-3</v>
      </c>
      <c r="AW22" s="301">
        <v>440</v>
      </c>
      <c r="AX22" s="13">
        <v>2.6</v>
      </c>
      <c r="AY22" s="13">
        <v>9.5</v>
      </c>
      <c r="AZ22" s="13">
        <v>1.7</v>
      </c>
      <c r="BA22" s="13">
        <v>1.7</v>
      </c>
      <c r="BB22" s="13">
        <v>1.7</v>
      </c>
    </row>
    <row r="23" spans="2:54">
      <c r="B23" s="136" t="s">
        <v>4</v>
      </c>
      <c r="C23" s="137" t="s">
        <v>424</v>
      </c>
      <c r="D23" s="137" t="s">
        <v>210</v>
      </c>
      <c r="E23" s="132">
        <v>7</v>
      </c>
      <c r="F23" s="138" t="s">
        <v>423</v>
      </c>
      <c r="G23" s="139">
        <v>274000</v>
      </c>
      <c r="H23" s="140">
        <v>800</v>
      </c>
      <c r="I23" s="408">
        <v>35</v>
      </c>
      <c r="J23" s="411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400">
        <v>25</v>
      </c>
      <c r="S23" s="400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400">
        <v>15</v>
      </c>
      <c r="AC23" s="166">
        <v>5</v>
      </c>
      <c r="AD23" s="401">
        <v>10</v>
      </c>
      <c r="AE23" s="165">
        <v>80000</v>
      </c>
      <c r="AF23" s="168">
        <v>7.0000000000000007E-2</v>
      </c>
      <c r="AG23" s="404">
        <v>0</v>
      </c>
      <c r="AH23" s="404">
        <v>12</v>
      </c>
      <c r="AI23" s="170" t="s">
        <v>666</v>
      </c>
      <c r="AJ23" s="15" t="s">
        <v>676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1243</v>
      </c>
      <c r="AT23" s="142" t="s">
        <v>1252</v>
      </c>
      <c r="AU23" s="231">
        <v>1.6000000000000001E-3</v>
      </c>
      <c r="AV23" s="432">
        <v>5.0000000000000001E-3</v>
      </c>
      <c r="AW23" s="301">
        <v>575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</row>
    <row r="24" spans="2:54">
      <c r="B24" s="136" t="s">
        <v>4</v>
      </c>
      <c r="C24" s="137" t="s">
        <v>425</v>
      </c>
      <c r="D24" s="137" t="s">
        <v>210</v>
      </c>
      <c r="E24" s="132">
        <v>8</v>
      </c>
      <c r="F24" s="138" t="s">
        <v>424</v>
      </c>
      <c r="G24" s="139">
        <v>424000</v>
      </c>
      <c r="H24" s="140">
        <v>800</v>
      </c>
      <c r="I24" s="408">
        <v>35</v>
      </c>
      <c r="J24" s="411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400">
        <v>25</v>
      </c>
      <c r="S24" s="400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400">
        <v>15</v>
      </c>
      <c r="AC24" s="166">
        <v>5</v>
      </c>
      <c r="AD24" s="401">
        <v>10</v>
      </c>
      <c r="AE24" s="165">
        <v>85000</v>
      </c>
      <c r="AF24" s="168">
        <v>0.06</v>
      </c>
      <c r="AG24" s="404">
        <v>0</v>
      </c>
      <c r="AH24" s="404">
        <v>12</v>
      </c>
      <c r="AI24" s="170" t="s">
        <v>667</v>
      </c>
      <c r="AJ24" s="15" t="s">
        <v>677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1244</v>
      </c>
      <c r="AT24" s="142" t="s">
        <v>1253</v>
      </c>
      <c r="AU24" s="231">
        <v>1.6000000000000001E-3</v>
      </c>
      <c r="AV24" s="432">
        <v>5.0000000000000001E-3</v>
      </c>
      <c r="AW24" s="301">
        <v>725</v>
      </c>
      <c r="AX24" s="13">
        <v>3.9</v>
      </c>
      <c r="AY24" s="13">
        <v>9.5</v>
      </c>
      <c r="AZ24" s="13">
        <v>1.7</v>
      </c>
      <c r="BA24" s="13">
        <v>1.7</v>
      </c>
      <c r="BB24" s="13">
        <v>1.7</v>
      </c>
    </row>
    <row r="25" spans="2:54" ht="15.75" thickBot="1">
      <c r="B25" s="136" t="s">
        <v>4</v>
      </c>
      <c r="C25" s="137" t="s">
        <v>426</v>
      </c>
      <c r="D25" s="137" t="s">
        <v>211</v>
      </c>
      <c r="E25" s="132">
        <v>9</v>
      </c>
      <c r="F25" s="138" t="s">
        <v>425</v>
      </c>
      <c r="G25" s="139">
        <v>626000</v>
      </c>
      <c r="H25" s="140">
        <v>1100</v>
      </c>
      <c r="I25" s="408">
        <v>35</v>
      </c>
      <c r="J25" s="412">
        <v>45</v>
      </c>
      <c r="K25" s="20">
        <v>25</v>
      </c>
      <c r="L25" s="228">
        <v>0</v>
      </c>
      <c r="M25" s="431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400">
        <v>20</v>
      </c>
      <c r="S25" s="400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27">
        <v>16</v>
      </c>
      <c r="AC25" s="166">
        <v>6</v>
      </c>
      <c r="AD25" s="427">
        <v>10</v>
      </c>
      <c r="AE25" s="165">
        <v>300000</v>
      </c>
      <c r="AF25" s="168">
        <v>0.05</v>
      </c>
      <c r="AG25" s="403">
        <v>0</v>
      </c>
      <c r="AH25" s="403">
        <v>12</v>
      </c>
      <c r="AI25" s="170" t="s">
        <v>668</v>
      </c>
      <c r="AJ25" s="15" t="s">
        <v>678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1245</v>
      </c>
      <c r="AT25" s="158" t="s">
        <v>1254</v>
      </c>
      <c r="AU25" s="231">
        <v>1.5E-3</v>
      </c>
      <c r="AV25" s="432">
        <v>5.0000000000000001E-3</v>
      </c>
      <c r="AW25" s="433">
        <v>900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1.7</v>
      </c>
    </row>
    <row r="26" spans="2:54" s="227" customFormat="1" ht="24" thickBot="1">
      <c r="B26" s="226"/>
      <c r="C26" s="226"/>
      <c r="D26" s="226"/>
      <c r="E26" s="226"/>
      <c r="F26" s="226"/>
      <c r="G26" s="226"/>
      <c r="H26" s="226"/>
      <c r="I26" s="518" t="s">
        <v>527</v>
      </c>
      <c r="J26" s="519"/>
      <c r="K26" s="519"/>
      <c r="L26" s="520"/>
      <c r="M26" s="429"/>
      <c r="N26" s="524" t="s">
        <v>528</v>
      </c>
      <c r="O26" s="524"/>
      <c r="P26" s="524"/>
      <c r="Q26" s="524"/>
      <c r="R26" s="524"/>
      <c r="S26" s="525"/>
      <c r="T26" s="523" t="s">
        <v>529</v>
      </c>
      <c r="U26" s="523"/>
      <c r="V26" s="428" t="s">
        <v>534</v>
      </c>
      <c r="W26" s="522" t="s">
        <v>533</v>
      </c>
      <c r="X26" s="522"/>
      <c r="Y26" s="522"/>
      <c r="Z26" s="522"/>
      <c r="AA26" s="521" t="s">
        <v>530</v>
      </c>
      <c r="AB26" s="521"/>
      <c r="AC26" s="521"/>
      <c r="AD26" s="521"/>
      <c r="AE26" s="521"/>
      <c r="AF26" s="426" t="s">
        <v>531</v>
      </c>
      <c r="AH26" s="226"/>
      <c r="AI26" s="226"/>
      <c r="AV26" s="514" t="s">
        <v>535</v>
      </c>
      <c r="AW26" s="515"/>
      <c r="AX26" s="515"/>
      <c r="AY26" s="515"/>
      <c r="AZ26" s="515"/>
      <c r="BA26" s="516"/>
    </row>
    <row r="28" spans="2:54" ht="15.75" thickBot="1"/>
    <row r="29" spans="2:54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4" s="171" customFormat="1" ht="60">
      <c r="B30" s="153"/>
      <c r="C30" s="10"/>
      <c r="D30" s="10" t="s">
        <v>227</v>
      </c>
      <c r="F30" s="10"/>
      <c r="G30" s="10"/>
    </row>
    <row r="31" spans="2:54" ht="140.25">
      <c r="B31" s="143" t="s">
        <v>228</v>
      </c>
      <c r="C31" s="144" t="s">
        <v>5</v>
      </c>
      <c r="D31" s="161" t="s">
        <v>226</v>
      </c>
      <c r="E31" s="205" t="s">
        <v>415</v>
      </c>
      <c r="F31" s="144" t="s">
        <v>416</v>
      </c>
      <c r="G31" s="205" t="s">
        <v>417</v>
      </c>
      <c r="H31" s="144" t="s">
        <v>471</v>
      </c>
      <c r="I31" s="144" t="s">
        <v>472</v>
      </c>
    </row>
    <row r="32" spans="2:54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7"/>
      <c r="D35" s="337" t="s">
        <v>780</v>
      </c>
      <c r="E35" s="337" t="s">
        <v>791</v>
      </c>
      <c r="F35" s="337"/>
      <c r="G35" s="337"/>
    </row>
    <row r="36" spans="2:23" ht="169.5">
      <c r="B36" s="143" t="s">
        <v>781</v>
      </c>
      <c r="C36" s="144" t="s">
        <v>5</v>
      </c>
      <c r="D36" s="161" t="s">
        <v>782</v>
      </c>
      <c r="E36" s="161" t="s">
        <v>783</v>
      </c>
      <c r="F36" s="149" t="s">
        <v>784</v>
      </c>
    </row>
    <row r="37" spans="2:23">
      <c r="B37" s="156" t="s">
        <v>4</v>
      </c>
      <c r="C37" s="13" t="s">
        <v>785</v>
      </c>
      <c r="D37" s="162">
        <v>0.25</v>
      </c>
      <c r="E37" s="162">
        <v>1</v>
      </c>
      <c r="F37" s="21" t="s">
        <v>788</v>
      </c>
    </row>
    <row r="38" spans="2:23">
      <c r="B38" s="156" t="s">
        <v>4</v>
      </c>
      <c r="C38" s="13" t="s">
        <v>786</v>
      </c>
      <c r="D38" s="162">
        <v>0.1</v>
      </c>
      <c r="E38" s="162">
        <v>0.7</v>
      </c>
      <c r="F38" s="21" t="s">
        <v>789</v>
      </c>
    </row>
    <row r="39" spans="2:23">
      <c r="B39" s="156" t="s">
        <v>4</v>
      </c>
      <c r="C39" s="13" t="s">
        <v>787</v>
      </c>
      <c r="D39" s="162">
        <v>0.05</v>
      </c>
      <c r="E39" s="162">
        <v>0.4</v>
      </c>
      <c r="F39" s="21" t="s">
        <v>790</v>
      </c>
    </row>
    <row r="40" spans="2:23" ht="15.75" thickBot="1"/>
    <row r="41" spans="2:23" ht="23.25">
      <c r="B41" s="12" t="s">
        <v>627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626</v>
      </c>
    </row>
    <row r="43" spans="2:23" ht="150">
      <c r="B43" s="143" t="s">
        <v>628</v>
      </c>
      <c r="C43" s="144" t="s">
        <v>5</v>
      </c>
      <c r="D43" s="146" t="s">
        <v>774</v>
      </c>
      <c r="E43" s="146" t="s">
        <v>606</v>
      </c>
      <c r="F43" s="146" t="s">
        <v>607</v>
      </c>
      <c r="G43" s="146" t="s">
        <v>608</v>
      </c>
      <c r="H43" s="146" t="s">
        <v>609</v>
      </c>
      <c r="I43" s="146" t="s">
        <v>610</v>
      </c>
      <c r="J43" s="146" t="s">
        <v>611</v>
      </c>
      <c r="K43" s="146" t="s">
        <v>612</v>
      </c>
      <c r="L43" s="146" t="s">
        <v>613</v>
      </c>
      <c r="M43" s="146" t="s">
        <v>614</v>
      </c>
      <c r="N43" s="146" t="s">
        <v>615</v>
      </c>
      <c r="O43" s="146" t="s">
        <v>616</v>
      </c>
      <c r="P43" s="146" t="s">
        <v>617</v>
      </c>
      <c r="Q43" s="146" t="s">
        <v>618</v>
      </c>
      <c r="R43" s="146" t="s">
        <v>619</v>
      </c>
      <c r="S43" s="146" t="s">
        <v>620</v>
      </c>
      <c r="T43" s="146" t="s">
        <v>621</v>
      </c>
      <c r="U43" s="146" t="s">
        <v>622</v>
      </c>
      <c r="V43" s="146" t="s">
        <v>623</v>
      </c>
      <c r="W43" s="146" t="s">
        <v>624</v>
      </c>
    </row>
    <row r="44" spans="2:23">
      <c r="B44" t="s">
        <v>4</v>
      </c>
      <c r="C44" t="s">
        <v>427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625</v>
      </c>
      <c r="M44" t="s">
        <v>625</v>
      </c>
      <c r="N44" t="s">
        <v>625</v>
      </c>
      <c r="O44" t="s">
        <v>625</v>
      </c>
      <c r="P44" t="s">
        <v>625</v>
      </c>
      <c r="Q44" t="s">
        <v>625</v>
      </c>
      <c r="R44" t="s">
        <v>625</v>
      </c>
      <c r="S44" t="s">
        <v>625</v>
      </c>
      <c r="T44" t="s">
        <v>625</v>
      </c>
      <c r="U44" t="s">
        <v>625</v>
      </c>
      <c r="V44" t="s">
        <v>625</v>
      </c>
      <c r="W44" t="s">
        <v>625</v>
      </c>
    </row>
    <row r="45" spans="2:23">
      <c r="B45" s="67" t="s">
        <v>4</v>
      </c>
      <c r="C45" t="s">
        <v>419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625</v>
      </c>
      <c r="O45" t="s">
        <v>625</v>
      </c>
      <c r="P45" t="s">
        <v>625</v>
      </c>
      <c r="Q45" t="s">
        <v>625</v>
      </c>
      <c r="R45" t="s">
        <v>625</v>
      </c>
      <c r="S45" t="s">
        <v>625</v>
      </c>
      <c r="T45" t="s">
        <v>625</v>
      </c>
      <c r="U45" t="s">
        <v>625</v>
      </c>
      <c r="V45" t="s">
        <v>625</v>
      </c>
      <c r="W45" t="s">
        <v>625</v>
      </c>
    </row>
    <row r="46" spans="2:23">
      <c r="B46" s="67" t="s">
        <v>4</v>
      </c>
      <c r="C46" t="s">
        <v>422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625</v>
      </c>
      <c r="O46" t="s">
        <v>625</v>
      </c>
      <c r="P46" t="s">
        <v>625</v>
      </c>
      <c r="Q46" t="s">
        <v>625</v>
      </c>
      <c r="R46" t="s">
        <v>625</v>
      </c>
      <c r="S46" t="s">
        <v>625</v>
      </c>
      <c r="T46" t="s">
        <v>625</v>
      </c>
      <c r="U46" t="s">
        <v>625</v>
      </c>
      <c r="V46" t="s">
        <v>625</v>
      </c>
      <c r="W46" t="s">
        <v>625</v>
      </c>
    </row>
    <row r="47" spans="2:23">
      <c r="B47" s="67" t="s">
        <v>4</v>
      </c>
      <c r="C47" t="s">
        <v>418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625</v>
      </c>
      <c r="O47" t="s">
        <v>625</v>
      </c>
      <c r="P47" t="s">
        <v>625</v>
      </c>
      <c r="Q47" t="s">
        <v>625</v>
      </c>
      <c r="R47" t="s">
        <v>625</v>
      </c>
      <c r="S47" t="s">
        <v>625</v>
      </c>
      <c r="T47" t="s">
        <v>625</v>
      </c>
      <c r="U47" t="s">
        <v>625</v>
      </c>
      <c r="V47" t="s">
        <v>625</v>
      </c>
      <c r="W47" t="s">
        <v>625</v>
      </c>
    </row>
    <row r="48" spans="2:23">
      <c r="B48" s="67" t="s">
        <v>4</v>
      </c>
      <c r="C48" t="s">
        <v>420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625</v>
      </c>
      <c r="T48" t="s">
        <v>625</v>
      </c>
      <c r="U48" t="s">
        <v>625</v>
      </c>
      <c r="V48" t="s">
        <v>625</v>
      </c>
      <c r="W48" t="s">
        <v>625</v>
      </c>
    </row>
    <row r="49" spans="2:23">
      <c r="B49" s="67" t="s">
        <v>4</v>
      </c>
      <c r="C49" t="s">
        <v>421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625</v>
      </c>
      <c r="T49" t="s">
        <v>625</v>
      </c>
      <c r="U49" t="s">
        <v>625</v>
      </c>
      <c r="V49" t="s">
        <v>625</v>
      </c>
      <c r="W49" t="s">
        <v>625</v>
      </c>
    </row>
    <row r="50" spans="2:23">
      <c r="B50" s="67" t="s">
        <v>4</v>
      </c>
      <c r="C50" t="s">
        <v>423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625</v>
      </c>
      <c r="T50" t="s">
        <v>625</v>
      </c>
      <c r="U50" t="s">
        <v>625</v>
      </c>
      <c r="V50" t="s">
        <v>625</v>
      </c>
      <c r="W50" t="s">
        <v>625</v>
      </c>
    </row>
    <row r="51" spans="2:23">
      <c r="B51" s="67" t="s">
        <v>4</v>
      </c>
      <c r="C51" t="s">
        <v>424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425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426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409" priority="3"/>
  </conditionalFormatting>
  <conditionalFormatting sqref="C5:C9">
    <cfRule type="duplicateValues" dxfId="40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topLeftCell="A4" workbookViewId="0">
      <selection activeCell="I17" sqref="I17"/>
    </sheetView>
  </sheetViews>
  <sheetFormatPr defaultColWidth="8.85546875" defaultRowHeight="15"/>
  <cols>
    <col min="1" max="1" width="3" bestFit="1" customWidth="1"/>
    <col min="2" max="2" width="26" bestFit="1" customWidth="1"/>
    <col min="3" max="4" width="10.85546875" bestFit="1" customWidth="1"/>
    <col min="5" max="5" width="13.140625" bestFit="1" customWidth="1"/>
    <col min="6" max="6" width="10.7109375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2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7" ht="15.75" thickBot="1"/>
    <row r="2" spans="1:17" ht="23.25">
      <c r="B2" s="12" t="s">
        <v>656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6"/>
      <c r="C3" s="236"/>
    </row>
    <row r="4" spans="1:17" ht="85.5">
      <c r="B4" s="438" t="s">
        <v>564</v>
      </c>
      <c r="C4" s="439" t="s">
        <v>5</v>
      </c>
      <c r="D4" s="440" t="s">
        <v>643</v>
      </c>
      <c r="E4" s="440" t="s">
        <v>364</v>
      </c>
      <c r="F4" s="440" t="s">
        <v>186</v>
      </c>
      <c r="G4" s="440" t="s">
        <v>1179</v>
      </c>
      <c r="H4" s="441" t="s">
        <v>191</v>
      </c>
      <c r="I4" s="441" t="s">
        <v>192</v>
      </c>
      <c r="J4" s="441" t="s">
        <v>23</v>
      </c>
      <c r="K4" s="442" t="s">
        <v>793</v>
      </c>
      <c r="L4" s="443" t="s">
        <v>38</v>
      </c>
      <c r="M4" s="443" t="s">
        <v>177</v>
      </c>
      <c r="N4" s="444" t="s">
        <v>945</v>
      </c>
    </row>
    <row r="5" spans="1:17">
      <c r="B5" s="445" t="s">
        <v>4</v>
      </c>
      <c r="C5" s="446" t="s">
        <v>806</v>
      </c>
      <c r="D5" s="447" t="s">
        <v>646</v>
      </c>
      <c r="E5" s="447" t="s">
        <v>1374</v>
      </c>
      <c r="F5" s="447">
        <v>0</v>
      </c>
      <c r="G5" s="447" t="b">
        <v>1</v>
      </c>
      <c r="H5" s="448" t="s">
        <v>652</v>
      </c>
      <c r="I5" s="448" t="s">
        <v>654</v>
      </c>
      <c r="J5" s="448" t="s">
        <v>900</v>
      </c>
      <c r="K5" s="449" t="s">
        <v>797</v>
      </c>
      <c r="L5" s="444" t="s">
        <v>867</v>
      </c>
      <c r="M5" s="444" t="str">
        <f>CONCATENATE(LEFT(petDefinitions[[#This Row],['[tidName']]],10),"_DESC")</f>
        <v>TID_PET_08_DESC</v>
      </c>
      <c r="N5" s="444">
        <v>8</v>
      </c>
    </row>
    <row r="6" spans="1:17">
      <c r="B6" s="445" t="s">
        <v>4</v>
      </c>
      <c r="C6" s="446" t="s">
        <v>818</v>
      </c>
      <c r="D6" s="447" t="s">
        <v>646</v>
      </c>
      <c r="E6" s="447" t="s">
        <v>1374</v>
      </c>
      <c r="F6" s="447">
        <v>1</v>
      </c>
      <c r="G6" s="447" t="b">
        <v>1</v>
      </c>
      <c r="H6" s="448" t="s">
        <v>652</v>
      </c>
      <c r="I6" s="448" t="s">
        <v>655</v>
      </c>
      <c r="J6" s="448" t="s">
        <v>1314</v>
      </c>
      <c r="K6" s="449" t="s">
        <v>825</v>
      </c>
      <c r="L6" s="444" t="s">
        <v>876</v>
      </c>
      <c r="M6" s="444" t="str">
        <f>CONCATENATE(LEFT(petDefinitions[[#This Row],['[tidName']]],10),"_DESC")</f>
        <v>TID_PET_20_DESC</v>
      </c>
      <c r="N6" s="450">
        <v>20</v>
      </c>
      <c r="Q6" s="67"/>
    </row>
    <row r="7" spans="1:17">
      <c r="B7" s="451" t="s">
        <v>4</v>
      </c>
      <c r="C7" s="452" t="s">
        <v>841</v>
      </c>
      <c r="D7" s="453" t="s">
        <v>646</v>
      </c>
      <c r="E7" s="447" t="s">
        <v>1374</v>
      </c>
      <c r="F7" s="453">
        <v>2</v>
      </c>
      <c r="G7" s="447" t="b">
        <v>1</v>
      </c>
      <c r="H7" s="448" t="s">
        <v>652</v>
      </c>
      <c r="I7" s="448" t="s">
        <v>653</v>
      </c>
      <c r="J7" s="448" t="s">
        <v>1314</v>
      </c>
      <c r="K7" s="449" t="s">
        <v>826</v>
      </c>
      <c r="L7" s="444" t="s">
        <v>877</v>
      </c>
      <c r="M7" s="450" t="str">
        <f>CONCATENATE(LEFT(petDefinitions[[#This Row],['[tidName']]],10),"_DESC")</f>
        <v>TID_PET_21_DESC</v>
      </c>
      <c r="N7" s="444">
        <v>21</v>
      </c>
      <c r="Q7" s="67"/>
    </row>
    <row r="8" spans="1:17">
      <c r="B8" s="451" t="s">
        <v>4</v>
      </c>
      <c r="C8" s="452" t="s">
        <v>842</v>
      </c>
      <c r="D8" s="453" t="s">
        <v>646</v>
      </c>
      <c r="E8" s="447" t="s">
        <v>1374</v>
      </c>
      <c r="F8" s="447">
        <v>3</v>
      </c>
      <c r="G8" s="447" t="b">
        <v>1</v>
      </c>
      <c r="H8" s="448" t="s">
        <v>652</v>
      </c>
      <c r="I8" s="448" t="s">
        <v>653</v>
      </c>
      <c r="J8" s="448" t="s">
        <v>1314</v>
      </c>
      <c r="K8" s="449" t="s">
        <v>825</v>
      </c>
      <c r="L8" s="444" t="s">
        <v>878</v>
      </c>
      <c r="M8" s="444" t="str">
        <f>CONCATENATE(LEFT(petDefinitions[[#This Row],['[tidName']]],10),"_DESC")</f>
        <v>TID_PET_22_DESC</v>
      </c>
      <c r="N8" s="450">
        <v>22</v>
      </c>
      <c r="Q8" s="67"/>
    </row>
    <row r="9" spans="1:17">
      <c r="A9" s="67"/>
      <c r="B9" s="451" t="s">
        <v>4</v>
      </c>
      <c r="C9" s="452" t="s">
        <v>843</v>
      </c>
      <c r="D9" s="453" t="s">
        <v>646</v>
      </c>
      <c r="E9" s="447" t="s">
        <v>1374</v>
      </c>
      <c r="F9" s="447">
        <v>4</v>
      </c>
      <c r="G9" s="447" t="b">
        <v>1</v>
      </c>
      <c r="H9" s="448" t="s">
        <v>1167</v>
      </c>
      <c r="I9" s="448" t="s">
        <v>1176</v>
      </c>
      <c r="J9" s="454" t="s">
        <v>1318</v>
      </c>
      <c r="K9" s="449" t="s">
        <v>824</v>
      </c>
      <c r="L9" s="444" t="s">
        <v>879</v>
      </c>
      <c r="M9" s="450" t="str">
        <f>CONCATENATE(LEFT(petDefinitions[[#This Row],['[tidName']]],10),"_DESC")</f>
        <v>TID_PET_23_DESC</v>
      </c>
      <c r="N9" s="444">
        <v>23</v>
      </c>
      <c r="Q9" s="67"/>
    </row>
    <row r="10" spans="1:17">
      <c r="A10" s="67"/>
      <c r="B10" s="451" t="s">
        <v>4</v>
      </c>
      <c r="C10" s="452" t="s">
        <v>847</v>
      </c>
      <c r="D10" s="453" t="s">
        <v>646</v>
      </c>
      <c r="E10" s="447" t="s">
        <v>1374</v>
      </c>
      <c r="F10" s="447">
        <v>5</v>
      </c>
      <c r="G10" s="447" t="b">
        <v>1</v>
      </c>
      <c r="H10" s="448" t="s">
        <v>1302</v>
      </c>
      <c r="I10" s="448" t="s">
        <v>1303</v>
      </c>
      <c r="J10" s="448" t="s">
        <v>1304</v>
      </c>
      <c r="K10" s="449" t="s">
        <v>798</v>
      </c>
      <c r="L10" s="444" t="s">
        <v>883</v>
      </c>
      <c r="M10" s="444" t="str">
        <f>CONCATENATE(LEFT(petDefinitions[[#This Row],['[tidName']]],10),"_DESC")</f>
        <v>TID_PET_27_DESC</v>
      </c>
      <c r="N10" s="444">
        <v>27</v>
      </c>
      <c r="Q10" s="67"/>
    </row>
    <row r="11" spans="1:17">
      <c r="A11" s="67"/>
      <c r="B11" s="451" t="s">
        <v>4</v>
      </c>
      <c r="C11" s="452" t="s">
        <v>813</v>
      </c>
      <c r="D11" s="453" t="s">
        <v>646</v>
      </c>
      <c r="E11" s="447" t="s">
        <v>1374</v>
      </c>
      <c r="F11" s="453">
        <v>6</v>
      </c>
      <c r="G11" s="447" t="b">
        <v>1</v>
      </c>
      <c r="H11" s="448" t="s">
        <v>652</v>
      </c>
      <c r="I11" s="448" t="s">
        <v>653</v>
      </c>
      <c r="J11" s="448" t="s">
        <v>1314</v>
      </c>
      <c r="K11" s="449" t="s">
        <v>828</v>
      </c>
      <c r="L11" s="444" t="s">
        <v>871</v>
      </c>
      <c r="M11" s="444" t="str">
        <f>CONCATENATE(LEFT(petDefinitions[[#This Row],['[tidName']]],10),"_DESC")</f>
        <v>TID_PET_15_DESC</v>
      </c>
      <c r="N11" s="444">
        <v>15</v>
      </c>
      <c r="Q11" s="67"/>
    </row>
    <row r="12" spans="1:17">
      <c r="A12" s="67"/>
      <c r="B12" s="451" t="s">
        <v>4</v>
      </c>
      <c r="C12" s="452" t="s">
        <v>857</v>
      </c>
      <c r="D12" s="453" t="s">
        <v>819</v>
      </c>
      <c r="E12" s="447" t="s">
        <v>1374</v>
      </c>
      <c r="F12" s="447">
        <v>7</v>
      </c>
      <c r="G12" s="447" t="b">
        <v>0</v>
      </c>
      <c r="H12" s="448" t="s">
        <v>1321</v>
      </c>
      <c r="I12" s="448" t="s">
        <v>654</v>
      </c>
      <c r="J12" s="448" t="s">
        <v>962</v>
      </c>
      <c r="K12" s="449" t="s">
        <v>1322</v>
      </c>
      <c r="L12" s="444" t="s">
        <v>893</v>
      </c>
      <c r="M12" s="444" t="str">
        <f>CONCATENATE(LEFT(petDefinitions[[#This Row],['[tidName']]],10),"_DESC")</f>
        <v>TID_PET_37_DESC</v>
      </c>
      <c r="N12" s="444">
        <v>37</v>
      </c>
      <c r="Q12" s="67"/>
    </row>
    <row r="13" spans="1:17">
      <c r="A13" s="67"/>
      <c r="B13" s="451" t="s">
        <v>4</v>
      </c>
      <c r="C13" s="452" t="s">
        <v>850</v>
      </c>
      <c r="D13" s="453" t="s">
        <v>646</v>
      </c>
      <c r="E13" s="447" t="s">
        <v>837</v>
      </c>
      <c r="F13" s="453">
        <v>0</v>
      </c>
      <c r="G13" s="447" t="b">
        <v>1</v>
      </c>
      <c r="H13" s="448" t="s">
        <v>1323</v>
      </c>
      <c r="I13" s="448" t="s">
        <v>1324</v>
      </c>
      <c r="J13" s="448" t="s">
        <v>1306</v>
      </c>
      <c r="K13" s="449" t="s">
        <v>839</v>
      </c>
      <c r="L13" s="444" t="s">
        <v>886</v>
      </c>
      <c r="M13" s="444" t="str">
        <f>CONCATENATE(LEFT(petDefinitions[[#This Row],['[tidName']]],10),"_DESC")</f>
        <v>TID_PET_30_DESC</v>
      </c>
      <c r="N13" s="444">
        <v>30</v>
      </c>
      <c r="Q13" s="67"/>
    </row>
    <row r="14" spans="1:17">
      <c r="A14" s="67"/>
      <c r="B14" s="451" t="s">
        <v>4</v>
      </c>
      <c r="C14" s="452" t="s">
        <v>849</v>
      </c>
      <c r="D14" s="453" t="s">
        <v>647</v>
      </c>
      <c r="E14" s="447" t="s">
        <v>837</v>
      </c>
      <c r="F14" s="453">
        <v>1</v>
      </c>
      <c r="G14" s="447" t="b">
        <v>0</v>
      </c>
      <c r="H14" s="448" t="s">
        <v>898</v>
      </c>
      <c r="I14" s="454" t="s">
        <v>654</v>
      </c>
      <c r="J14" s="448" t="s">
        <v>902</v>
      </c>
      <c r="K14" s="449" t="s">
        <v>838</v>
      </c>
      <c r="L14" s="444" t="s">
        <v>885</v>
      </c>
      <c r="M14" s="444" t="str">
        <f>CONCATENATE(LEFT(petDefinitions[[#This Row],['[tidName']]],10),"_DESC")</f>
        <v>TID_PET_29_DESC</v>
      </c>
      <c r="N14" s="444">
        <v>29</v>
      </c>
      <c r="Q14" s="67"/>
    </row>
    <row r="15" spans="1:17">
      <c r="A15" s="67"/>
      <c r="B15" s="451" t="s">
        <v>4</v>
      </c>
      <c r="C15" s="452" t="s">
        <v>848</v>
      </c>
      <c r="D15" s="453" t="s">
        <v>647</v>
      </c>
      <c r="E15" s="447" t="s">
        <v>837</v>
      </c>
      <c r="F15" s="453">
        <v>2</v>
      </c>
      <c r="G15" s="447" t="b">
        <v>0</v>
      </c>
      <c r="H15" s="448" t="s">
        <v>652</v>
      </c>
      <c r="I15" s="448" t="s">
        <v>653</v>
      </c>
      <c r="J15" s="448" t="s">
        <v>899</v>
      </c>
      <c r="K15" s="449" t="s">
        <v>836</v>
      </c>
      <c r="L15" s="444" t="s">
        <v>884</v>
      </c>
      <c r="M15" s="444" t="str">
        <f>CONCATENATE(LEFT(petDefinitions[[#This Row],['[tidName']]],10),"_DESC")</f>
        <v>TID_PET_28_DESC</v>
      </c>
      <c r="N15" s="444">
        <v>28</v>
      </c>
      <c r="Q15" s="67"/>
    </row>
    <row r="16" spans="1:17">
      <c r="A16" s="67"/>
      <c r="B16" s="451" t="s">
        <v>4</v>
      </c>
      <c r="C16" s="452" t="s">
        <v>851</v>
      </c>
      <c r="D16" s="453" t="s">
        <v>647</v>
      </c>
      <c r="E16" s="447" t="s">
        <v>837</v>
      </c>
      <c r="F16" s="453">
        <v>3</v>
      </c>
      <c r="G16" s="447" t="b">
        <v>0</v>
      </c>
      <c r="H16" s="448" t="s">
        <v>652</v>
      </c>
      <c r="I16" s="448" t="s">
        <v>653</v>
      </c>
      <c r="J16" s="448" t="s">
        <v>899</v>
      </c>
      <c r="K16" s="449" t="s">
        <v>917</v>
      </c>
      <c r="L16" s="444" t="s">
        <v>887</v>
      </c>
      <c r="M16" s="444" t="str">
        <f>CONCATENATE(LEFT(petDefinitions[[#This Row],['[tidName']]],10),"_DESC")</f>
        <v>TID_PET_31_DESC</v>
      </c>
      <c r="N16" s="444">
        <v>31</v>
      </c>
      <c r="Q16" s="67"/>
    </row>
    <row r="17" spans="1:17">
      <c r="A17" s="67"/>
      <c r="B17" s="451" t="s">
        <v>4</v>
      </c>
      <c r="C17" s="452" t="s">
        <v>809</v>
      </c>
      <c r="D17" s="453" t="s">
        <v>646</v>
      </c>
      <c r="E17" s="447" t="s">
        <v>1373</v>
      </c>
      <c r="F17" s="453">
        <v>0</v>
      </c>
      <c r="G17" s="447" t="b">
        <v>1</v>
      </c>
      <c r="H17" s="448" t="s">
        <v>652</v>
      </c>
      <c r="I17" s="448" t="s">
        <v>653</v>
      </c>
      <c r="J17" s="448" t="s">
        <v>1314</v>
      </c>
      <c r="K17" s="449" t="s">
        <v>833</v>
      </c>
      <c r="L17" s="444" t="s">
        <v>1170</v>
      </c>
      <c r="M17" s="444" t="str">
        <f>CONCATENATE(LEFT(petDefinitions[[#This Row],['[tidName']]],10),"_DESC")</f>
        <v>TID_PET_11_DESC</v>
      </c>
      <c r="N17" s="444">
        <v>11</v>
      </c>
      <c r="Q17" s="67"/>
    </row>
    <row r="18" spans="1:17">
      <c r="A18" s="67"/>
      <c r="B18" s="451" t="s">
        <v>4</v>
      </c>
      <c r="C18" s="452" t="s">
        <v>810</v>
      </c>
      <c r="D18" s="453" t="s">
        <v>646</v>
      </c>
      <c r="E18" s="447" t="s">
        <v>1373</v>
      </c>
      <c r="F18" s="453">
        <v>1</v>
      </c>
      <c r="G18" s="447" t="b">
        <v>1</v>
      </c>
      <c r="H18" s="448" t="s">
        <v>652</v>
      </c>
      <c r="I18" s="448" t="s">
        <v>653</v>
      </c>
      <c r="J18" s="454" t="s">
        <v>900</v>
      </c>
      <c r="K18" s="449" t="s">
        <v>794</v>
      </c>
      <c r="L18" s="444" t="s">
        <v>1171</v>
      </c>
      <c r="M18" s="444" t="str">
        <f>CONCATENATE(LEFT(petDefinitions[[#This Row],['[tidName']]],10),"_DESC")</f>
        <v>TID_PET_12_DESC</v>
      </c>
      <c r="N18" s="444">
        <v>12</v>
      </c>
      <c r="Q18" s="67"/>
    </row>
    <row r="19" spans="1:17">
      <c r="A19" s="67"/>
      <c r="B19" s="451" t="s">
        <v>4</v>
      </c>
      <c r="C19" s="452" t="s">
        <v>816</v>
      </c>
      <c r="D19" s="453" t="s">
        <v>646</v>
      </c>
      <c r="E19" s="447" t="s">
        <v>1373</v>
      </c>
      <c r="F19" s="453">
        <v>2</v>
      </c>
      <c r="G19" s="447" t="b">
        <v>1</v>
      </c>
      <c r="H19" s="448" t="s">
        <v>652</v>
      </c>
      <c r="I19" s="448" t="s">
        <v>653</v>
      </c>
      <c r="J19" s="448" t="s">
        <v>1314</v>
      </c>
      <c r="K19" s="449" t="s">
        <v>833</v>
      </c>
      <c r="L19" s="444" t="s">
        <v>874</v>
      </c>
      <c r="M19" s="444" t="str">
        <f>CONCATENATE(LEFT(petDefinitions[[#This Row],['[tidName']]],10),"_DESC")</f>
        <v>TID_PET_18_DESC</v>
      </c>
      <c r="N19" s="444">
        <v>18</v>
      </c>
      <c r="Q19" s="67"/>
    </row>
    <row r="20" spans="1:17">
      <c r="A20" s="67"/>
      <c r="B20" s="451" t="s">
        <v>4</v>
      </c>
      <c r="C20" s="452" t="s">
        <v>817</v>
      </c>
      <c r="D20" s="453" t="s">
        <v>646</v>
      </c>
      <c r="E20" s="447" t="s">
        <v>1373</v>
      </c>
      <c r="F20" s="453">
        <v>3</v>
      </c>
      <c r="G20" s="447" t="b">
        <v>1</v>
      </c>
      <c r="H20" s="448" t="s">
        <v>1166</v>
      </c>
      <c r="I20" s="448" t="s">
        <v>1175</v>
      </c>
      <c r="J20" s="448" t="s">
        <v>1317</v>
      </c>
      <c r="K20" s="449" t="s">
        <v>794</v>
      </c>
      <c r="L20" s="444" t="s">
        <v>875</v>
      </c>
      <c r="M20" s="444" t="str">
        <f>CONCATENATE(LEFT(petDefinitions[[#This Row],['[tidName']]],10),"_DESC")</f>
        <v>TID_PET_19_DESC</v>
      </c>
      <c r="N20" s="444">
        <v>19</v>
      </c>
      <c r="Q20" s="67"/>
    </row>
    <row r="21" spans="1:17">
      <c r="A21" s="67"/>
      <c r="B21" s="451" t="s">
        <v>4</v>
      </c>
      <c r="C21" s="452" t="s">
        <v>805</v>
      </c>
      <c r="D21" s="453" t="s">
        <v>646</v>
      </c>
      <c r="E21" s="447" t="s">
        <v>1378</v>
      </c>
      <c r="F21" s="453">
        <v>0</v>
      </c>
      <c r="G21" s="447" t="b">
        <v>1</v>
      </c>
      <c r="H21" s="448" t="s">
        <v>652</v>
      </c>
      <c r="I21" s="448" t="s">
        <v>653</v>
      </c>
      <c r="J21" s="448" t="s">
        <v>1314</v>
      </c>
      <c r="K21" s="449" t="s">
        <v>795</v>
      </c>
      <c r="L21" s="444" t="s">
        <v>866</v>
      </c>
      <c r="M21" s="444" t="str">
        <f>CONCATENATE(LEFT(petDefinitions[[#This Row],['[tidName']]],10),"_DESC")</f>
        <v>TID_PET_07_DESC</v>
      </c>
      <c r="N21" s="444">
        <v>7</v>
      </c>
      <c r="Q21" s="67"/>
    </row>
    <row r="22" spans="1:17">
      <c r="A22" s="67"/>
      <c r="B22" s="451" t="s">
        <v>4</v>
      </c>
      <c r="C22" s="452" t="s">
        <v>811</v>
      </c>
      <c r="D22" s="453" t="s">
        <v>646</v>
      </c>
      <c r="E22" s="447" t="s">
        <v>1378</v>
      </c>
      <c r="F22" s="453">
        <v>1</v>
      </c>
      <c r="G22" s="447" t="b">
        <v>1</v>
      </c>
      <c r="H22" s="448" t="s">
        <v>1168</v>
      </c>
      <c r="I22" s="454" t="s">
        <v>1173</v>
      </c>
      <c r="J22" s="454" t="s">
        <v>1315</v>
      </c>
      <c r="K22" s="449" t="s">
        <v>795</v>
      </c>
      <c r="L22" s="444" t="s">
        <v>869</v>
      </c>
      <c r="M22" s="444" t="str">
        <f>CONCATENATE(LEFT(petDefinitions[[#This Row],['[tidName']]],10),"_DESC")</f>
        <v>TID_PET_13_DESC</v>
      </c>
      <c r="N22" s="444">
        <v>13</v>
      </c>
      <c r="Q22" s="67"/>
    </row>
    <row r="23" spans="1:17">
      <c r="A23" s="67"/>
      <c r="B23" s="451" t="s">
        <v>4</v>
      </c>
      <c r="C23" s="452" t="s">
        <v>651</v>
      </c>
      <c r="D23" s="453" t="s">
        <v>646</v>
      </c>
      <c r="E23" s="447" t="s">
        <v>1378</v>
      </c>
      <c r="F23" s="453">
        <v>2</v>
      </c>
      <c r="G23" s="447" t="b">
        <v>1</v>
      </c>
      <c r="H23" s="448" t="s">
        <v>652</v>
      </c>
      <c r="I23" s="448" t="s">
        <v>653</v>
      </c>
      <c r="J23" s="448" t="s">
        <v>1314</v>
      </c>
      <c r="K23" s="449" t="s">
        <v>821</v>
      </c>
      <c r="L23" s="444" t="s">
        <v>861</v>
      </c>
      <c r="M23" s="444" t="str">
        <f>CONCATENATE(LEFT(petDefinitions[[#This Row],['[tidName']]],10),"_DESC")</f>
        <v>TID_PET_02_DESC</v>
      </c>
      <c r="N23" s="444">
        <v>2</v>
      </c>
      <c r="Q23" s="67"/>
    </row>
    <row r="24" spans="1:17">
      <c r="A24" s="67"/>
      <c r="B24" s="451" t="s">
        <v>4</v>
      </c>
      <c r="C24" s="452" t="s">
        <v>802</v>
      </c>
      <c r="D24" s="453" t="s">
        <v>646</v>
      </c>
      <c r="E24" s="447" t="s">
        <v>1378</v>
      </c>
      <c r="F24" s="453">
        <v>3</v>
      </c>
      <c r="G24" s="447" t="b">
        <v>1</v>
      </c>
      <c r="H24" s="448" t="s">
        <v>1164</v>
      </c>
      <c r="I24" s="448" t="s">
        <v>1172</v>
      </c>
      <c r="J24" s="448" t="s">
        <v>1314</v>
      </c>
      <c r="K24" s="449" t="s">
        <v>821</v>
      </c>
      <c r="L24" s="444" t="s">
        <v>863</v>
      </c>
      <c r="M24" s="444" t="str">
        <f>CONCATENATE(LEFT(petDefinitions[[#This Row],['[tidName']]],10),"_DESC")</f>
        <v>TID_PET_04_DESC</v>
      </c>
      <c r="N24" s="444">
        <v>4</v>
      </c>
      <c r="Q24" s="67"/>
    </row>
    <row r="25" spans="1:17">
      <c r="A25" s="67"/>
      <c r="B25" s="451" t="s">
        <v>4</v>
      </c>
      <c r="C25" s="452" t="s">
        <v>804</v>
      </c>
      <c r="D25" s="453" t="s">
        <v>646</v>
      </c>
      <c r="E25" s="447" t="s">
        <v>1378</v>
      </c>
      <c r="F25" s="453">
        <v>4</v>
      </c>
      <c r="G25" s="447" t="b">
        <v>1</v>
      </c>
      <c r="H25" s="448" t="s">
        <v>652</v>
      </c>
      <c r="I25" s="454" t="s">
        <v>653</v>
      </c>
      <c r="J25" s="454" t="s">
        <v>1314</v>
      </c>
      <c r="K25" s="455" t="s">
        <v>821</v>
      </c>
      <c r="L25" s="444" t="s">
        <v>865</v>
      </c>
      <c r="M25" s="444" t="str">
        <f>CONCATENATE(LEFT(petDefinitions[[#This Row],['[tidName']]],10),"_DESC")</f>
        <v>TID_PET_06_DESC</v>
      </c>
      <c r="N25" s="444">
        <v>6</v>
      </c>
      <c r="Q25" s="67"/>
    </row>
    <row r="26" spans="1:17">
      <c r="A26" s="67"/>
      <c r="B26" s="445" t="s">
        <v>4</v>
      </c>
      <c r="C26" s="446" t="s">
        <v>846</v>
      </c>
      <c r="D26" s="447" t="s">
        <v>646</v>
      </c>
      <c r="E26" s="447" t="s">
        <v>1378</v>
      </c>
      <c r="F26" s="453">
        <v>5</v>
      </c>
      <c r="G26" s="447" t="b">
        <v>1</v>
      </c>
      <c r="H26" s="448" t="s">
        <v>652</v>
      </c>
      <c r="I26" s="448" t="s">
        <v>653</v>
      </c>
      <c r="J26" s="448" t="s">
        <v>1314</v>
      </c>
      <c r="K26" s="449" t="s">
        <v>795</v>
      </c>
      <c r="L26" s="444" t="s">
        <v>882</v>
      </c>
      <c r="M26" s="444" t="str">
        <f>CONCATENATE(LEFT(petDefinitions[[#This Row],['[tidName']]],10),"_DESC")</f>
        <v>TID_PET_26_DESC</v>
      </c>
      <c r="N26" s="444">
        <v>26</v>
      </c>
      <c r="Q26" s="67"/>
    </row>
    <row r="27" spans="1:17">
      <c r="A27" s="67"/>
      <c r="B27" s="445" t="s">
        <v>4</v>
      </c>
      <c r="C27" s="446" t="s">
        <v>649</v>
      </c>
      <c r="D27" s="447" t="s">
        <v>646</v>
      </c>
      <c r="E27" s="447" t="s">
        <v>301</v>
      </c>
      <c r="F27" s="447">
        <v>0</v>
      </c>
      <c r="G27" s="447" t="b">
        <v>0</v>
      </c>
      <c r="H27" s="448" t="s">
        <v>652</v>
      </c>
      <c r="I27" s="448" t="s">
        <v>653</v>
      </c>
      <c r="J27" s="448" t="s">
        <v>1314</v>
      </c>
      <c r="K27" s="449" t="s">
        <v>326</v>
      </c>
      <c r="L27" s="444" t="s">
        <v>835</v>
      </c>
      <c r="M27" s="444" t="str">
        <f>CONCATENATE(LEFT(petDefinitions[[#This Row],['[tidName']]],10),"_DESC")</f>
        <v>TID_PET_00_DESC</v>
      </c>
      <c r="N27" s="450">
        <v>0</v>
      </c>
      <c r="Q27" s="67"/>
    </row>
    <row r="28" spans="1:17">
      <c r="A28" s="67"/>
      <c r="B28" s="451" t="s">
        <v>4</v>
      </c>
      <c r="C28" s="452" t="s">
        <v>650</v>
      </c>
      <c r="D28" s="453" t="s">
        <v>646</v>
      </c>
      <c r="E28" s="447" t="s">
        <v>301</v>
      </c>
      <c r="F28" s="453">
        <v>1</v>
      </c>
      <c r="G28" s="447" t="b">
        <v>1</v>
      </c>
      <c r="H28" s="448" t="s">
        <v>652</v>
      </c>
      <c r="I28" s="448" t="s">
        <v>653</v>
      </c>
      <c r="J28" s="448" t="s">
        <v>1314</v>
      </c>
      <c r="K28" s="449" t="s">
        <v>301</v>
      </c>
      <c r="L28" s="444" t="s">
        <v>860</v>
      </c>
      <c r="M28" s="450" t="str">
        <f>CONCATENATE(LEFT(petDefinitions[[#This Row],['[tidName']]],10),"_DESC")</f>
        <v>TID_PET_01_DESC</v>
      </c>
      <c r="N28" s="444">
        <v>1</v>
      </c>
      <c r="Q28" s="67"/>
    </row>
    <row r="29" spans="1:17">
      <c r="A29" s="67"/>
      <c r="B29" s="451" t="s">
        <v>4</v>
      </c>
      <c r="C29" s="452" t="s">
        <v>801</v>
      </c>
      <c r="D29" s="453" t="s">
        <v>646</v>
      </c>
      <c r="E29" s="447" t="s">
        <v>301</v>
      </c>
      <c r="F29" s="447">
        <v>2</v>
      </c>
      <c r="G29" s="447" t="b">
        <v>0</v>
      </c>
      <c r="H29" s="448" t="s">
        <v>1319</v>
      </c>
      <c r="I29" s="448" t="s">
        <v>1294</v>
      </c>
      <c r="J29" s="448" t="s">
        <v>1295</v>
      </c>
      <c r="K29" s="449" t="s">
        <v>326</v>
      </c>
      <c r="L29" s="444" t="s">
        <v>862</v>
      </c>
      <c r="M29" s="444" t="str">
        <f>CONCATENATE(LEFT(petDefinitions[[#This Row],['[tidName']]],10),"_DESC")</f>
        <v>TID_PET_03_DESC</v>
      </c>
      <c r="N29" s="450">
        <v>3</v>
      </c>
      <c r="Q29" s="67"/>
    </row>
    <row r="30" spans="1:17">
      <c r="A30" s="67"/>
      <c r="B30" s="451" t="s">
        <v>4</v>
      </c>
      <c r="C30" s="452" t="s">
        <v>803</v>
      </c>
      <c r="D30" s="453" t="s">
        <v>646</v>
      </c>
      <c r="E30" s="447" t="s">
        <v>301</v>
      </c>
      <c r="F30" s="447">
        <v>3</v>
      </c>
      <c r="G30" s="447" t="b">
        <v>1</v>
      </c>
      <c r="H30" s="448" t="s">
        <v>652</v>
      </c>
      <c r="I30" s="454" t="s">
        <v>653</v>
      </c>
      <c r="J30" s="454" t="s">
        <v>1314</v>
      </c>
      <c r="K30" s="449" t="s">
        <v>301</v>
      </c>
      <c r="L30" s="444" t="s">
        <v>864</v>
      </c>
      <c r="M30" s="450" t="str">
        <f>CONCATENATE(LEFT(petDefinitions[[#This Row],['[tidName']]],10),"_DESC")</f>
        <v>TID_PET_05_DESC</v>
      </c>
      <c r="N30" s="444">
        <v>5</v>
      </c>
      <c r="Q30" s="67"/>
    </row>
    <row r="31" spans="1:17">
      <c r="A31" s="67"/>
      <c r="B31" s="451" t="s">
        <v>4</v>
      </c>
      <c r="C31" s="452" t="s">
        <v>812</v>
      </c>
      <c r="D31" s="453" t="s">
        <v>646</v>
      </c>
      <c r="E31" s="447" t="s">
        <v>301</v>
      </c>
      <c r="F31" s="453">
        <v>4</v>
      </c>
      <c r="G31" s="447" t="b">
        <v>0</v>
      </c>
      <c r="H31" s="448" t="s">
        <v>1165</v>
      </c>
      <c r="I31" s="448" t="s">
        <v>1174</v>
      </c>
      <c r="J31" s="448" t="s">
        <v>1316</v>
      </c>
      <c r="K31" s="449" t="s">
        <v>919</v>
      </c>
      <c r="L31" s="444" t="s">
        <v>870</v>
      </c>
      <c r="M31" s="444" t="str">
        <f>CONCATENATE(LEFT(petDefinitions[[#This Row],['[tidName']]],10),"_DESC")</f>
        <v>TID_PET_14_DESC</v>
      </c>
      <c r="N31" s="444">
        <v>14</v>
      </c>
      <c r="P31" s="67"/>
      <c r="Q31" s="67"/>
    </row>
    <row r="32" spans="1:17">
      <c r="A32" s="67"/>
      <c r="B32" s="451" t="s">
        <v>4</v>
      </c>
      <c r="C32" s="452" t="s">
        <v>844</v>
      </c>
      <c r="D32" s="453" t="s">
        <v>647</v>
      </c>
      <c r="E32" s="447" t="s">
        <v>301</v>
      </c>
      <c r="F32" s="453">
        <v>5</v>
      </c>
      <c r="G32" s="447" t="b">
        <v>0</v>
      </c>
      <c r="H32" s="448" t="s">
        <v>652</v>
      </c>
      <c r="I32" s="448" t="s">
        <v>654</v>
      </c>
      <c r="J32" s="448" t="s">
        <v>902</v>
      </c>
      <c r="K32" s="449" t="s">
        <v>919</v>
      </c>
      <c r="L32" s="444" t="s">
        <v>880</v>
      </c>
      <c r="M32" s="444" t="str">
        <f>CONCATENATE(LEFT(petDefinitions[[#This Row],['[tidName']]],10),"_DESC")</f>
        <v>TID_PET_24_DESC</v>
      </c>
      <c r="N32" s="444">
        <v>24</v>
      </c>
      <c r="Q32" s="67"/>
    </row>
    <row r="33" spans="1:17">
      <c r="A33" s="67"/>
      <c r="B33" s="451" t="s">
        <v>4</v>
      </c>
      <c r="C33" s="452" t="s">
        <v>845</v>
      </c>
      <c r="D33" s="453" t="s">
        <v>646</v>
      </c>
      <c r="E33" s="447" t="s">
        <v>819</v>
      </c>
      <c r="F33" s="453">
        <v>0</v>
      </c>
      <c r="G33" s="447" t="b">
        <v>1</v>
      </c>
      <c r="H33" s="448" t="s">
        <v>1300</v>
      </c>
      <c r="I33" s="448" t="s">
        <v>1301</v>
      </c>
      <c r="J33" s="448" t="s">
        <v>1295</v>
      </c>
      <c r="K33" s="449" t="s">
        <v>390</v>
      </c>
      <c r="L33" s="444" t="s">
        <v>881</v>
      </c>
      <c r="M33" s="444" t="str">
        <f>CONCATENATE(LEFT(petDefinitions[[#This Row],['[tidName']]],10),"_DESC")</f>
        <v>TID_PET_25_DESC</v>
      </c>
      <c r="N33" s="444">
        <v>25</v>
      </c>
      <c r="Q33" s="67"/>
    </row>
    <row r="34" spans="1:17">
      <c r="A34" s="67">
        <v>30</v>
      </c>
      <c r="B34" s="451" t="s">
        <v>4</v>
      </c>
      <c r="C34" s="452" t="s">
        <v>852</v>
      </c>
      <c r="D34" s="453" t="s">
        <v>647</v>
      </c>
      <c r="E34" s="447" t="s">
        <v>819</v>
      </c>
      <c r="F34" s="453">
        <v>1</v>
      </c>
      <c r="G34" s="447" t="b">
        <v>0</v>
      </c>
      <c r="H34" s="448" t="s">
        <v>652</v>
      </c>
      <c r="I34" s="448" t="s">
        <v>653</v>
      </c>
      <c r="J34" s="448" t="s">
        <v>899</v>
      </c>
      <c r="K34" s="449" t="s">
        <v>391</v>
      </c>
      <c r="L34" s="444" t="s">
        <v>888</v>
      </c>
      <c r="M34" s="444" t="str">
        <f>CONCATENATE(LEFT(petDefinitions[[#This Row],['[tidName']]],10),"_DESC")</f>
        <v>TID_PET_32_DESC</v>
      </c>
      <c r="N34" s="444">
        <v>32</v>
      </c>
      <c r="Q34" s="67"/>
    </row>
    <row r="35" spans="1:17">
      <c r="A35" s="67">
        <v>31</v>
      </c>
      <c r="B35" s="451" t="s">
        <v>4</v>
      </c>
      <c r="C35" s="452" t="s">
        <v>856</v>
      </c>
      <c r="D35" s="453" t="s">
        <v>648</v>
      </c>
      <c r="E35" s="447" t="s">
        <v>819</v>
      </c>
      <c r="F35" s="453">
        <v>2</v>
      </c>
      <c r="G35" s="447" t="b">
        <v>0</v>
      </c>
      <c r="H35" s="454" t="s">
        <v>904</v>
      </c>
      <c r="I35" s="454" t="s">
        <v>653</v>
      </c>
      <c r="J35" s="454" t="s">
        <v>901</v>
      </c>
      <c r="K35" s="449" t="s">
        <v>911</v>
      </c>
      <c r="L35" s="444" t="s">
        <v>892</v>
      </c>
      <c r="M35" s="444" t="str">
        <f>CONCATENATE(LEFT(petDefinitions[[#This Row],['[tidName']]],10),"_DESC")</f>
        <v>TID_PET_36_DESC</v>
      </c>
      <c r="N35" s="444">
        <v>36</v>
      </c>
      <c r="Q35" s="67"/>
    </row>
    <row r="36" spans="1:17">
      <c r="A36" s="67">
        <v>32</v>
      </c>
      <c r="B36" s="451" t="s">
        <v>4</v>
      </c>
      <c r="C36" s="452" t="s">
        <v>854</v>
      </c>
      <c r="D36" s="453" t="s">
        <v>648</v>
      </c>
      <c r="E36" s="447" t="s">
        <v>819</v>
      </c>
      <c r="F36" s="453">
        <v>3</v>
      </c>
      <c r="G36" s="447" t="b">
        <v>0</v>
      </c>
      <c r="H36" s="448" t="s">
        <v>914</v>
      </c>
      <c r="I36" s="448" t="s">
        <v>655</v>
      </c>
      <c r="J36" s="448" t="s">
        <v>932</v>
      </c>
      <c r="K36" s="449" t="s">
        <v>913</v>
      </c>
      <c r="L36" s="444" t="s">
        <v>890</v>
      </c>
      <c r="M36" s="444" t="str">
        <f>CONCATENATE(LEFT(petDefinitions[[#This Row],['[tidName']]],10),"_DESC")</f>
        <v>TID_PET_34_DESC</v>
      </c>
      <c r="N36" s="444">
        <v>34</v>
      </c>
      <c r="Q36" s="67"/>
    </row>
    <row r="37" spans="1:17">
      <c r="A37" s="67">
        <v>33</v>
      </c>
      <c r="B37" s="451" t="s">
        <v>4</v>
      </c>
      <c r="C37" s="452" t="s">
        <v>853</v>
      </c>
      <c r="D37" s="453" t="s">
        <v>648</v>
      </c>
      <c r="E37" s="447" t="s">
        <v>819</v>
      </c>
      <c r="F37" s="453">
        <v>4</v>
      </c>
      <c r="G37" s="447" t="b">
        <v>0</v>
      </c>
      <c r="H37" s="448" t="s">
        <v>897</v>
      </c>
      <c r="I37" s="448" t="s">
        <v>654</v>
      </c>
      <c r="J37" s="448" t="s">
        <v>903</v>
      </c>
      <c r="K37" s="449" t="s">
        <v>840</v>
      </c>
      <c r="L37" s="444" t="s">
        <v>889</v>
      </c>
      <c r="M37" s="444" t="str">
        <f>CONCATENATE(LEFT(petDefinitions[[#This Row],['[tidName']]],10),"_DESC")</f>
        <v>TID_PET_33_DESC</v>
      </c>
      <c r="N37" s="444">
        <v>33</v>
      </c>
      <c r="Q37" s="67"/>
    </row>
    <row r="38" spans="1:17">
      <c r="A38" s="67">
        <v>34</v>
      </c>
      <c r="B38" s="451" t="s">
        <v>4</v>
      </c>
      <c r="C38" s="452" t="s">
        <v>855</v>
      </c>
      <c r="D38" s="453" t="s">
        <v>648</v>
      </c>
      <c r="E38" s="447" t="s">
        <v>819</v>
      </c>
      <c r="F38" s="453">
        <v>5</v>
      </c>
      <c r="G38" s="447" t="b">
        <v>0</v>
      </c>
      <c r="H38" s="448" t="s">
        <v>896</v>
      </c>
      <c r="I38" s="448" t="s">
        <v>653</v>
      </c>
      <c r="J38" s="448" t="s">
        <v>901</v>
      </c>
      <c r="K38" s="449" t="s">
        <v>799</v>
      </c>
      <c r="L38" s="444" t="s">
        <v>891</v>
      </c>
      <c r="M38" s="444" t="str">
        <f>CONCATENATE(LEFT(petDefinitions[[#This Row],['[tidName']]],10),"_DESC")</f>
        <v>TID_PET_35_DESC</v>
      </c>
      <c r="N38" s="444">
        <v>35</v>
      </c>
      <c r="Q38" s="67"/>
    </row>
    <row r="39" spans="1:17">
      <c r="A39" s="67">
        <v>35</v>
      </c>
      <c r="B39" s="451" t="s">
        <v>4</v>
      </c>
      <c r="C39" s="452" t="s">
        <v>858</v>
      </c>
      <c r="D39" s="453" t="s">
        <v>819</v>
      </c>
      <c r="E39" s="447" t="s">
        <v>819</v>
      </c>
      <c r="F39" s="453">
        <v>6</v>
      </c>
      <c r="G39" s="447" t="b">
        <v>0</v>
      </c>
      <c r="H39" s="454" t="s">
        <v>915</v>
      </c>
      <c r="I39" s="454" t="s">
        <v>655</v>
      </c>
      <c r="J39" s="454" t="s">
        <v>963</v>
      </c>
      <c r="K39" s="449" t="s">
        <v>918</v>
      </c>
      <c r="L39" s="444" t="s">
        <v>894</v>
      </c>
      <c r="M39" s="444" t="str">
        <f>CONCATENATE(LEFT(petDefinitions[[#This Row],['[tidName']]],10),"_DESC")</f>
        <v>TID_PET_38_DESC</v>
      </c>
      <c r="N39" s="444">
        <v>38</v>
      </c>
      <c r="Q39" s="67"/>
    </row>
    <row r="40" spans="1:17">
      <c r="A40" s="67">
        <v>36</v>
      </c>
      <c r="B40" s="451" t="s">
        <v>4</v>
      </c>
      <c r="C40" s="452" t="s">
        <v>859</v>
      </c>
      <c r="D40" s="453" t="s">
        <v>819</v>
      </c>
      <c r="E40" s="447" t="s">
        <v>819</v>
      </c>
      <c r="F40" s="453">
        <v>7</v>
      </c>
      <c r="G40" s="447" t="b">
        <v>0</v>
      </c>
      <c r="H40" s="448" t="s">
        <v>1032</v>
      </c>
      <c r="I40" s="448" t="s">
        <v>653</v>
      </c>
      <c r="J40" s="448" t="s">
        <v>961</v>
      </c>
      <c r="K40" s="449" t="s">
        <v>1030</v>
      </c>
      <c r="L40" s="444" t="s">
        <v>895</v>
      </c>
      <c r="M40" s="444" t="str">
        <f>CONCATENATE(LEFT(petDefinitions[[#This Row],['[tidName']]],10),"_DESC")</f>
        <v>TID_PET_39_DESC</v>
      </c>
      <c r="N40" s="444">
        <v>39</v>
      </c>
      <c r="Q40" s="67"/>
    </row>
    <row r="41" spans="1:17">
      <c r="A41" s="67">
        <v>37</v>
      </c>
      <c r="B41" s="451" t="s">
        <v>4</v>
      </c>
      <c r="C41" s="452" t="s">
        <v>807</v>
      </c>
      <c r="D41" s="453" t="s">
        <v>646</v>
      </c>
      <c r="E41" s="447" t="s">
        <v>829</v>
      </c>
      <c r="F41" s="453">
        <v>0</v>
      </c>
      <c r="G41" s="447" t="b">
        <v>1</v>
      </c>
      <c r="H41" s="448" t="s">
        <v>652</v>
      </c>
      <c r="I41" s="448" t="s">
        <v>655</v>
      </c>
      <c r="J41" s="448" t="s">
        <v>900</v>
      </c>
      <c r="K41" s="449" t="s">
        <v>829</v>
      </c>
      <c r="L41" s="444" t="s">
        <v>868</v>
      </c>
      <c r="M41" s="444" t="str">
        <f>CONCATENATE(LEFT(petDefinitions[[#This Row],['[tidName']]],10),"_DESC")</f>
        <v>TID_PET_09_DESC</v>
      </c>
      <c r="N41" s="444">
        <v>9</v>
      </c>
      <c r="Q41" s="67"/>
    </row>
    <row r="42" spans="1:17">
      <c r="A42" s="67">
        <v>38</v>
      </c>
      <c r="B42" s="451" t="s">
        <v>4</v>
      </c>
      <c r="C42" s="452" t="s">
        <v>808</v>
      </c>
      <c r="D42" s="453" t="s">
        <v>646</v>
      </c>
      <c r="E42" s="447" t="s">
        <v>829</v>
      </c>
      <c r="F42" s="453">
        <v>1</v>
      </c>
      <c r="G42" s="447" t="b">
        <v>1</v>
      </c>
      <c r="H42" s="448" t="s">
        <v>1320</v>
      </c>
      <c r="I42" s="448" t="s">
        <v>1297</v>
      </c>
      <c r="J42" s="448" t="s">
        <v>1305</v>
      </c>
      <c r="K42" s="449" t="s">
        <v>796</v>
      </c>
      <c r="L42" s="444" t="s">
        <v>1169</v>
      </c>
      <c r="M42" s="444" t="str">
        <f>CONCATENATE(LEFT(petDefinitions[[#This Row],['[tidName']]],10),"_DESC")</f>
        <v>TID_PET_10_DESC</v>
      </c>
      <c r="N42" s="444">
        <v>10</v>
      </c>
      <c r="Q42" s="67"/>
    </row>
    <row r="43" spans="1:17">
      <c r="A43" s="67">
        <v>39</v>
      </c>
      <c r="B43" s="451" t="s">
        <v>4</v>
      </c>
      <c r="C43" s="452" t="s">
        <v>814</v>
      </c>
      <c r="D43" s="453" t="s">
        <v>646</v>
      </c>
      <c r="E43" s="447" t="s">
        <v>829</v>
      </c>
      <c r="F43" s="453">
        <v>2</v>
      </c>
      <c r="G43" s="447" t="b">
        <v>1</v>
      </c>
      <c r="H43" s="454" t="s">
        <v>1299</v>
      </c>
      <c r="I43" s="454" t="s">
        <v>1298</v>
      </c>
      <c r="J43" s="448" t="s">
        <v>1296</v>
      </c>
      <c r="K43" s="449" t="s">
        <v>829</v>
      </c>
      <c r="L43" s="444" t="s">
        <v>872</v>
      </c>
      <c r="M43" s="444" t="str">
        <f>CONCATENATE(LEFT(petDefinitions[[#This Row],['[tidName']]],10),"_DESC")</f>
        <v>TID_PET_16_DESC</v>
      </c>
      <c r="N43" s="444">
        <v>16</v>
      </c>
      <c r="Q43" s="67"/>
    </row>
    <row r="44" spans="1:17">
      <c r="A44" s="67">
        <v>40</v>
      </c>
      <c r="B44" s="451" t="s">
        <v>4</v>
      </c>
      <c r="C44" s="452" t="s">
        <v>815</v>
      </c>
      <c r="D44" s="453" t="s">
        <v>646</v>
      </c>
      <c r="E44" s="447" t="s">
        <v>829</v>
      </c>
      <c r="F44" s="453">
        <v>3</v>
      </c>
      <c r="G44" s="447" t="b">
        <v>1</v>
      </c>
      <c r="H44" s="448" t="s">
        <v>652</v>
      </c>
      <c r="I44" s="448" t="s">
        <v>655</v>
      </c>
      <c r="J44" s="448" t="s">
        <v>1314</v>
      </c>
      <c r="K44" s="449" t="s">
        <v>796</v>
      </c>
      <c r="L44" s="444" t="s">
        <v>873</v>
      </c>
      <c r="M44" s="444" t="str">
        <f>CONCATENATE(LEFT(petDefinitions[[#This Row],['[tidName']]],10),"_DESC")</f>
        <v>TID_PET_17_DESC</v>
      </c>
      <c r="N44" s="444">
        <v>17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abSelected="1" topLeftCell="M43" zoomScaleNormal="100" workbookViewId="0">
      <selection activeCell="Q62" sqref="Q62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19.140625" style="67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382</v>
      </c>
      <c r="C3" s="191"/>
      <c r="D3" s="191"/>
      <c r="E3" s="191"/>
      <c r="F3" s="526"/>
      <c r="G3" s="526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482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778</v>
      </c>
    </row>
    <row r="16" spans="2:25">
      <c r="B16" s="136" t="s">
        <v>4</v>
      </c>
      <c r="C16" s="189" t="s">
        <v>792</v>
      </c>
    </row>
    <row r="17" spans="2:32">
      <c r="B17" s="136" t="s">
        <v>4</v>
      </c>
      <c r="C17" s="189" t="s">
        <v>1177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563</v>
      </c>
      <c r="D21" s="172"/>
      <c r="E21" s="192"/>
      <c r="F21" s="526"/>
      <c r="G21" s="526"/>
      <c r="H21" s="192"/>
      <c r="I21" s="172"/>
      <c r="J21" s="192"/>
      <c r="O21" s="5" t="s">
        <v>376</v>
      </c>
      <c r="R21" s="5" t="s">
        <v>377</v>
      </c>
      <c r="Y21" s="172" t="s">
        <v>411</v>
      </c>
      <c r="Z21" s="172"/>
      <c r="AA21" s="172"/>
      <c r="AB21" s="172"/>
    </row>
    <row r="22" spans="2:32" ht="126">
      <c r="B22" s="305" t="s">
        <v>353</v>
      </c>
      <c r="C22" s="299" t="s">
        <v>5</v>
      </c>
      <c r="D22" s="300" t="s">
        <v>364</v>
      </c>
      <c r="E22" s="290" t="s">
        <v>365</v>
      </c>
      <c r="F22" s="291" t="s">
        <v>366</v>
      </c>
      <c r="G22" s="291" t="s">
        <v>367</v>
      </c>
      <c r="H22" s="291" t="s">
        <v>368</v>
      </c>
      <c r="I22" s="291" t="s">
        <v>369</v>
      </c>
      <c r="J22" s="291" t="s">
        <v>370</v>
      </c>
      <c r="K22" s="291" t="s">
        <v>371</v>
      </c>
      <c r="L22" s="291" t="s">
        <v>372</v>
      </c>
      <c r="M22" s="292" t="s">
        <v>373</v>
      </c>
      <c r="N22" s="292" t="s">
        <v>486</v>
      </c>
      <c r="O22" s="292" t="s">
        <v>484</v>
      </c>
      <c r="P22" s="292" t="s">
        <v>374</v>
      </c>
      <c r="Q22" s="292" t="s">
        <v>539</v>
      </c>
      <c r="R22" s="292" t="s">
        <v>538</v>
      </c>
      <c r="S22" s="292" t="s">
        <v>483</v>
      </c>
      <c r="T22" s="292" t="s">
        <v>485</v>
      </c>
      <c r="U22" s="292" t="s">
        <v>447</v>
      </c>
      <c r="V22" s="292" t="s">
        <v>375</v>
      </c>
      <c r="W22" s="292" t="s">
        <v>905</v>
      </c>
      <c r="X22" s="293" t="s">
        <v>379</v>
      </c>
      <c r="Y22" s="293" t="s">
        <v>378</v>
      </c>
      <c r="Z22" s="293" t="s">
        <v>380</v>
      </c>
      <c r="AA22" s="294" t="s">
        <v>596</v>
      </c>
      <c r="AB22" s="284" t="s">
        <v>38</v>
      </c>
      <c r="AC22" s="285" t="s">
        <v>407</v>
      </c>
      <c r="AD22" s="286" t="s">
        <v>408</v>
      </c>
      <c r="AE22" s="286" t="s">
        <v>409</v>
      </c>
      <c r="AF22" s="287" t="s">
        <v>595</v>
      </c>
    </row>
    <row r="23" spans="2:32">
      <c r="B23" s="307" t="s">
        <v>4</v>
      </c>
      <c r="C23" s="303" t="s">
        <v>1080</v>
      </c>
      <c r="D23" s="304" t="s">
        <v>359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0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522</v>
      </c>
      <c r="AC23" s="489" t="s">
        <v>703</v>
      </c>
      <c r="AD23" s="490" t="s">
        <v>721</v>
      </c>
      <c r="AE23" s="489" t="s">
        <v>735</v>
      </c>
      <c r="AF23" s="489" t="s">
        <v>737</v>
      </c>
    </row>
    <row r="24" spans="2:32">
      <c r="B24" s="307" t="s">
        <v>4</v>
      </c>
      <c r="C24" s="303" t="s">
        <v>1081</v>
      </c>
      <c r="D24" s="304" t="s">
        <v>359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0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577</v>
      </c>
      <c r="AC24" s="489" t="s">
        <v>704</v>
      </c>
      <c r="AD24" s="490" t="s">
        <v>761</v>
      </c>
      <c r="AE24" s="489" t="s">
        <v>736</v>
      </c>
      <c r="AF24" s="489" t="s">
        <v>738</v>
      </c>
    </row>
    <row r="25" spans="2:32" s="27" customFormat="1">
      <c r="B25" s="306" t="s">
        <v>4</v>
      </c>
      <c r="C25" s="301" t="s">
        <v>1105</v>
      </c>
      <c r="D25" s="302" t="s">
        <v>358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1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195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1" t="s">
        <v>1334</v>
      </c>
      <c r="AC25" s="375" t="s">
        <v>694</v>
      </c>
      <c r="AD25" s="483" t="s">
        <v>727</v>
      </c>
      <c r="AE25" s="375"/>
      <c r="AF25" s="481"/>
    </row>
    <row r="26" spans="2:32">
      <c r="B26" s="307" t="s">
        <v>4</v>
      </c>
      <c r="C26" s="303" t="s">
        <v>1082</v>
      </c>
      <c r="D26" s="304" t="s">
        <v>359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0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78" t="s">
        <v>1326</v>
      </c>
      <c r="AC26" s="489" t="s">
        <v>1343</v>
      </c>
      <c r="AD26" s="490" t="s">
        <v>1353</v>
      </c>
      <c r="AE26" s="489" t="s">
        <v>1361</v>
      </c>
      <c r="AF26" s="489" t="s">
        <v>1369</v>
      </c>
    </row>
    <row r="27" spans="2:32" s="27" customFormat="1">
      <c r="B27" s="306" t="s">
        <v>4</v>
      </c>
      <c r="C27" s="301" t="s">
        <v>1048</v>
      </c>
      <c r="D27" s="302" t="s">
        <v>358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1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195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567</v>
      </c>
      <c r="AC27" s="372" t="s">
        <v>684</v>
      </c>
      <c r="AD27" s="491" t="s">
        <v>711</v>
      </c>
      <c r="AE27" s="372" t="s">
        <v>729</v>
      </c>
      <c r="AF27" s="372" t="s">
        <v>739</v>
      </c>
    </row>
    <row r="28" spans="2:32" s="27" customFormat="1">
      <c r="B28" s="306" t="s">
        <v>4</v>
      </c>
      <c r="C28" s="301" t="s">
        <v>1049</v>
      </c>
      <c r="D28" s="302" t="s">
        <v>358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1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195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566</v>
      </c>
      <c r="AC28" s="372" t="s">
        <v>685</v>
      </c>
      <c r="AD28" s="491" t="s">
        <v>712</v>
      </c>
      <c r="AE28" s="375"/>
      <c r="AF28" s="485"/>
    </row>
    <row r="29" spans="2:32" s="27" customFormat="1">
      <c r="B29" s="307" t="s">
        <v>4</v>
      </c>
      <c r="C29" s="303" t="s">
        <v>1083</v>
      </c>
      <c r="D29" s="304" t="s">
        <v>359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0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78" t="s">
        <v>523</v>
      </c>
      <c r="AC29" s="489" t="s">
        <v>708</v>
      </c>
      <c r="AD29" s="490" t="s">
        <v>771</v>
      </c>
      <c r="AE29" s="480"/>
      <c r="AF29" s="486"/>
    </row>
    <row r="30" spans="2:32" s="27" customFormat="1">
      <c r="B30" s="307" t="s">
        <v>4</v>
      </c>
      <c r="C30" s="303" t="s">
        <v>1075</v>
      </c>
      <c r="D30" s="304" t="s">
        <v>778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0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78" t="s">
        <v>1258</v>
      </c>
      <c r="AC30" s="489" t="s">
        <v>1340</v>
      </c>
      <c r="AD30" s="490" t="s">
        <v>1350</v>
      </c>
      <c r="AE30" s="489" t="s">
        <v>1359</v>
      </c>
      <c r="AF30" s="492" t="s">
        <v>1367</v>
      </c>
    </row>
    <row r="31" spans="2:32" s="27" customFormat="1">
      <c r="B31" s="306" t="s">
        <v>4</v>
      </c>
      <c r="C31" s="301" t="s">
        <v>1050</v>
      </c>
      <c r="D31" s="302" t="s">
        <v>358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1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195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597</v>
      </c>
      <c r="AC31" s="372" t="s">
        <v>686</v>
      </c>
      <c r="AD31" s="491" t="s">
        <v>759</v>
      </c>
      <c r="AE31" s="375"/>
      <c r="AF31" s="485"/>
    </row>
    <row r="32" spans="2:32" s="27" customFormat="1">
      <c r="B32" s="306" t="s">
        <v>4</v>
      </c>
      <c r="C32" s="301" t="s">
        <v>1051</v>
      </c>
      <c r="D32" s="302" t="s">
        <v>358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1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195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598</v>
      </c>
      <c r="AC32" s="372" t="s">
        <v>686</v>
      </c>
      <c r="AD32" s="491" t="s">
        <v>760</v>
      </c>
      <c r="AE32" s="375"/>
      <c r="AF32" s="485"/>
    </row>
    <row r="33" spans="1:32" s="27" customFormat="1">
      <c r="B33" s="306" t="s">
        <v>4</v>
      </c>
      <c r="C33" s="301" t="s">
        <v>1052</v>
      </c>
      <c r="D33" s="302" t="s">
        <v>358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1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195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599</v>
      </c>
      <c r="AC33" s="372" t="s">
        <v>686</v>
      </c>
      <c r="AD33" s="491" t="s">
        <v>722</v>
      </c>
      <c r="AE33" s="375"/>
      <c r="AF33" s="485"/>
    </row>
    <row r="34" spans="1:32" s="27" customFormat="1">
      <c r="B34" s="306" t="s">
        <v>4</v>
      </c>
      <c r="C34" s="301" t="s">
        <v>1053</v>
      </c>
      <c r="D34" s="302" t="s">
        <v>358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1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195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600</v>
      </c>
      <c r="AC34" s="372" t="s">
        <v>686</v>
      </c>
      <c r="AD34" s="491" t="s">
        <v>723</v>
      </c>
      <c r="AE34" s="375"/>
      <c r="AF34" s="485"/>
    </row>
    <row r="35" spans="1:32">
      <c r="B35" s="307" t="s">
        <v>4</v>
      </c>
      <c r="C35" s="303" t="s">
        <v>1084</v>
      </c>
      <c r="D35" s="304" t="s">
        <v>359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0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78" t="s">
        <v>1264</v>
      </c>
      <c r="AC35" s="480" t="s">
        <v>708</v>
      </c>
      <c r="AD35" s="482" t="s">
        <v>771</v>
      </c>
      <c r="AE35" s="480"/>
      <c r="AF35" s="484"/>
    </row>
    <row r="36" spans="1:32">
      <c r="B36" s="306" t="s">
        <v>4</v>
      </c>
      <c r="C36" s="301" t="s">
        <v>1085</v>
      </c>
      <c r="D36" s="302" t="s">
        <v>358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1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195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518</v>
      </c>
      <c r="AC36" s="372" t="s">
        <v>687</v>
      </c>
      <c r="AD36" s="491" t="s">
        <v>724</v>
      </c>
      <c r="AE36" s="375"/>
      <c r="AF36" s="481"/>
    </row>
    <row r="37" spans="1:32">
      <c r="B37" s="306" t="s">
        <v>4</v>
      </c>
      <c r="C37" s="301" t="s">
        <v>1099</v>
      </c>
      <c r="D37" s="302" t="s">
        <v>358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1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195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1" t="s">
        <v>1265</v>
      </c>
      <c r="AC37" s="375" t="s">
        <v>701</v>
      </c>
      <c r="AD37" s="483" t="s">
        <v>725</v>
      </c>
      <c r="AE37" s="375" t="s">
        <v>748</v>
      </c>
      <c r="AF37" s="375" t="s">
        <v>747</v>
      </c>
    </row>
    <row r="38" spans="1:32" s="27" customFormat="1">
      <c r="B38" s="306" t="s">
        <v>4</v>
      </c>
      <c r="C38" s="364" t="s">
        <v>1054</v>
      </c>
      <c r="D38" s="365" t="s">
        <v>358</v>
      </c>
      <c r="E38" s="366">
        <v>80</v>
      </c>
      <c r="F38" s="367">
        <v>2</v>
      </c>
      <c r="G38" s="367">
        <v>0</v>
      </c>
      <c r="H38" s="367">
        <v>3</v>
      </c>
      <c r="I38" s="367">
        <v>0</v>
      </c>
      <c r="J38" s="367">
        <v>50</v>
      </c>
      <c r="K38" s="368">
        <v>0.15</v>
      </c>
      <c r="L38" s="367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195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69">
        <v>0.25</v>
      </c>
      <c r="Y38" s="369">
        <v>0.25</v>
      </c>
      <c r="Z38" s="369">
        <v>0</v>
      </c>
      <c r="AA38" s="370">
        <v>0</v>
      </c>
      <c r="AB38" s="371" t="s">
        <v>1266</v>
      </c>
      <c r="AC38" s="372" t="s">
        <v>688</v>
      </c>
      <c r="AD38" s="491" t="s">
        <v>713</v>
      </c>
      <c r="AE38" s="375"/>
      <c r="AF38" s="485"/>
    </row>
    <row r="39" spans="1:32" s="27" customFormat="1">
      <c r="B39" s="307" t="s">
        <v>4</v>
      </c>
      <c r="C39" s="303" t="s">
        <v>1086</v>
      </c>
      <c r="D39" s="304" t="s">
        <v>359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0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78" t="s">
        <v>1327</v>
      </c>
      <c r="AC39" s="489" t="s">
        <v>1348</v>
      </c>
      <c r="AD39" s="490" t="s">
        <v>759</v>
      </c>
      <c r="AE39" s="480"/>
      <c r="AF39" s="486"/>
    </row>
    <row r="40" spans="1:32">
      <c r="B40" s="307" t="s">
        <v>4</v>
      </c>
      <c r="C40" s="303" t="s">
        <v>1055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0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78" t="s">
        <v>1328</v>
      </c>
      <c r="AC40" s="489" t="s">
        <v>689</v>
      </c>
      <c r="AD40" s="490" t="s">
        <v>715</v>
      </c>
      <c r="AE40" s="489" t="s">
        <v>773</v>
      </c>
      <c r="AF40" s="492" t="s">
        <v>740</v>
      </c>
    </row>
    <row r="41" spans="1:32">
      <c r="A41" s="239"/>
      <c r="B41" s="307" t="s">
        <v>4</v>
      </c>
      <c r="C41" s="303" t="s">
        <v>1056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0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78" t="s">
        <v>1329</v>
      </c>
      <c r="AC41" s="489" t="s">
        <v>689</v>
      </c>
      <c r="AD41" s="490" t="s">
        <v>715</v>
      </c>
      <c r="AE41" s="489" t="s">
        <v>773</v>
      </c>
      <c r="AF41" s="492" t="s">
        <v>740</v>
      </c>
    </row>
    <row r="42" spans="1:32">
      <c r="B42" s="307" t="s">
        <v>4</v>
      </c>
      <c r="C42" s="303" t="s">
        <v>1057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0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78" t="s">
        <v>1330</v>
      </c>
      <c r="AC42" s="489" t="s">
        <v>689</v>
      </c>
      <c r="AD42" s="490" t="s">
        <v>715</v>
      </c>
      <c r="AE42" s="489" t="s">
        <v>773</v>
      </c>
      <c r="AF42" s="492" t="s">
        <v>740</v>
      </c>
    </row>
    <row r="43" spans="1:32">
      <c r="B43" s="307" t="s">
        <v>4</v>
      </c>
      <c r="C43" s="303" t="s">
        <v>1058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0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78" t="s">
        <v>1331</v>
      </c>
      <c r="AC43" s="489" t="s">
        <v>689</v>
      </c>
      <c r="AD43" s="490" t="s">
        <v>715</v>
      </c>
      <c r="AE43" s="489" t="s">
        <v>773</v>
      </c>
      <c r="AF43" s="492" t="s">
        <v>740</v>
      </c>
    </row>
    <row r="44" spans="1:32">
      <c r="B44" s="307" t="s">
        <v>4</v>
      </c>
      <c r="C44" s="303" t="s">
        <v>1059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0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78" t="s">
        <v>1332</v>
      </c>
      <c r="AC44" s="489" t="s">
        <v>689</v>
      </c>
      <c r="AD44" s="490" t="s">
        <v>715</v>
      </c>
      <c r="AE44" s="489" t="s">
        <v>773</v>
      </c>
      <c r="AF44" s="492" t="s">
        <v>740</v>
      </c>
    </row>
    <row r="45" spans="1:32" s="27" customFormat="1">
      <c r="B45" s="306" t="s">
        <v>4</v>
      </c>
      <c r="C45" s="301" t="s">
        <v>1100</v>
      </c>
      <c r="D45" s="302" t="s">
        <v>358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1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195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602</v>
      </c>
      <c r="AC45" s="372" t="s">
        <v>698</v>
      </c>
      <c r="AD45" s="491" t="s">
        <v>716</v>
      </c>
      <c r="AE45" s="375"/>
      <c r="AF45" s="485"/>
    </row>
    <row r="46" spans="1:32" s="27" customFormat="1">
      <c r="A46" s="240"/>
      <c r="B46" s="306" t="s">
        <v>4</v>
      </c>
      <c r="C46" s="301" t="s">
        <v>1101</v>
      </c>
      <c r="D46" s="302" t="s">
        <v>358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1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195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603</v>
      </c>
      <c r="AC46" s="372" t="s">
        <v>698</v>
      </c>
      <c r="AD46" s="491" t="s">
        <v>716</v>
      </c>
      <c r="AE46" s="375"/>
      <c r="AF46" s="485"/>
    </row>
    <row r="47" spans="1:32" s="27" customFormat="1">
      <c r="B47" s="306" t="s">
        <v>4</v>
      </c>
      <c r="C47" s="301" t="s">
        <v>1102</v>
      </c>
      <c r="D47" s="302" t="s">
        <v>358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1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195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604</v>
      </c>
      <c r="AC47" s="372" t="s">
        <v>698</v>
      </c>
      <c r="AD47" s="491" t="s">
        <v>716</v>
      </c>
      <c r="AE47" s="375"/>
      <c r="AF47" s="485"/>
    </row>
    <row r="48" spans="1:32" s="27" customFormat="1">
      <c r="B48" s="307" t="s">
        <v>4</v>
      </c>
      <c r="C48" s="303" t="s">
        <v>1060</v>
      </c>
      <c r="D48" s="304" t="s">
        <v>482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0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520</v>
      </c>
      <c r="AC48" s="489" t="s">
        <v>690</v>
      </c>
      <c r="AD48" s="490" t="s">
        <v>717</v>
      </c>
      <c r="AE48" s="480"/>
      <c r="AF48" s="486"/>
    </row>
    <row r="49" spans="1:32" s="27" customFormat="1">
      <c r="B49" s="306" t="s">
        <v>4</v>
      </c>
      <c r="C49" s="301" t="s">
        <v>1078</v>
      </c>
      <c r="D49" s="302" t="s">
        <v>792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1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195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1" t="s">
        <v>1263</v>
      </c>
      <c r="AC49" s="375" t="s">
        <v>684</v>
      </c>
      <c r="AD49" s="483" t="s">
        <v>711</v>
      </c>
      <c r="AE49" s="375" t="s">
        <v>729</v>
      </c>
      <c r="AF49" s="488" t="s">
        <v>739</v>
      </c>
    </row>
    <row r="50" spans="1:32" s="27" customFormat="1">
      <c r="B50" s="306" t="s">
        <v>4</v>
      </c>
      <c r="C50" s="301" t="s">
        <v>1061</v>
      </c>
      <c r="D50" s="302" t="s">
        <v>792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1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195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601</v>
      </c>
      <c r="AC50" s="372" t="s">
        <v>691</v>
      </c>
      <c r="AD50" s="491" t="s">
        <v>718</v>
      </c>
      <c r="AE50" s="372" t="s">
        <v>730</v>
      </c>
      <c r="AF50" s="372" t="s">
        <v>741</v>
      </c>
    </row>
    <row r="51" spans="1:32" s="27" customFormat="1">
      <c r="B51" s="306" t="s">
        <v>4</v>
      </c>
      <c r="C51" s="301" t="s">
        <v>1062</v>
      </c>
      <c r="D51" s="302" t="s">
        <v>792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1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195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1" t="s">
        <v>1267</v>
      </c>
      <c r="AC51" s="372" t="s">
        <v>691</v>
      </c>
      <c r="AD51" s="491" t="s">
        <v>718</v>
      </c>
      <c r="AE51" s="372" t="s">
        <v>730</v>
      </c>
      <c r="AF51" s="372" t="s">
        <v>741</v>
      </c>
    </row>
    <row r="52" spans="1:32">
      <c r="B52" s="306" t="s">
        <v>4</v>
      </c>
      <c r="C52" s="301" t="s">
        <v>1063</v>
      </c>
      <c r="D52" s="302" t="s">
        <v>792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1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195" t="b">
        <v>1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1" t="s">
        <v>1268</v>
      </c>
      <c r="AC52" s="372" t="s">
        <v>691</v>
      </c>
      <c r="AD52" s="491" t="s">
        <v>718</v>
      </c>
      <c r="AE52" s="372" t="s">
        <v>730</v>
      </c>
      <c r="AF52" s="493" t="s">
        <v>741</v>
      </c>
    </row>
    <row r="53" spans="1:32">
      <c r="B53" s="306" t="s">
        <v>4</v>
      </c>
      <c r="C53" s="303" t="s">
        <v>1178</v>
      </c>
      <c r="D53" s="302" t="s">
        <v>1177</v>
      </c>
      <c r="E53" s="295">
        <v>600</v>
      </c>
      <c r="F53" s="133">
        <v>4</v>
      </c>
      <c r="G53" s="133">
        <v>10</v>
      </c>
      <c r="H53" s="133">
        <v>10</v>
      </c>
      <c r="I53" s="133">
        <v>10</v>
      </c>
      <c r="J53" s="133">
        <v>105</v>
      </c>
      <c r="K53" s="311">
        <v>0.22500000000000001</v>
      </c>
      <c r="L53" s="133">
        <v>0</v>
      </c>
      <c r="M53" s="20" t="b">
        <v>1</v>
      </c>
      <c r="N53" s="308">
        <v>5</v>
      </c>
      <c r="O53" s="308">
        <v>5</v>
      </c>
      <c r="P53" s="183">
        <v>1</v>
      </c>
      <c r="Q53" s="457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78" t="s">
        <v>1270</v>
      </c>
      <c r="AC53" s="480" t="s">
        <v>704</v>
      </c>
      <c r="AD53" s="482" t="s">
        <v>761</v>
      </c>
      <c r="AE53" s="480" t="s">
        <v>736</v>
      </c>
      <c r="AF53" s="487" t="s">
        <v>738</v>
      </c>
    </row>
    <row r="54" spans="1:32" s="27" customFormat="1">
      <c r="B54" s="307" t="s">
        <v>4</v>
      </c>
      <c r="C54" s="303" t="s">
        <v>1106</v>
      </c>
      <c r="D54" s="304" t="s">
        <v>482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0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521</v>
      </c>
      <c r="AC54" s="489" t="s">
        <v>692</v>
      </c>
      <c r="AD54" s="490" t="s">
        <v>767</v>
      </c>
      <c r="AE54" s="480"/>
      <c r="AF54" s="486"/>
    </row>
    <row r="55" spans="1:32" s="27" customFormat="1">
      <c r="B55" s="307" t="s">
        <v>4</v>
      </c>
      <c r="C55" s="303" t="s">
        <v>1313</v>
      </c>
      <c r="D55" s="304" t="s">
        <v>482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0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78" t="s">
        <v>1338</v>
      </c>
      <c r="AC55" s="480" t="s">
        <v>692</v>
      </c>
      <c r="AD55" s="482" t="s">
        <v>767</v>
      </c>
      <c r="AE55" s="480"/>
      <c r="AF55" s="486"/>
    </row>
    <row r="56" spans="1:32" s="27" customFormat="1">
      <c r="B56" s="306" t="s">
        <v>4</v>
      </c>
      <c r="C56" s="301" t="s">
        <v>1064</v>
      </c>
      <c r="D56" s="302" t="s">
        <v>358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1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195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78" t="s">
        <v>1269</v>
      </c>
      <c r="AC56" s="372" t="s">
        <v>699</v>
      </c>
      <c r="AD56" s="491" t="s">
        <v>714</v>
      </c>
      <c r="AE56" s="372" t="s">
        <v>743</v>
      </c>
      <c r="AF56" s="372" t="s">
        <v>742</v>
      </c>
    </row>
    <row r="57" spans="1:32" s="27" customFormat="1">
      <c r="B57" s="306" t="s">
        <v>4</v>
      </c>
      <c r="C57" s="301" t="s">
        <v>1087</v>
      </c>
      <c r="D57" s="302" t="s">
        <v>358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1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195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517</v>
      </c>
      <c r="AC57" s="372" t="s">
        <v>693</v>
      </c>
      <c r="AD57" s="491" t="s">
        <v>719</v>
      </c>
      <c r="AE57" s="375"/>
      <c r="AF57" s="481"/>
    </row>
    <row r="58" spans="1:32" s="27" customFormat="1">
      <c r="B58" s="307" t="s">
        <v>4</v>
      </c>
      <c r="C58" s="303" t="s">
        <v>1074</v>
      </c>
      <c r="D58" s="304" t="s">
        <v>778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0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78" t="s">
        <v>1257</v>
      </c>
      <c r="AC58" s="489" t="s">
        <v>1341</v>
      </c>
      <c r="AD58" s="490" t="s">
        <v>1351</v>
      </c>
      <c r="AE58" s="489" t="s">
        <v>1360</v>
      </c>
      <c r="AF58" s="489" t="s">
        <v>1368</v>
      </c>
    </row>
    <row r="59" spans="1:32">
      <c r="A59" s="239"/>
      <c r="B59" s="306" t="s">
        <v>4</v>
      </c>
      <c r="C59" s="301" t="s">
        <v>1065</v>
      </c>
      <c r="D59" s="302" t="s">
        <v>358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1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195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1" t="s">
        <v>1335</v>
      </c>
      <c r="AC59" s="375" t="s">
        <v>691</v>
      </c>
      <c r="AD59" s="483" t="s">
        <v>718</v>
      </c>
      <c r="AE59" s="375" t="s">
        <v>730</v>
      </c>
      <c r="AF59" s="488" t="s">
        <v>741</v>
      </c>
    </row>
    <row r="60" spans="1:32">
      <c r="B60" s="307" t="s">
        <v>4</v>
      </c>
      <c r="C60" s="303" t="s">
        <v>1088</v>
      </c>
      <c r="D60" s="304" t="s">
        <v>359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0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78" t="s">
        <v>1260</v>
      </c>
      <c r="AC60" s="489" t="s">
        <v>1344</v>
      </c>
      <c r="AD60" s="490" t="s">
        <v>1354</v>
      </c>
      <c r="AE60" s="489" t="s">
        <v>1362</v>
      </c>
      <c r="AF60" s="492" t="s">
        <v>1370</v>
      </c>
    </row>
    <row r="61" spans="1:32">
      <c r="B61" s="306" t="s">
        <v>4</v>
      </c>
      <c r="C61" s="301" t="s">
        <v>1066</v>
      </c>
      <c r="D61" s="302" t="s">
        <v>360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1">
        <v>0.15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195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574</v>
      </c>
      <c r="AC61" s="372" t="s">
        <v>728</v>
      </c>
      <c r="AD61" s="491" t="s">
        <v>769</v>
      </c>
      <c r="AE61" s="372" t="s">
        <v>746</v>
      </c>
      <c r="AF61" s="493" t="s">
        <v>745</v>
      </c>
    </row>
    <row r="62" spans="1:32" s="27" customFormat="1">
      <c r="B62" s="306" t="s">
        <v>4</v>
      </c>
      <c r="C62" s="301" t="s">
        <v>1068</v>
      </c>
      <c r="D62" s="302" t="s">
        <v>360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1">
        <v>0.15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5</v>
      </c>
      <c r="R62" s="195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1" t="s">
        <v>1271</v>
      </c>
      <c r="AC62" s="372" t="s">
        <v>728</v>
      </c>
      <c r="AD62" s="491" t="s">
        <v>769</v>
      </c>
      <c r="AE62" s="372" t="s">
        <v>746</v>
      </c>
      <c r="AF62" s="372" t="s">
        <v>745</v>
      </c>
    </row>
    <row r="63" spans="1:32" s="27" customFormat="1">
      <c r="B63" s="306" t="s">
        <v>4</v>
      </c>
      <c r="C63" s="301" t="s">
        <v>1067</v>
      </c>
      <c r="D63" s="302" t="s">
        <v>360</v>
      </c>
      <c r="E63" s="295">
        <v>5200</v>
      </c>
      <c r="F63" s="133">
        <v>49</v>
      </c>
      <c r="G63" s="133">
        <v>0</v>
      </c>
      <c r="H63" s="133">
        <v>25</v>
      </c>
      <c r="I63" s="133">
        <v>0</v>
      </c>
      <c r="J63" s="133">
        <v>130</v>
      </c>
      <c r="K63" s="311">
        <v>0.15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195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573</v>
      </c>
      <c r="AC63" s="372" t="s">
        <v>728</v>
      </c>
      <c r="AD63" s="491" t="s">
        <v>768</v>
      </c>
      <c r="AE63" s="372" t="s">
        <v>731</v>
      </c>
      <c r="AF63" s="372" t="s">
        <v>744</v>
      </c>
    </row>
    <row r="64" spans="1:32" s="27" customFormat="1">
      <c r="B64" s="306" t="s">
        <v>4</v>
      </c>
      <c r="C64" s="301" t="s">
        <v>1069</v>
      </c>
      <c r="D64" s="302" t="s">
        <v>358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1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195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1256</v>
      </c>
      <c r="AC64" s="372" t="s">
        <v>700</v>
      </c>
      <c r="AD64" s="491" t="s">
        <v>720</v>
      </c>
      <c r="AE64" s="375"/>
      <c r="AF64" s="481"/>
    </row>
    <row r="65" spans="2:32" s="27" customFormat="1">
      <c r="B65" s="306" t="s">
        <v>4</v>
      </c>
      <c r="C65" s="301" t="s">
        <v>1070</v>
      </c>
      <c r="D65" s="302" t="s">
        <v>358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1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195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569</v>
      </c>
      <c r="AC65" s="372" t="s">
        <v>700</v>
      </c>
      <c r="AD65" s="491" t="s">
        <v>720</v>
      </c>
      <c r="AE65" s="375"/>
      <c r="AF65" s="481"/>
    </row>
    <row r="66" spans="2:32">
      <c r="B66" s="306" t="s">
        <v>4</v>
      </c>
      <c r="C66" s="301" t="s">
        <v>1103</v>
      </c>
      <c r="D66" s="302" t="s">
        <v>358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1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195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568</v>
      </c>
      <c r="AC66" s="372" t="s">
        <v>701</v>
      </c>
      <c r="AD66" s="491" t="s">
        <v>725</v>
      </c>
      <c r="AE66" s="372" t="s">
        <v>748</v>
      </c>
      <c r="AF66" s="372" t="s">
        <v>747</v>
      </c>
    </row>
    <row r="67" spans="2:32">
      <c r="B67" s="306" t="s">
        <v>4</v>
      </c>
      <c r="C67" s="301" t="s">
        <v>1071</v>
      </c>
      <c r="D67" s="302" t="s">
        <v>358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1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1</v>
      </c>
      <c r="Q67" s="308">
        <f>entityDefinitions[[#This Row],['[edibleFromTier']]]</f>
        <v>1</v>
      </c>
      <c r="R67" s="195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1" t="s">
        <v>1336</v>
      </c>
      <c r="AC67" s="375" t="s">
        <v>694</v>
      </c>
      <c r="AD67" s="483" t="s">
        <v>727</v>
      </c>
      <c r="AE67" s="375"/>
      <c r="AF67" s="481"/>
    </row>
    <row r="68" spans="2:32">
      <c r="B68" s="306" t="s">
        <v>4</v>
      </c>
      <c r="C68" s="301" t="s">
        <v>1089</v>
      </c>
      <c r="D68" s="302" t="s">
        <v>358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1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195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1" t="s">
        <v>1333</v>
      </c>
      <c r="AC68" s="372" t="s">
        <v>1347</v>
      </c>
      <c r="AD68" s="491" t="s">
        <v>1357</v>
      </c>
      <c r="AE68" s="375"/>
      <c r="AF68" s="481"/>
    </row>
    <row r="69" spans="2:32">
      <c r="B69" s="307" t="s">
        <v>4</v>
      </c>
      <c r="C69" s="303" t="s">
        <v>1092</v>
      </c>
      <c r="D69" s="304" t="s">
        <v>359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0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575</v>
      </c>
      <c r="AC69" s="489" t="s">
        <v>706</v>
      </c>
      <c r="AD69" s="490" t="s">
        <v>762</v>
      </c>
      <c r="AE69" s="480"/>
      <c r="AF69" s="484"/>
    </row>
    <row r="70" spans="2:32">
      <c r="B70" s="306" t="s">
        <v>4</v>
      </c>
      <c r="C70" s="301" t="s">
        <v>1104</v>
      </c>
      <c r="D70" s="302" t="s">
        <v>358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1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195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1" t="s">
        <v>1337</v>
      </c>
      <c r="AC70" s="375" t="s">
        <v>701</v>
      </c>
      <c r="AD70" s="483" t="s">
        <v>725</v>
      </c>
      <c r="AE70" s="375" t="s">
        <v>748</v>
      </c>
      <c r="AF70" s="375" t="s">
        <v>747</v>
      </c>
    </row>
    <row r="71" spans="2:32" s="27" customFormat="1">
      <c r="B71" s="306" t="s">
        <v>4</v>
      </c>
      <c r="C71" s="301" t="s">
        <v>1090</v>
      </c>
      <c r="D71" s="302" t="s">
        <v>358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1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195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519</v>
      </c>
      <c r="AC71" s="372" t="s">
        <v>694</v>
      </c>
      <c r="AD71" s="491" t="s">
        <v>727</v>
      </c>
      <c r="AE71" s="375"/>
      <c r="AF71" s="481"/>
    </row>
    <row r="72" spans="2:32" s="27" customFormat="1">
      <c r="B72" s="307" t="s">
        <v>4</v>
      </c>
      <c r="C72" s="303" t="s">
        <v>1091</v>
      </c>
      <c r="D72" s="304" t="s">
        <v>359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0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78" t="s">
        <v>1272</v>
      </c>
      <c r="AC72" s="489" t="s">
        <v>1345</v>
      </c>
      <c r="AD72" s="490" t="s">
        <v>1355</v>
      </c>
      <c r="AE72" s="480"/>
      <c r="AF72" s="480"/>
    </row>
    <row r="73" spans="2:32" s="27" customFormat="1">
      <c r="B73" s="307" t="s">
        <v>4</v>
      </c>
      <c r="C73" s="303" t="s">
        <v>1093</v>
      </c>
      <c r="D73" s="304" t="s">
        <v>359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0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576</v>
      </c>
      <c r="AC73" s="489" t="s">
        <v>705</v>
      </c>
      <c r="AD73" s="490" t="s">
        <v>763</v>
      </c>
      <c r="AE73" s="489" t="s">
        <v>749</v>
      </c>
      <c r="AF73" s="489" t="s">
        <v>750</v>
      </c>
    </row>
    <row r="74" spans="2:32" s="27" customFormat="1">
      <c r="B74" s="307" t="s">
        <v>4</v>
      </c>
      <c r="C74" s="303" t="s">
        <v>1076</v>
      </c>
      <c r="D74" s="304" t="s">
        <v>778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0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78" t="s">
        <v>1262</v>
      </c>
      <c r="AC74" s="489" t="s">
        <v>1339</v>
      </c>
      <c r="AD74" s="490" t="s">
        <v>1349</v>
      </c>
      <c r="AE74" s="489" t="s">
        <v>1358</v>
      </c>
      <c r="AF74" s="489" t="s">
        <v>1366</v>
      </c>
    </row>
    <row r="75" spans="2:32" s="27" customFormat="1">
      <c r="B75" s="306" t="s">
        <v>4</v>
      </c>
      <c r="C75" s="301" t="s">
        <v>1094</v>
      </c>
      <c r="D75" s="302" t="s">
        <v>358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1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195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572</v>
      </c>
      <c r="AC75" s="372" t="s">
        <v>696</v>
      </c>
      <c r="AD75" s="491" t="s">
        <v>765</v>
      </c>
      <c r="AE75" s="372" t="s">
        <v>751</v>
      </c>
      <c r="AF75" s="372" t="s">
        <v>732</v>
      </c>
    </row>
    <row r="76" spans="2:32" s="27" customFormat="1">
      <c r="B76" s="306" t="s">
        <v>4</v>
      </c>
      <c r="C76" s="301" t="s">
        <v>1095</v>
      </c>
      <c r="D76" s="302" t="s">
        <v>358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1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195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571</v>
      </c>
      <c r="AC76" s="372" t="s">
        <v>697</v>
      </c>
      <c r="AD76" s="491" t="s">
        <v>764</v>
      </c>
      <c r="AE76" s="372" t="s">
        <v>751</v>
      </c>
      <c r="AF76" s="372" t="s">
        <v>733</v>
      </c>
    </row>
    <row r="77" spans="2:32">
      <c r="B77" s="306" t="s">
        <v>4</v>
      </c>
      <c r="C77" s="301" t="s">
        <v>1096</v>
      </c>
      <c r="D77" s="302" t="s">
        <v>358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1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195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570</v>
      </c>
      <c r="AC77" s="372" t="s">
        <v>710</v>
      </c>
      <c r="AD77" s="491" t="s">
        <v>726</v>
      </c>
      <c r="AE77" s="375"/>
      <c r="AF77" s="485"/>
    </row>
    <row r="78" spans="2:32">
      <c r="B78" s="306" t="s">
        <v>4</v>
      </c>
      <c r="C78" s="301" t="s">
        <v>1072</v>
      </c>
      <c r="D78" s="302" t="s">
        <v>358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1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195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578</v>
      </c>
      <c r="AC78" s="372" t="s">
        <v>695</v>
      </c>
      <c r="AD78" s="491" t="s">
        <v>766</v>
      </c>
      <c r="AE78" s="375"/>
      <c r="AF78" s="485"/>
    </row>
    <row r="79" spans="2:32">
      <c r="B79" s="306" t="s">
        <v>4</v>
      </c>
      <c r="C79" s="301" t="s">
        <v>1079</v>
      </c>
      <c r="D79" s="302" t="s">
        <v>792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1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195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1" t="s">
        <v>1259</v>
      </c>
      <c r="AC79" s="372" t="s">
        <v>1346</v>
      </c>
      <c r="AD79" s="491" t="s">
        <v>1356</v>
      </c>
      <c r="AE79" s="372" t="s">
        <v>1365</v>
      </c>
      <c r="AF79" s="493" t="s">
        <v>1371</v>
      </c>
    </row>
    <row r="80" spans="2:32">
      <c r="B80" s="307" t="s">
        <v>4</v>
      </c>
      <c r="C80" s="303" t="s">
        <v>1097</v>
      </c>
      <c r="D80" s="304" t="s">
        <v>359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0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523</v>
      </c>
      <c r="AC80" s="489" t="s">
        <v>707</v>
      </c>
      <c r="AD80" s="490" t="s">
        <v>770</v>
      </c>
      <c r="AE80" s="480"/>
      <c r="AF80" s="486"/>
    </row>
    <row r="81" spans="2:32">
      <c r="B81" s="307" t="s">
        <v>4</v>
      </c>
      <c r="C81" s="303" t="s">
        <v>1098</v>
      </c>
      <c r="D81" s="304" t="s">
        <v>359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0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523</v>
      </c>
      <c r="AC81" s="489" t="s">
        <v>708</v>
      </c>
      <c r="AD81" s="490" t="s">
        <v>771</v>
      </c>
      <c r="AE81" s="480"/>
      <c r="AF81" s="486"/>
    </row>
    <row r="82" spans="2:32">
      <c r="B82" s="306" t="s">
        <v>4</v>
      </c>
      <c r="C82" s="301" t="s">
        <v>1073</v>
      </c>
      <c r="D82" s="302" t="s">
        <v>792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1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195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524</v>
      </c>
      <c r="AC82" s="372" t="s">
        <v>709</v>
      </c>
      <c r="AD82" s="491" t="s">
        <v>772</v>
      </c>
      <c r="AE82" s="372" t="s">
        <v>752</v>
      </c>
      <c r="AF82" s="493" t="s">
        <v>753</v>
      </c>
    </row>
    <row r="83" spans="2:32" ht="15.75" thickBot="1">
      <c r="B83" s="307" t="s">
        <v>4</v>
      </c>
      <c r="C83" s="303" t="s">
        <v>1077</v>
      </c>
      <c r="D83" s="304" t="s">
        <v>778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0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56">
        <v>0</v>
      </c>
      <c r="X83" s="243">
        <v>0.25</v>
      </c>
      <c r="Y83" s="243">
        <v>0.25</v>
      </c>
      <c r="Z83" s="243">
        <v>0.8</v>
      </c>
      <c r="AA83" s="298">
        <v>0</v>
      </c>
      <c r="AB83" s="478" t="s">
        <v>1261</v>
      </c>
      <c r="AC83" s="489" t="s">
        <v>1342</v>
      </c>
      <c r="AD83" s="490" t="s">
        <v>1352</v>
      </c>
      <c r="AE83" s="480"/>
      <c r="AF83" s="487"/>
    </row>
    <row r="84" spans="2:32" s="27" customFormat="1">
      <c r="B84" s="494" t="s">
        <v>4</v>
      </c>
      <c r="C84" s="433" t="s">
        <v>1380</v>
      </c>
      <c r="D84" s="495" t="s">
        <v>358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1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96">
        <v>0</v>
      </c>
      <c r="Q84" s="309">
        <f>entityDefinitions[[#This Row],['[edibleFromTier']]]</f>
        <v>0</v>
      </c>
      <c r="R84" s="195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97">
        <v>0.05</v>
      </c>
      <c r="Y84" s="498">
        <v>0.05</v>
      </c>
      <c r="Z84" s="498">
        <v>0</v>
      </c>
      <c r="AA84" s="499">
        <v>0</v>
      </c>
      <c r="AB84" s="503" t="s">
        <v>597</v>
      </c>
      <c r="AC84" s="376" t="s">
        <v>686</v>
      </c>
      <c r="AD84" s="500" t="s">
        <v>759</v>
      </c>
      <c r="AE84" s="501"/>
      <c r="AF84" s="502"/>
    </row>
    <row r="85" spans="2:32" ht="15.75" thickBot="1"/>
    <row r="86" spans="2:32" ht="23.25">
      <c r="B86" s="12" t="s">
        <v>561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26"/>
      <c r="H87" s="526"/>
      <c r="I87" s="172" t="s">
        <v>377</v>
      </c>
      <c r="J87" s="172"/>
      <c r="K87" s="232"/>
      <c r="N87" s="5" t="s">
        <v>411</v>
      </c>
      <c r="AB87" s="172"/>
      <c r="AC87" s="172"/>
      <c r="AD87" s="172"/>
      <c r="AE87" s="172"/>
    </row>
    <row r="88" spans="2:32" ht="145.5">
      <c r="B88" s="143" t="s">
        <v>565</v>
      </c>
      <c r="C88" s="143" t="s">
        <v>5</v>
      </c>
      <c r="D88" s="143" t="s">
        <v>364</v>
      </c>
      <c r="E88" s="154" t="s">
        <v>1291</v>
      </c>
      <c r="F88" s="154" t="s">
        <v>1278</v>
      </c>
      <c r="G88" s="154" t="s">
        <v>562</v>
      </c>
      <c r="H88" s="154" t="s">
        <v>493</v>
      </c>
      <c r="I88" s="154" t="s">
        <v>378</v>
      </c>
      <c r="J88" s="154" t="s">
        <v>381</v>
      </c>
      <c r="K88" s="154" t="s">
        <v>642</v>
      </c>
      <c r="L88" s="154" t="s">
        <v>641</v>
      </c>
      <c r="M88" s="154" t="s">
        <v>365</v>
      </c>
      <c r="N88" s="149" t="s">
        <v>38</v>
      </c>
      <c r="O88" s="149" t="s">
        <v>408</v>
      </c>
      <c r="P88" s="149" t="s">
        <v>410</v>
      </c>
    </row>
    <row r="89" spans="2:32">
      <c r="B89" s="334" t="s">
        <v>4</v>
      </c>
      <c r="C89" s="189" t="s">
        <v>1279</v>
      </c>
      <c r="D89" s="189" t="s">
        <v>357</v>
      </c>
      <c r="E89" s="335" t="s">
        <v>1292</v>
      </c>
      <c r="F89" s="335">
        <v>3</v>
      </c>
      <c r="G89" s="479">
        <v>0</v>
      </c>
      <c r="H89" s="479">
        <v>1</v>
      </c>
      <c r="I89" s="479">
        <v>0</v>
      </c>
      <c r="J89" s="479">
        <v>0</v>
      </c>
      <c r="K89" s="336">
        <v>2</v>
      </c>
      <c r="L89" s="336">
        <v>0</v>
      </c>
      <c r="M89" s="336">
        <v>0</v>
      </c>
      <c r="N89" s="238" t="s">
        <v>631</v>
      </c>
      <c r="O89" s="238" t="s">
        <v>734</v>
      </c>
      <c r="P89" s="235" t="s">
        <v>702</v>
      </c>
      <c r="Q89" s="5"/>
      <c r="R89" s="5"/>
    </row>
    <row r="90" spans="2:32">
      <c r="B90" s="334" t="s">
        <v>4</v>
      </c>
      <c r="C90" s="189" t="s">
        <v>1280</v>
      </c>
      <c r="D90" s="189" t="s">
        <v>357</v>
      </c>
      <c r="E90" s="335" t="s">
        <v>313</v>
      </c>
      <c r="F90" s="335">
        <v>3</v>
      </c>
      <c r="G90" s="479">
        <v>0</v>
      </c>
      <c r="H90" s="479">
        <v>1</v>
      </c>
      <c r="I90" s="479">
        <v>0</v>
      </c>
      <c r="J90" s="479">
        <v>0</v>
      </c>
      <c r="K90" s="336">
        <v>2</v>
      </c>
      <c r="L90" s="336">
        <v>0</v>
      </c>
      <c r="M90" s="336">
        <v>0</v>
      </c>
      <c r="N90" s="238" t="s">
        <v>631</v>
      </c>
      <c r="O90" s="238" t="s">
        <v>734</v>
      </c>
      <c r="P90" s="235" t="s">
        <v>702</v>
      </c>
      <c r="Q90" s="5"/>
      <c r="R90" s="5"/>
    </row>
    <row r="91" spans="2:32">
      <c r="B91" s="334" t="s">
        <v>4</v>
      </c>
      <c r="C91" s="189" t="s">
        <v>1281</v>
      </c>
      <c r="D91" s="189" t="s">
        <v>363</v>
      </c>
      <c r="E91" s="335" t="s">
        <v>1292</v>
      </c>
      <c r="F91" s="335">
        <v>3</v>
      </c>
      <c r="G91" s="479">
        <v>0</v>
      </c>
      <c r="H91" s="479">
        <v>1</v>
      </c>
      <c r="I91" s="479">
        <v>0</v>
      </c>
      <c r="J91" s="479">
        <v>0</v>
      </c>
      <c r="K91" s="336">
        <v>2</v>
      </c>
      <c r="L91" s="336">
        <v>0</v>
      </c>
      <c r="M91" s="336">
        <v>0</v>
      </c>
      <c r="N91" s="238" t="s">
        <v>631</v>
      </c>
      <c r="O91" s="238" t="s">
        <v>734</v>
      </c>
      <c r="P91" s="235" t="s">
        <v>702</v>
      </c>
      <c r="Q91" s="5"/>
      <c r="R91" s="5"/>
    </row>
    <row r="92" spans="2:32">
      <c r="B92" s="334" t="s">
        <v>4</v>
      </c>
      <c r="C92" s="189" t="s">
        <v>1282</v>
      </c>
      <c r="D92" s="189" t="s">
        <v>363</v>
      </c>
      <c r="E92" s="335" t="s">
        <v>313</v>
      </c>
      <c r="F92" s="335">
        <v>3</v>
      </c>
      <c r="G92" s="479">
        <v>0</v>
      </c>
      <c r="H92" s="479">
        <v>1</v>
      </c>
      <c r="I92" s="479">
        <v>0</v>
      </c>
      <c r="J92" s="479">
        <v>0</v>
      </c>
      <c r="K92" s="336">
        <v>2</v>
      </c>
      <c r="L92" s="336">
        <v>0</v>
      </c>
      <c r="M92" s="336">
        <v>0</v>
      </c>
      <c r="N92" s="238" t="s">
        <v>631</v>
      </c>
      <c r="O92" s="238" t="s">
        <v>734</v>
      </c>
      <c r="P92" s="235" t="s">
        <v>702</v>
      </c>
      <c r="Q92" s="5"/>
      <c r="R92" s="5"/>
    </row>
    <row r="93" spans="2:32">
      <c r="B93" s="334" t="s">
        <v>4</v>
      </c>
      <c r="C93" s="189" t="s">
        <v>1283</v>
      </c>
      <c r="D93" s="189" t="s">
        <v>360</v>
      </c>
      <c r="E93" s="335" t="s">
        <v>1292</v>
      </c>
      <c r="F93" s="335">
        <v>3</v>
      </c>
      <c r="G93" s="479">
        <v>0</v>
      </c>
      <c r="H93" s="479">
        <v>1</v>
      </c>
      <c r="I93" s="479">
        <v>0</v>
      </c>
      <c r="J93" s="479">
        <v>0</v>
      </c>
      <c r="K93" s="336">
        <v>2</v>
      </c>
      <c r="L93" s="336">
        <v>0</v>
      </c>
      <c r="M93" s="336">
        <v>0</v>
      </c>
      <c r="N93" s="238" t="s">
        <v>631</v>
      </c>
      <c r="O93" s="238" t="s">
        <v>734</v>
      </c>
      <c r="P93" s="235" t="s">
        <v>702</v>
      </c>
      <c r="Q93" s="5"/>
      <c r="R93" s="5"/>
    </row>
    <row r="94" spans="2:32">
      <c r="B94" s="334" t="s">
        <v>4</v>
      </c>
      <c r="C94" s="189" t="s">
        <v>1284</v>
      </c>
      <c r="D94" s="189" t="s">
        <v>360</v>
      </c>
      <c r="E94" s="335" t="s">
        <v>313</v>
      </c>
      <c r="F94" s="335">
        <v>3</v>
      </c>
      <c r="G94" s="479">
        <v>0</v>
      </c>
      <c r="H94" s="479">
        <v>1</v>
      </c>
      <c r="I94" s="479">
        <v>0</v>
      </c>
      <c r="J94" s="479">
        <v>0</v>
      </c>
      <c r="K94" s="336">
        <v>2</v>
      </c>
      <c r="L94" s="336">
        <v>0</v>
      </c>
      <c r="M94" s="336">
        <v>0</v>
      </c>
      <c r="N94" s="238" t="s">
        <v>631</v>
      </c>
      <c r="O94" s="238" t="s">
        <v>734</v>
      </c>
      <c r="P94" s="235" t="s">
        <v>702</v>
      </c>
      <c r="Q94" s="5"/>
      <c r="R94" s="5"/>
    </row>
    <row r="95" spans="2:32">
      <c r="B95" s="334" t="s">
        <v>4</v>
      </c>
      <c r="C95" s="189" t="s">
        <v>1285</v>
      </c>
      <c r="D95" s="189" t="s">
        <v>360</v>
      </c>
      <c r="E95" s="335" t="s">
        <v>1293</v>
      </c>
      <c r="F95" s="335">
        <v>3</v>
      </c>
      <c r="G95" s="479">
        <v>0</v>
      </c>
      <c r="H95" s="479">
        <v>1</v>
      </c>
      <c r="I95" s="479">
        <v>0</v>
      </c>
      <c r="J95" s="479">
        <v>0</v>
      </c>
      <c r="K95" s="336">
        <v>2</v>
      </c>
      <c r="L95" s="336">
        <v>0</v>
      </c>
      <c r="M95" s="336">
        <v>0</v>
      </c>
      <c r="N95" s="238" t="s">
        <v>631</v>
      </c>
      <c r="O95" s="238" t="s">
        <v>734</v>
      </c>
      <c r="P95" s="235" t="s">
        <v>702</v>
      </c>
      <c r="Q95" s="5"/>
      <c r="R95" s="5"/>
    </row>
    <row r="96" spans="2:32">
      <c r="B96" s="334" t="s">
        <v>4</v>
      </c>
      <c r="C96" s="189" t="s">
        <v>1286</v>
      </c>
      <c r="D96" s="189" t="s">
        <v>362</v>
      </c>
      <c r="E96" s="335" t="s">
        <v>1292</v>
      </c>
      <c r="F96" s="335">
        <v>3</v>
      </c>
      <c r="G96" s="479">
        <v>0</v>
      </c>
      <c r="H96" s="479">
        <v>1</v>
      </c>
      <c r="I96" s="479">
        <v>0</v>
      </c>
      <c r="J96" s="479">
        <v>0</v>
      </c>
      <c r="K96" s="336">
        <v>2</v>
      </c>
      <c r="L96" s="336">
        <v>0</v>
      </c>
      <c r="M96" s="336">
        <v>0</v>
      </c>
      <c r="N96" s="238" t="s">
        <v>631</v>
      </c>
      <c r="O96" s="238" t="s">
        <v>734</v>
      </c>
      <c r="P96" s="235" t="s">
        <v>702</v>
      </c>
      <c r="Q96" s="5"/>
      <c r="R96" s="5"/>
    </row>
    <row r="97" spans="2:18">
      <c r="B97" s="334" t="s">
        <v>4</v>
      </c>
      <c r="C97" s="189" t="s">
        <v>1287</v>
      </c>
      <c r="D97" s="189" t="s">
        <v>362</v>
      </c>
      <c r="E97" s="335" t="s">
        <v>313</v>
      </c>
      <c r="F97" s="335">
        <v>3</v>
      </c>
      <c r="G97" s="479">
        <v>0</v>
      </c>
      <c r="H97" s="479">
        <v>1</v>
      </c>
      <c r="I97" s="479">
        <v>0</v>
      </c>
      <c r="J97" s="479">
        <v>0</v>
      </c>
      <c r="K97" s="336">
        <v>2</v>
      </c>
      <c r="L97" s="336">
        <v>0</v>
      </c>
      <c r="M97" s="336">
        <v>0</v>
      </c>
      <c r="N97" s="238" t="s">
        <v>631</v>
      </c>
      <c r="O97" s="238" t="s">
        <v>734</v>
      </c>
      <c r="P97" s="235" t="s">
        <v>702</v>
      </c>
      <c r="Q97" s="5"/>
      <c r="R97" s="5"/>
    </row>
    <row r="98" spans="2:18">
      <c r="B98" s="334" t="s">
        <v>4</v>
      </c>
      <c r="C98" s="189" t="s">
        <v>1288</v>
      </c>
      <c r="D98" s="189" t="s">
        <v>362</v>
      </c>
      <c r="E98" s="335" t="s">
        <v>1293</v>
      </c>
      <c r="F98" s="335">
        <v>3</v>
      </c>
      <c r="G98" s="479">
        <v>0</v>
      </c>
      <c r="H98" s="479">
        <v>1</v>
      </c>
      <c r="I98" s="479">
        <v>0</v>
      </c>
      <c r="J98" s="479">
        <v>0</v>
      </c>
      <c r="K98" s="336">
        <v>2</v>
      </c>
      <c r="L98" s="336">
        <v>0</v>
      </c>
      <c r="M98" s="336">
        <v>0</v>
      </c>
      <c r="N98" s="238" t="s">
        <v>631</v>
      </c>
      <c r="O98" s="238" t="s">
        <v>734</v>
      </c>
      <c r="P98" s="235" t="s">
        <v>702</v>
      </c>
      <c r="Q98" s="5"/>
      <c r="R98" s="5"/>
    </row>
    <row r="99" spans="2:18">
      <c r="B99" s="312"/>
      <c r="C99" s="312"/>
      <c r="D99" s="312"/>
      <c r="E99" s="313"/>
      <c r="F99" s="314"/>
      <c r="G99" s="314"/>
      <c r="H99" s="314"/>
      <c r="I99" s="314"/>
      <c r="J99" s="314"/>
      <c r="K99" s="315"/>
      <c r="L99" s="315"/>
      <c r="M99" s="315"/>
      <c r="N99" s="314"/>
    </row>
    <row r="100" spans="2:18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8" ht="15.75" thickBot="1"/>
    <row r="102" spans="2:18" ht="23.25">
      <c r="B102" s="12" t="s">
        <v>448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8" ht="159.75">
      <c r="B104" s="143" t="s">
        <v>449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338</v>
      </c>
      <c r="H104" s="147" t="s">
        <v>404</v>
      </c>
      <c r="I104" s="147" t="s">
        <v>454</v>
      </c>
    </row>
    <row r="105" spans="2:18">
      <c r="B105" s="237" t="s">
        <v>4</v>
      </c>
      <c r="C105" s="194" t="s">
        <v>450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8">
      <c r="B106" s="237" t="s">
        <v>4</v>
      </c>
      <c r="C106" s="194" t="s">
        <v>451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8">
      <c r="B107" s="237" t="s">
        <v>4</v>
      </c>
      <c r="C107" s="194" t="s">
        <v>452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8">
      <c r="B108" s="237" t="s">
        <v>4</v>
      </c>
      <c r="C108" s="194" t="s">
        <v>453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8">
      <c r="B109" s="237" t="s">
        <v>4</v>
      </c>
      <c r="C109" s="194" t="s">
        <v>473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8">
      <c r="E112" s="437">
        <v>42</v>
      </c>
      <c r="G112" s="437">
        <v>1.3</v>
      </c>
      <c r="H112" s="67">
        <f>E105*G105</f>
        <v>54.6</v>
      </c>
      <c r="J112" s="67">
        <f>E112*G112</f>
        <v>54.6</v>
      </c>
    </row>
    <row r="113" spans="5:10">
      <c r="E113" s="437">
        <v>92</v>
      </c>
      <c r="G113" s="437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37">
        <v>235</v>
      </c>
      <c r="G114" s="437">
        <v>0.9</v>
      </c>
      <c r="H114" s="67">
        <f>E107*G107</f>
        <v>211.5</v>
      </c>
      <c r="J114" s="67">
        <f t="shared" si="0"/>
        <v>211.5</v>
      </c>
    </row>
    <row r="115" spans="5:10">
      <c r="E115" s="437">
        <v>686</v>
      </c>
      <c r="G115" s="437">
        <v>0.7</v>
      </c>
      <c r="H115" s="67">
        <f>E108*G108</f>
        <v>480.2</v>
      </c>
      <c r="J115" s="67">
        <f t="shared" si="0"/>
        <v>480.2</v>
      </c>
    </row>
    <row r="116" spans="5:10">
      <c r="E116" s="437">
        <v>1040</v>
      </c>
      <c r="G116" s="437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89:P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X23:AA84 N99 I99:J99 I89:M98">
      <formula1>0</formula1>
      <formula2>1</formula2>
    </dataValidation>
    <dataValidation type="decimal" allowBlank="1" sqref="E8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B1" workbookViewId="0">
      <selection activeCell="G5" sqref="G5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6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7" t="s">
        <v>632</v>
      </c>
      <c r="D4" s="318" t="s">
        <v>633</v>
      </c>
      <c r="E4" s="148" t="s">
        <v>637</v>
      </c>
      <c r="F4" s="148" t="s">
        <v>1111</v>
      </c>
      <c r="G4" s="148" t="s">
        <v>1112</v>
      </c>
      <c r="H4" s="148" t="s">
        <v>1113</v>
      </c>
      <c r="I4" s="148" t="s">
        <v>1159</v>
      </c>
      <c r="J4" s="148" t="s">
        <v>1160</v>
      </c>
      <c r="K4" s="148" t="s">
        <v>1114</v>
      </c>
      <c r="L4" s="148" t="s">
        <v>1116</v>
      </c>
      <c r="M4" s="148" t="s">
        <v>1117</v>
      </c>
      <c r="N4" s="148" t="s">
        <v>1118</v>
      </c>
      <c r="O4" s="148" t="s">
        <v>1119</v>
      </c>
      <c r="P4" s="148" t="s">
        <v>1120</v>
      </c>
      <c r="Q4" s="148" t="s">
        <v>1121</v>
      </c>
      <c r="R4" s="148" t="s">
        <v>1122</v>
      </c>
      <c r="S4" s="148" t="s">
        <v>1123</v>
      </c>
      <c r="T4" s="148" t="s">
        <v>1124</v>
      </c>
      <c r="U4" s="148" t="s">
        <v>1223</v>
      </c>
      <c r="V4" s="148" t="s">
        <v>1224</v>
      </c>
      <c r="W4" s="320" t="s">
        <v>634</v>
      </c>
      <c r="X4" s="322" t="s">
        <v>635</v>
      </c>
      <c r="Y4" s="323" t="s">
        <v>636</v>
      </c>
    </row>
    <row r="5" spans="1:25">
      <c r="A5" s="134" t="s">
        <v>4</v>
      </c>
      <c r="B5" s="159" t="s">
        <v>240</v>
      </c>
      <c r="C5" s="241">
        <v>0</v>
      </c>
      <c r="D5" s="319">
        <v>0</v>
      </c>
      <c r="E5" s="15" t="s">
        <v>638</v>
      </c>
      <c r="F5" s="15" t="s">
        <v>1161</v>
      </c>
      <c r="G5" s="15" t="s">
        <v>1379</v>
      </c>
      <c r="H5" s="15" t="s">
        <v>679</v>
      </c>
      <c r="I5" s="15" t="s">
        <v>1162</v>
      </c>
      <c r="J5" s="15" t="s">
        <v>1163</v>
      </c>
      <c r="K5" s="15" t="s">
        <v>1115</v>
      </c>
      <c r="L5" s="15" t="s">
        <v>1115</v>
      </c>
      <c r="M5" s="15" t="s">
        <v>1115</v>
      </c>
      <c r="N5" s="15" t="s">
        <v>1115</v>
      </c>
      <c r="O5" s="15" t="s">
        <v>1115</v>
      </c>
      <c r="P5" s="15" t="s">
        <v>1115</v>
      </c>
      <c r="Q5" s="15" t="s">
        <v>1115</v>
      </c>
      <c r="R5" s="15" t="s">
        <v>1115</v>
      </c>
      <c r="S5" s="15" t="s">
        <v>1115</v>
      </c>
      <c r="T5" s="15" t="s">
        <v>1115</v>
      </c>
      <c r="U5" s="15" t="s">
        <v>1226</v>
      </c>
      <c r="V5" s="15" t="s">
        <v>1225</v>
      </c>
      <c r="W5" s="321" t="b">
        <v>0</v>
      </c>
      <c r="X5" s="324" t="s">
        <v>511</v>
      </c>
      <c r="Y5" s="325" t="s">
        <v>474</v>
      </c>
    </row>
    <row r="6" spans="1:25">
      <c r="A6" s="134" t="s">
        <v>4</v>
      </c>
      <c r="B6" s="159" t="s">
        <v>241</v>
      </c>
      <c r="C6" s="241">
        <v>1</v>
      </c>
      <c r="D6" s="319">
        <v>0</v>
      </c>
      <c r="E6" s="15" t="s">
        <v>639</v>
      </c>
      <c r="F6" s="15" t="s">
        <v>1125</v>
      </c>
      <c r="G6" s="15"/>
      <c r="H6" s="15" t="s">
        <v>510</v>
      </c>
      <c r="I6" s="15"/>
      <c r="J6" s="15"/>
      <c r="K6" s="15" t="s">
        <v>1115</v>
      </c>
      <c r="L6" s="15" t="s">
        <v>1115</v>
      </c>
      <c r="M6" s="15" t="s">
        <v>1115</v>
      </c>
      <c r="N6" s="15" t="s">
        <v>1115</v>
      </c>
      <c r="O6" s="15" t="s">
        <v>1115</v>
      </c>
      <c r="P6" s="15" t="s">
        <v>1115</v>
      </c>
      <c r="Q6" s="15" t="s">
        <v>1115</v>
      </c>
      <c r="R6" s="15" t="s">
        <v>1115</v>
      </c>
      <c r="S6" s="15" t="s">
        <v>1115</v>
      </c>
      <c r="T6" s="15" t="s">
        <v>1115</v>
      </c>
      <c r="U6" s="15"/>
      <c r="V6" s="15"/>
      <c r="W6" s="321" t="b">
        <v>0</v>
      </c>
      <c r="X6" s="324" t="s">
        <v>487</v>
      </c>
      <c r="Y6" s="325" t="s">
        <v>474</v>
      </c>
    </row>
    <row r="7" spans="1:25" s="67" customFormat="1">
      <c r="A7" s="136" t="s">
        <v>4</v>
      </c>
      <c r="B7" s="136" t="s">
        <v>476</v>
      </c>
      <c r="C7" s="326">
        <v>2</v>
      </c>
      <c r="D7" s="327">
        <v>0</v>
      </c>
      <c r="E7" s="15" t="s">
        <v>640</v>
      </c>
      <c r="F7" s="328" t="s">
        <v>1126</v>
      </c>
      <c r="G7" s="329"/>
      <c r="H7" s="329" t="s">
        <v>593</v>
      </c>
      <c r="I7" s="329"/>
      <c r="J7" s="329"/>
      <c r="K7" s="328" t="s">
        <v>1115</v>
      </c>
      <c r="L7" s="328" t="s">
        <v>1115</v>
      </c>
      <c r="M7" s="328" t="s">
        <v>1115</v>
      </c>
      <c r="N7" s="328" t="s">
        <v>1115</v>
      </c>
      <c r="O7" s="328" t="s">
        <v>1115</v>
      </c>
      <c r="P7" s="328" t="s">
        <v>1115</v>
      </c>
      <c r="Q7" s="328" t="s">
        <v>1115</v>
      </c>
      <c r="R7" s="328" t="s">
        <v>1115</v>
      </c>
      <c r="S7" s="328" t="s">
        <v>1115</v>
      </c>
      <c r="T7" s="328" t="s">
        <v>1115</v>
      </c>
      <c r="U7" s="328"/>
      <c r="V7" s="328"/>
      <c r="W7" s="330" t="b">
        <v>0</v>
      </c>
      <c r="X7" s="331" t="s">
        <v>594</v>
      </c>
      <c r="Y7" s="332" t="s">
        <v>594</v>
      </c>
    </row>
    <row r="10" spans="1:25">
      <c r="F10" s="67"/>
    </row>
    <row r="17" spans="12:12">
      <c r="L17" s="67"/>
    </row>
  </sheetData>
  <conditionalFormatting sqref="B6">
    <cfRule type="duplicateValues" dxfId="237" priority="12"/>
  </conditionalFormatting>
  <conditionalFormatting sqref="B7">
    <cfRule type="duplicateValues" dxfId="236" priority="10"/>
  </conditionalFormatting>
  <conditionalFormatting sqref="B5">
    <cfRule type="duplicateValues" dxfId="235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3"/>
  <sheetViews>
    <sheetView workbookViewId="0">
      <selection activeCell="H7" sqref="H7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1216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77" t="s">
        <v>1203</v>
      </c>
      <c r="F3" s="477" t="s">
        <v>1202</v>
      </c>
      <c r="G3" s="10"/>
      <c r="J3" s="526" t="s">
        <v>308</v>
      </c>
      <c r="K3" s="526"/>
      <c r="M3" s="526"/>
      <c r="N3" s="526"/>
      <c r="O3" s="526"/>
      <c r="P3" s="526"/>
    </row>
    <row r="4" spans="2:16" customFormat="1" ht="106.5">
      <c r="B4" s="466" t="s">
        <v>1215</v>
      </c>
      <c r="C4" s="467" t="s">
        <v>5</v>
      </c>
      <c r="D4" s="468" t="s">
        <v>204</v>
      </c>
      <c r="E4" s="468" t="s">
        <v>1189</v>
      </c>
      <c r="F4" s="468" t="s">
        <v>1190</v>
      </c>
      <c r="G4" s="468" t="s">
        <v>1191</v>
      </c>
      <c r="H4" s="468" t="s">
        <v>1192</v>
      </c>
      <c r="I4" s="469" t="s">
        <v>23</v>
      </c>
      <c r="J4" s="469" t="s">
        <v>1228</v>
      </c>
    </row>
    <row r="5" spans="2:16">
      <c r="B5" s="470" t="s">
        <v>4</v>
      </c>
      <c r="C5" s="464" t="s">
        <v>1273</v>
      </c>
      <c r="D5" s="464" t="s">
        <v>303</v>
      </c>
      <c r="E5" s="464">
        <v>0</v>
      </c>
      <c r="F5" s="464" t="s">
        <v>1109</v>
      </c>
      <c r="G5" s="464">
        <v>30</v>
      </c>
      <c r="H5" s="471">
        <v>30</v>
      </c>
      <c r="I5" s="471" t="s">
        <v>1217</v>
      </c>
      <c r="J5" s="471"/>
    </row>
    <row r="6" spans="2:16">
      <c r="B6" s="470" t="s">
        <v>4</v>
      </c>
      <c r="C6" s="464" t="s">
        <v>1274</v>
      </c>
      <c r="D6" s="465" t="s">
        <v>302</v>
      </c>
      <c r="E6" s="464">
        <v>0</v>
      </c>
      <c r="F6" s="464"/>
      <c r="G6" s="464">
        <v>60</v>
      </c>
      <c r="H6" s="471">
        <v>60</v>
      </c>
      <c r="I6" s="471" t="s">
        <v>1221</v>
      </c>
      <c r="J6" s="471"/>
    </row>
    <row r="7" spans="2:16">
      <c r="B7" s="470" t="s">
        <v>4</v>
      </c>
      <c r="C7" s="464" t="s">
        <v>1275</v>
      </c>
      <c r="D7" s="464" t="s">
        <v>301</v>
      </c>
      <c r="E7" s="464">
        <v>0</v>
      </c>
      <c r="F7" s="464"/>
      <c r="G7" s="464">
        <v>10000</v>
      </c>
      <c r="H7" s="471">
        <v>10000</v>
      </c>
      <c r="I7" s="471" t="s">
        <v>1222</v>
      </c>
      <c r="J7" s="471"/>
    </row>
    <row r="8" spans="2:16" customFormat="1">
      <c r="B8" s="470" t="s">
        <v>4</v>
      </c>
      <c r="C8" s="464" t="s">
        <v>1193</v>
      </c>
      <c r="D8" s="464" t="s">
        <v>303</v>
      </c>
      <c r="E8" s="464">
        <v>1</v>
      </c>
      <c r="F8" s="464" t="s">
        <v>1109</v>
      </c>
      <c r="G8" s="464">
        <v>30</v>
      </c>
      <c r="H8" s="471">
        <v>50</v>
      </c>
      <c r="I8" s="471" t="s">
        <v>1217</v>
      </c>
      <c r="J8" s="471" t="s">
        <v>1205</v>
      </c>
    </row>
    <row r="9" spans="2:16" customFormat="1">
      <c r="B9" s="470" t="s">
        <v>4</v>
      </c>
      <c r="C9" s="464" t="s">
        <v>1194</v>
      </c>
      <c r="D9" s="464" t="s">
        <v>303</v>
      </c>
      <c r="E9" s="464">
        <v>1</v>
      </c>
      <c r="F9" s="464" t="s">
        <v>1108</v>
      </c>
      <c r="G9" s="464">
        <v>3</v>
      </c>
      <c r="H9" s="471">
        <v>5</v>
      </c>
      <c r="I9" s="471" t="s">
        <v>1218</v>
      </c>
      <c r="J9" s="471" t="s">
        <v>1204</v>
      </c>
    </row>
    <row r="10" spans="2:16" customFormat="1">
      <c r="B10" s="470" t="s">
        <v>4</v>
      </c>
      <c r="C10" s="464" t="s">
        <v>1195</v>
      </c>
      <c r="D10" s="464" t="s">
        <v>997</v>
      </c>
      <c r="E10" s="464">
        <v>1</v>
      </c>
      <c r="F10" s="464" t="s">
        <v>1289</v>
      </c>
      <c r="G10" s="464">
        <v>1</v>
      </c>
      <c r="H10" s="471">
        <v>1.5</v>
      </c>
      <c r="I10" s="471" t="s">
        <v>1311</v>
      </c>
      <c r="J10" s="471" t="s">
        <v>1207</v>
      </c>
    </row>
    <row r="11" spans="2:16">
      <c r="B11" s="470" t="s">
        <v>4</v>
      </c>
      <c r="C11" s="464" t="s">
        <v>1290</v>
      </c>
      <c r="D11" s="465" t="s">
        <v>997</v>
      </c>
      <c r="E11" s="465">
        <v>1</v>
      </c>
      <c r="F11" s="465" t="s">
        <v>1279</v>
      </c>
      <c r="G11" s="464">
        <v>1</v>
      </c>
      <c r="H11" s="465">
        <v>1.5</v>
      </c>
      <c r="I11" s="471" t="s">
        <v>1309</v>
      </c>
      <c r="J11" s="471" t="s">
        <v>1207</v>
      </c>
    </row>
    <row r="12" spans="2:16" customFormat="1">
      <c r="B12" s="470" t="s">
        <v>4</v>
      </c>
      <c r="C12" s="464" t="s">
        <v>326</v>
      </c>
      <c r="D12" s="464" t="s">
        <v>1001</v>
      </c>
      <c r="E12" s="464">
        <v>1</v>
      </c>
      <c r="F12" s="464" t="s">
        <v>326</v>
      </c>
      <c r="G12" s="464">
        <v>50</v>
      </c>
      <c r="H12" s="471">
        <v>100</v>
      </c>
      <c r="I12" s="471" t="s">
        <v>1308</v>
      </c>
      <c r="J12" s="471" t="s">
        <v>1276</v>
      </c>
    </row>
    <row r="13" spans="2:16" customFormat="1">
      <c r="B13" s="472" t="s">
        <v>4</v>
      </c>
      <c r="C13" s="465" t="s">
        <v>1196</v>
      </c>
      <c r="D13" s="464" t="s">
        <v>1001</v>
      </c>
      <c r="E13" s="464">
        <v>1</v>
      </c>
      <c r="F13" s="465" t="s">
        <v>1196</v>
      </c>
      <c r="G13" s="464">
        <v>1</v>
      </c>
      <c r="H13" s="471">
        <v>2</v>
      </c>
      <c r="I13" s="471" t="s">
        <v>1310</v>
      </c>
      <c r="J13" s="471" t="s">
        <v>1277</v>
      </c>
    </row>
    <row r="14" spans="2:16" customFormat="1">
      <c r="B14" s="472" t="s">
        <v>4</v>
      </c>
      <c r="C14" s="464" t="s">
        <v>1197</v>
      </c>
      <c r="D14" s="464" t="s">
        <v>303</v>
      </c>
      <c r="E14" s="464">
        <v>1</v>
      </c>
      <c r="F14" s="464" t="s">
        <v>1198</v>
      </c>
      <c r="G14" s="464">
        <v>2</v>
      </c>
      <c r="H14" s="471">
        <v>5</v>
      </c>
      <c r="I14" s="471" t="s">
        <v>1219</v>
      </c>
      <c r="J14" s="471" t="s">
        <v>1206</v>
      </c>
    </row>
    <row r="15" spans="2:16" customFormat="1">
      <c r="B15" s="472" t="s">
        <v>4</v>
      </c>
      <c r="C15" s="464" t="s">
        <v>1199</v>
      </c>
      <c r="D15" s="464" t="s">
        <v>629</v>
      </c>
      <c r="E15" s="464">
        <v>1</v>
      </c>
      <c r="F15" s="464"/>
      <c r="G15" s="464">
        <v>1</v>
      </c>
      <c r="H15" s="471">
        <v>2</v>
      </c>
      <c r="I15" s="471" t="s">
        <v>1307</v>
      </c>
      <c r="J15" s="471"/>
    </row>
    <row r="16" spans="2:16">
      <c r="B16" s="472" t="s">
        <v>4</v>
      </c>
      <c r="C16" s="464" t="s">
        <v>390</v>
      </c>
      <c r="D16" s="465" t="s">
        <v>390</v>
      </c>
      <c r="E16" s="464">
        <v>1</v>
      </c>
      <c r="F16" s="464"/>
      <c r="G16" s="464">
        <v>5</v>
      </c>
      <c r="H16" s="471">
        <v>10</v>
      </c>
      <c r="I16" s="471" t="s">
        <v>1220</v>
      </c>
      <c r="J16" s="471"/>
    </row>
    <row r="17" spans="2:13">
      <c r="B17" s="472" t="s">
        <v>4</v>
      </c>
      <c r="C17" s="465" t="s">
        <v>302</v>
      </c>
      <c r="D17" s="465" t="s">
        <v>302</v>
      </c>
      <c r="E17" s="464">
        <v>1</v>
      </c>
      <c r="F17" s="464"/>
      <c r="G17" s="464">
        <v>60</v>
      </c>
      <c r="H17" s="471">
        <v>90</v>
      </c>
      <c r="I17" s="471" t="s">
        <v>1221</v>
      </c>
      <c r="J17" s="471"/>
    </row>
    <row r="18" spans="2:13" customFormat="1">
      <c r="B18" s="472" t="s">
        <v>4</v>
      </c>
      <c r="C18" s="464" t="s">
        <v>301</v>
      </c>
      <c r="D18" s="464" t="s">
        <v>301</v>
      </c>
      <c r="E18" s="464">
        <v>1</v>
      </c>
      <c r="F18" s="464"/>
      <c r="G18" s="464">
        <v>10000</v>
      </c>
      <c r="H18" s="471">
        <v>20000</v>
      </c>
      <c r="I18" s="471" t="s">
        <v>1222</v>
      </c>
      <c r="J18" s="471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27"/>
      <c r="G21" s="527"/>
      <c r="H21" s="527"/>
      <c r="I21" s="173"/>
      <c r="J21" s="173"/>
    </row>
    <row r="22" spans="2:13" customFormat="1" ht="96">
      <c r="B22" s="466" t="s">
        <v>306</v>
      </c>
      <c r="C22" s="467" t="s">
        <v>5</v>
      </c>
      <c r="D22" s="473" t="s">
        <v>1200</v>
      </c>
      <c r="E22" s="473" t="s">
        <v>1189</v>
      </c>
      <c r="F22" s="474" t="s">
        <v>1201</v>
      </c>
      <c r="G22" s="467" t="s">
        <v>307</v>
      </c>
      <c r="H22" s="467" t="s">
        <v>309</v>
      </c>
    </row>
    <row r="23" spans="2:13" customFormat="1">
      <c r="B23" s="470" t="s">
        <v>4</v>
      </c>
      <c r="C23" s="464" t="s">
        <v>303</v>
      </c>
      <c r="D23" s="464">
        <v>0</v>
      </c>
      <c r="E23" s="464">
        <v>2</v>
      </c>
      <c r="F23" s="475" t="b">
        <v>1</v>
      </c>
      <c r="G23" s="475" t="s">
        <v>1208</v>
      </c>
      <c r="H23" s="475" t="s">
        <v>1209</v>
      </c>
    </row>
    <row r="24" spans="2:13" customFormat="1">
      <c r="B24" s="470" t="s">
        <v>4</v>
      </c>
      <c r="C24" s="464" t="s">
        <v>629</v>
      </c>
      <c r="D24" s="464">
        <v>0</v>
      </c>
      <c r="E24" s="464">
        <v>1</v>
      </c>
      <c r="F24" s="475" t="b">
        <v>1</v>
      </c>
      <c r="G24" s="475" t="s">
        <v>1229</v>
      </c>
      <c r="H24" s="475" t="s">
        <v>1227</v>
      </c>
    </row>
    <row r="25" spans="2:13" customFormat="1">
      <c r="B25" s="470" t="s">
        <v>4</v>
      </c>
      <c r="C25" s="464" t="s">
        <v>301</v>
      </c>
      <c r="D25" s="464">
        <v>0</v>
      </c>
      <c r="E25" s="464">
        <v>2</v>
      </c>
      <c r="F25" s="475" t="b">
        <v>1</v>
      </c>
      <c r="G25" s="475" t="s">
        <v>1210</v>
      </c>
      <c r="H25" s="475" t="s">
        <v>1211</v>
      </c>
    </row>
    <row r="26" spans="2:13" customFormat="1">
      <c r="B26" s="470" t="s">
        <v>4</v>
      </c>
      <c r="C26" s="464" t="s">
        <v>997</v>
      </c>
      <c r="D26" s="464">
        <v>0</v>
      </c>
      <c r="E26" s="464">
        <v>1</v>
      </c>
      <c r="F26" s="475" t="b">
        <v>1</v>
      </c>
      <c r="G26" s="475" t="s">
        <v>1231</v>
      </c>
      <c r="H26" s="475" t="s">
        <v>1230</v>
      </c>
    </row>
    <row r="27" spans="2:13" customFormat="1">
      <c r="B27" s="472" t="s">
        <v>4</v>
      </c>
      <c r="C27" s="465" t="s">
        <v>302</v>
      </c>
      <c r="D27" s="465">
        <v>0</v>
      </c>
      <c r="E27" s="465">
        <v>1</v>
      </c>
      <c r="F27" s="475" t="b">
        <v>1</v>
      </c>
      <c r="G27" s="475" t="s">
        <v>1212</v>
      </c>
      <c r="H27" s="475" t="s">
        <v>1213</v>
      </c>
    </row>
    <row r="28" spans="2:13" customFormat="1">
      <c r="B28" s="472" t="s">
        <v>4</v>
      </c>
      <c r="C28" s="464" t="s">
        <v>1001</v>
      </c>
      <c r="D28" s="464">
        <v>0</v>
      </c>
      <c r="E28" s="464">
        <v>1</v>
      </c>
      <c r="F28" s="475" t="b">
        <v>0</v>
      </c>
      <c r="G28" s="475" t="s">
        <v>1232</v>
      </c>
      <c r="H28" s="475" t="s">
        <v>1233</v>
      </c>
    </row>
    <row r="29" spans="2:13" customFormat="1">
      <c r="B29" s="472" t="s">
        <v>4</v>
      </c>
      <c r="C29" s="465" t="s">
        <v>390</v>
      </c>
      <c r="D29" s="465">
        <v>0</v>
      </c>
      <c r="E29" s="465">
        <v>1</v>
      </c>
      <c r="F29" s="476" t="b">
        <v>0</v>
      </c>
      <c r="G29" s="476" t="s">
        <v>1235</v>
      </c>
      <c r="H29" s="476" t="s">
        <v>1234</v>
      </c>
    </row>
    <row r="30" spans="2:13" ht="15.75" thickBot="1"/>
    <row r="31" spans="2:13" ht="23.25">
      <c r="B31" s="12" t="s">
        <v>310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30">
      <c r="B32" s="173"/>
      <c r="C32" s="173"/>
      <c r="D32" s="173"/>
      <c r="E32" s="173"/>
      <c r="F32" s="186" t="s">
        <v>317</v>
      </c>
      <c r="G32" s="528" t="s">
        <v>315</v>
      </c>
      <c r="H32" s="528"/>
      <c r="I32" s="173"/>
    </row>
    <row r="33" spans="2:11" ht="142.5">
      <c r="B33" s="184" t="s">
        <v>311</v>
      </c>
      <c r="C33" s="184" t="s">
        <v>5</v>
      </c>
      <c r="D33" s="144" t="s">
        <v>321</v>
      </c>
      <c r="E33" s="154" t="s">
        <v>242</v>
      </c>
      <c r="F33" s="154" t="s">
        <v>320</v>
      </c>
      <c r="G33" s="154" t="s">
        <v>316</v>
      </c>
      <c r="H33" s="146" t="s">
        <v>318</v>
      </c>
      <c r="I33" s="146" t="s">
        <v>319</v>
      </c>
      <c r="J33" s="149" t="s">
        <v>38</v>
      </c>
      <c r="K33" s="145" t="s">
        <v>431</v>
      </c>
    </row>
    <row r="34" spans="2:11">
      <c r="B34" s="156" t="s">
        <v>4</v>
      </c>
      <c r="C34" s="182" t="s">
        <v>312</v>
      </c>
      <c r="D34" s="182">
        <v>0</v>
      </c>
      <c r="E34" s="20">
        <v>0</v>
      </c>
      <c r="F34" s="20">
        <v>15</v>
      </c>
      <c r="G34" s="20">
        <v>300</v>
      </c>
      <c r="H34" s="14">
        <v>0.5</v>
      </c>
      <c r="I34" s="14">
        <v>1</v>
      </c>
      <c r="J34" s="135" t="s">
        <v>428</v>
      </c>
      <c r="K34" s="132" t="s">
        <v>432</v>
      </c>
    </row>
    <row r="35" spans="2:11">
      <c r="B35" s="156" t="s">
        <v>4</v>
      </c>
      <c r="C35" s="182" t="s">
        <v>313</v>
      </c>
      <c r="D35" s="182">
        <v>1</v>
      </c>
      <c r="E35" s="20">
        <v>0</v>
      </c>
      <c r="F35" s="20">
        <v>60</v>
      </c>
      <c r="G35" s="20">
        <v>400</v>
      </c>
      <c r="H35" s="14">
        <v>0.5</v>
      </c>
      <c r="I35" s="14">
        <v>1</v>
      </c>
      <c r="J35" s="135" t="s">
        <v>429</v>
      </c>
      <c r="K35" s="132" t="s">
        <v>433</v>
      </c>
    </row>
    <row r="36" spans="2:11">
      <c r="B36" s="156" t="s">
        <v>4</v>
      </c>
      <c r="C36" s="182" t="s">
        <v>314</v>
      </c>
      <c r="D36" s="182">
        <v>2</v>
      </c>
      <c r="E36" s="20">
        <v>0</v>
      </c>
      <c r="F36" s="20">
        <v>240</v>
      </c>
      <c r="G36" s="20">
        <v>600</v>
      </c>
      <c r="H36" s="14">
        <v>0.5</v>
      </c>
      <c r="I36" s="14">
        <v>1</v>
      </c>
      <c r="J36" s="135" t="s">
        <v>430</v>
      </c>
      <c r="K36" s="138" t="s">
        <v>434</v>
      </c>
    </row>
    <row r="38" spans="2:11" ht="15.75" thickBot="1"/>
    <row r="39" spans="2:11" ht="23.25">
      <c r="B39" s="12" t="s">
        <v>1182</v>
      </c>
      <c r="C39" s="12"/>
      <c r="D39" s="12"/>
      <c r="E39" s="12"/>
      <c r="F39" s="12"/>
      <c r="G39" s="12"/>
    </row>
    <row r="41" spans="2:11" ht="135.75">
      <c r="B41" s="459" t="s">
        <v>1183</v>
      </c>
      <c r="C41" s="460" t="s">
        <v>5</v>
      </c>
      <c r="D41" s="461" t="s">
        <v>1184</v>
      </c>
    </row>
    <row r="42" spans="2:11">
      <c r="B42" s="462" t="s">
        <v>4</v>
      </c>
      <c r="C42" s="463" t="s">
        <v>427</v>
      </c>
      <c r="D42" s="463">
        <v>1</v>
      </c>
    </row>
    <row r="43" spans="2:11">
      <c r="B43" s="462" t="s">
        <v>4</v>
      </c>
      <c r="C43" s="463" t="s">
        <v>419</v>
      </c>
      <c r="D43" s="463">
        <v>2</v>
      </c>
    </row>
    <row r="44" spans="2:11">
      <c r="B44" s="462" t="s">
        <v>4</v>
      </c>
      <c r="C44" s="463" t="s">
        <v>422</v>
      </c>
      <c r="D44" s="463">
        <v>2</v>
      </c>
    </row>
    <row r="45" spans="2:11">
      <c r="B45" s="462" t="s">
        <v>4</v>
      </c>
      <c r="C45" s="463" t="s">
        <v>418</v>
      </c>
      <c r="D45" s="463">
        <v>2</v>
      </c>
    </row>
    <row r="46" spans="2:11">
      <c r="B46" s="462" t="s">
        <v>4</v>
      </c>
      <c r="C46" s="463" t="s">
        <v>420</v>
      </c>
      <c r="D46" s="463">
        <v>3</v>
      </c>
    </row>
    <row r="47" spans="2:11">
      <c r="B47" s="462" t="s">
        <v>4</v>
      </c>
      <c r="C47" s="463" t="s">
        <v>421</v>
      </c>
      <c r="D47" s="463">
        <v>3</v>
      </c>
    </row>
    <row r="48" spans="2:11">
      <c r="B48" s="462" t="s">
        <v>4</v>
      </c>
      <c r="C48" s="463" t="s">
        <v>423</v>
      </c>
      <c r="D48" s="463">
        <v>3</v>
      </c>
    </row>
    <row r="49" spans="2:7">
      <c r="B49" s="462" t="s">
        <v>4</v>
      </c>
      <c r="C49" s="463" t="s">
        <v>424</v>
      </c>
      <c r="D49" s="463">
        <v>4</v>
      </c>
    </row>
    <row r="50" spans="2:7">
      <c r="B50" s="462" t="s">
        <v>4</v>
      </c>
      <c r="C50" s="463" t="s">
        <v>425</v>
      </c>
      <c r="D50" s="463">
        <v>4</v>
      </c>
    </row>
    <row r="51" spans="2:7">
      <c r="B51" s="462" t="s">
        <v>4</v>
      </c>
      <c r="C51" s="463" t="s">
        <v>426</v>
      </c>
      <c r="D51" s="463">
        <v>5</v>
      </c>
    </row>
    <row r="52" spans="2:7" ht="15.75" thickBot="1"/>
    <row r="53" spans="2:7" ht="23.25">
      <c r="B53" s="12" t="s">
        <v>1185</v>
      </c>
      <c r="C53" s="12"/>
      <c r="D53" s="12"/>
      <c r="E53" s="12"/>
      <c r="F53" s="12"/>
      <c r="G53" s="12"/>
    </row>
    <row r="55" spans="2:7" ht="142.5">
      <c r="B55" s="459" t="s">
        <v>1186</v>
      </c>
      <c r="C55" s="460" t="s">
        <v>5</v>
      </c>
      <c r="D55" s="461" t="s">
        <v>1184</v>
      </c>
    </row>
    <row r="56" spans="2:7">
      <c r="B56" s="462" t="s">
        <v>4</v>
      </c>
      <c r="C56" s="463" t="s">
        <v>312</v>
      </c>
      <c r="D56" s="463">
        <v>0.3</v>
      </c>
    </row>
    <row r="57" spans="2:7">
      <c r="B57" s="462" t="s">
        <v>4</v>
      </c>
      <c r="C57" s="463" t="s">
        <v>313</v>
      </c>
      <c r="D57" s="463">
        <v>0.6</v>
      </c>
    </row>
    <row r="58" spans="2:7">
      <c r="B58" s="462" t="s">
        <v>4</v>
      </c>
      <c r="C58" s="463" t="s">
        <v>314</v>
      </c>
      <c r="D58" s="463">
        <v>1</v>
      </c>
    </row>
    <row r="59" spans="2:7" ht="15.75" thickBot="1"/>
    <row r="60" spans="2:7" ht="23.25">
      <c r="B60" s="12" t="s">
        <v>1187</v>
      </c>
      <c r="C60" s="12"/>
      <c r="D60" s="12"/>
      <c r="E60" s="12"/>
      <c r="F60" s="12"/>
      <c r="G60" s="12"/>
    </row>
    <row r="62" spans="2:7" ht="132">
      <c r="B62" s="459" t="s">
        <v>1188</v>
      </c>
      <c r="C62" s="460" t="s">
        <v>5</v>
      </c>
      <c r="D62" s="461" t="s">
        <v>1184</v>
      </c>
    </row>
    <row r="63" spans="2:7">
      <c r="B63" s="462" t="s">
        <v>4</v>
      </c>
      <c r="C63" s="463" t="s">
        <v>1214</v>
      </c>
      <c r="D63" s="463">
        <v>0.1</v>
      </c>
    </row>
  </sheetData>
  <mergeCells count="4">
    <mergeCell ref="M3:P3"/>
    <mergeCell ref="J3:K3"/>
    <mergeCell ref="F21:H21"/>
    <mergeCell ref="G32:H32"/>
  </mergeCells>
  <conditionalFormatting sqref="C34:D36">
    <cfRule type="duplicateValues" dxfId="207" priority="5"/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2017-05-31T14:45:06Z</dcterms:modified>
</cp:coreProperties>
</file>