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3" activeTab="10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" sheetId="59" r:id="rId11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Q30" i="57" l="1"/>
  <c r="P30" i="57"/>
  <c r="P29" i="57"/>
  <c r="B19" i="58" l="1"/>
  <c r="B20" i="58"/>
  <c r="B21" i="58"/>
  <c r="B18" i="58"/>
  <c r="B15" i="58"/>
  <c r="B13" i="58"/>
  <c r="N140" i="57" l="1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<sst xmlns="http://schemas.openxmlformats.org/spreadsheetml/2006/main" count="1459" uniqueCount="609">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</sst>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2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23" dataDxfId="222">
  <autoFilter ref="A6:C21"/>
  <tableColumns count="3">
    <tableColumn id="1" name="Dragon ID / Level" dataDxfId="221"/>
    <tableColumn id="2" name="Max level" dataDxfId="220"/>
    <tableColumn id="24" name="Expected AVG time (mn)" dataDxfId="219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8" dataDxfId="217">
  <autoFilter ref="A3:U18"/>
  <tableColumns count="21">
    <tableColumn id="1" name="Dragon ID / Level" dataDxfId="216"/>
    <tableColumn id="2" name="1" dataDxfId="215"/>
    <tableColumn id="3" name="2" dataDxfId="214"/>
    <tableColumn id="4" name="3" dataDxfId="213"/>
    <tableColumn id="5" name="4" dataDxfId="212"/>
    <tableColumn id="6" name="5" dataDxfId="211"/>
    <tableColumn id="7" name="6" dataDxfId="210"/>
    <tableColumn id="8" name="7" dataDxfId="209"/>
    <tableColumn id="9" name="8" dataDxfId="208"/>
    <tableColumn id="10" name="9" dataDxfId="207"/>
    <tableColumn id="11" name="10" dataDxfId="206"/>
    <tableColumn id="12" name="11" dataDxfId="205"/>
    <tableColumn id="13" name="12" dataDxfId="204"/>
    <tableColumn id="14" name="13" dataDxfId="203"/>
    <tableColumn id="15" name="14" dataDxfId="202"/>
    <tableColumn id="16" name="15" dataDxfId="201"/>
    <tableColumn id="17" name="16" dataDxfId="200"/>
    <tableColumn id="18" name="17" dataDxfId="199"/>
    <tableColumn id="19" name="18" dataDxfId="198"/>
    <tableColumn id="20" name="19" dataDxfId="197"/>
    <tableColumn id="21" name="20" dataDxfId="196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95" dataDxfId="194">
  <autoFilter ref="B8:E12"/>
  <tableColumns count="4">
    <tableColumn id="1" name="Equivalence (min)" dataDxfId="193"/>
    <tableColumn id="2" name="HC" dataDxfId="192">
      <calculatedColumnFormula>IF(ROUND(HCtoSkipTimers[[#This Row],[Equivalence (min)]]*$F$3+$G$3,0)=0,1,ROUND(HCtoSkipTimers[[#This Row],[Equivalence (min)]]*$F$3+$G$3,0))</calculatedColumnFormula>
    </tableColumn>
    <tableColumn id="3" name="$ min" dataDxfId="191" dataCellStyle="Currency">
      <calculatedColumnFormula>C9/'Offer Simulator'!$B$3</calculatedColumnFormula>
    </tableColumn>
    <tableColumn id="4" name="$ max" dataDxfId="19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9" dataDxfId="188">
  <autoFilter ref="A64:T79"/>
  <tableColumns count="20">
    <tableColumn id="1" name="Dragon ID / Step XP per Level" dataDxfId="187"/>
    <tableColumn id="2" name="1" dataDxfId="186">
      <calculatedColumnFormula>IF(OFFSET(F32,$A65,0)="","",ROUND(SUM(OFFSET($F32:F32,$A65,0)),0))</calculatedColumnFormula>
    </tableColumn>
    <tableColumn id="3" name="2" dataDxfId="185">
      <calculatedColumnFormula>IF(OFFSET(G32,$A65,0)="","",ROUND(SUM(OFFSET($F32:G32,$A65,0)),0))</calculatedColumnFormula>
    </tableColumn>
    <tableColumn id="4" name="3" dataDxfId="184">
      <calculatedColumnFormula>IF(OFFSET(H32,$A65,0)="","",ROUND(SUM(OFFSET($F32:H32,$A65,0)),0))</calculatedColumnFormula>
    </tableColumn>
    <tableColumn id="5" name="4" dataDxfId="183">
      <calculatedColumnFormula>IF(OFFSET(I32,$A65,0)="","",ROUND(SUM(OFFSET($F32:I32,$A65,0)),0))</calculatedColumnFormula>
    </tableColumn>
    <tableColumn id="6" name="5" dataDxfId="182">
      <calculatedColumnFormula>IF(OFFSET(J32,$A65,0)="","",ROUND(SUM(OFFSET($F32:J32,$A65,0)),0))</calculatedColumnFormula>
    </tableColumn>
    <tableColumn id="7" name="6" dataDxfId="181">
      <calculatedColumnFormula>IF(OFFSET(K32,$A65,0)="","",ROUND(SUM(OFFSET($F32:K32,$A65,0)),0))</calculatedColumnFormula>
    </tableColumn>
    <tableColumn id="8" name="7" dataDxfId="180">
      <calculatedColumnFormula>IF(OFFSET(L32,$A65,0)="","",ROUND(SUM(OFFSET($F32:L32,$A65,0)),0))</calculatedColumnFormula>
    </tableColumn>
    <tableColumn id="9" name="8" dataDxfId="179">
      <calculatedColumnFormula>IF(OFFSET(M32,$A65,0)="","",ROUND(SUM(OFFSET($F32:M32,$A65,0)),0))</calculatedColumnFormula>
    </tableColumn>
    <tableColumn id="10" name="9" dataDxfId="178">
      <calculatedColumnFormula>IF(OFFSET(N32,$A65,0)="","",ROUND(SUM(OFFSET($F32:N32,$A65,0)),0))</calculatedColumnFormula>
    </tableColumn>
    <tableColumn id="11" name="10" dataDxfId="177">
      <calculatedColumnFormula>IF(OFFSET(O32,$A65,0)="","",ROUND(SUM(OFFSET($F32:O32,$A65,0)),0))</calculatedColumnFormula>
    </tableColumn>
    <tableColumn id="12" name="11" dataDxfId="176">
      <calculatedColumnFormula>IF(OFFSET(P32,$A65,0)="","",ROUND(SUM(OFFSET($F32:P32,$A65,0)),0))</calculatedColumnFormula>
    </tableColumn>
    <tableColumn id="13" name="12" dataDxfId="175">
      <calculatedColumnFormula>IF(OFFSET(Q32,$A65,0)="","",ROUND(SUM(OFFSET($F32:Q32,$A65,0)),0))</calculatedColumnFormula>
    </tableColumn>
    <tableColumn id="14" name="13" dataDxfId="174">
      <calculatedColumnFormula>IF(OFFSET(R32,$A65,0)="","",ROUND(SUM(OFFSET($F32:R32,$A65,0)),0))</calculatedColumnFormula>
    </tableColumn>
    <tableColumn id="15" name="14" dataDxfId="173">
      <calculatedColumnFormula>IF(OFFSET(S32,$A65,0)="","",ROUND(SUM(OFFSET($F32:S32,$A65,0)),0))</calculatedColumnFormula>
    </tableColumn>
    <tableColumn id="16" name="15" dataDxfId="172">
      <calculatedColumnFormula>IF(OFFSET(T32,$A65,0)="","",ROUND(SUM(OFFSET($F32:T32,$A65,0)),0))</calculatedColumnFormula>
    </tableColumn>
    <tableColumn id="17" name="16" dataDxfId="171">
      <calculatedColumnFormula>IF(OFFSET(U32,$A65,0)="","",ROUND(SUM(OFFSET($F32:U32,$A65,0)),0))</calculatedColumnFormula>
    </tableColumn>
    <tableColumn id="18" name="17" dataDxfId="170">
      <calculatedColumnFormula>IF(OFFSET(V32,$A65,0)="","",ROUND(SUM(OFFSET($F32:V32,$A65,0)),0))</calculatedColumnFormula>
    </tableColumn>
    <tableColumn id="19" name="18" dataDxfId="169">
      <calculatedColumnFormula>IF(OFFSET(W32,$A65,0)="","",ROUND(SUM(OFFSET($F32:W32,$A65,0)),0))</calculatedColumnFormula>
    </tableColumn>
    <tableColumn id="20" name="19" dataDxfId="168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7" dataDxfId="166">
  <autoFilter ref="A82:C97"/>
  <tableColumns count="3">
    <tableColumn id="1" name="Dragon ID" dataDxfId="165"/>
    <tableColumn id="2" name="AVG_XP/min" dataDxfId="164">
      <calculatedColumnFormula>ROUND(AVERAGE(D11:D11),0)</calculatedColumnFormula>
    </tableColumn>
    <tableColumn id="3" name="AVG_TIME_TO_MAX_LEVEL" dataDxfId="163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2" dataDxfId="160" headerRowBorderDxfId="161">
  <autoFilter ref="E12:N32"/>
  <tableColumns count="10">
    <tableColumn id="1" name="Dragon" dataDxfId="159"/>
    <tableColumn id="2" name="Reward Multiplier" dataDxfId="158"/>
    <tableColumn id="6" name="Easy Mission Reward" dataDxfId="157">
      <calculatedColumnFormula>missionsDragonRelativeMetrics[[#This Row],[Reward Multiplier]]*$C$5</calculatedColumnFormula>
    </tableColumn>
    <tableColumn id="7" name="Medium Mission Reward" dataDxfId="156">
      <calculatedColumnFormula>missionsDragonRelativeMetrics[[#This Row],[Reward Multiplier]]*$C$6</calculatedColumnFormula>
    </tableColumn>
    <tableColumn id="3" name="Hard Mission Reward" dataDxfId="155">
      <calculatedColumnFormula>missionsDragonRelativeMetrics[[#This Row],[Reward Multiplier]]*$C$7</calculatedColumnFormula>
    </tableColumn>
    <tableColumn id="4" name="Max. Nb. Missions" dataDxfId="154"/>
    <tableColumn id="5" name="Tier" dataDxfId="153"/>
    <tableColumn id="8" name="General Missions" dataDxfId="152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1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0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9" dataDxfId="148">
  <autoFilter ref="A4:C7"/>
  <tableColumns count="3">
    <tableColumn id="6" name="Difficulty" dataDxfId="147"/>
    <tableColumn id="1" name="Mission Level" dataDxfId="146" totalsRowDxfId="145"/>
    <tableColumn id="2" name="Max Reward" dataDxfId="144" totalsRowDxfId="14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2" dataDxfId="140" headerRowBorderDxfId="141" tableBorderDxfId="139">
  <autoFilter ref="A12:C32"/>
  <tableColumns count="3">
    <tableColumn id="1" name="Dragon" dataDxfId="138"/>
    <tableColumn id="2" name="QuantityModifier" dataDxfId="137"/>
    <tableColumn id="3" name="Dragon Tier" dataDxfId="136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35" headerRowBorderDxfId="134" tableBorderDxfId="133">
  <autoFilter ref="B46:Q127"/>
  <tableColumns count="16">
    <tableColumn id="16" name="ID" dataDxfId="132"/>
    <tableColumn id="1" name="MISSION TYPE"/>
    <tableColumn id="2" name="PARAM"/>
    <tableColumn id="3" name="HAS SINGLE RUN"/>
    <tableColumn id="4" name="OBJ. BASE. QU. MIN" dataDxfId="131"/>
    <tableColumn id="5" name="OBJ. BASE. QU. MAX" dataDxfId="130"/>
    <tableColumn id="6" name="OBJ. QU. RANGE" dataDxfId="129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8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7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6"/>
    <tableColumn id="15" name="DRAGON"/>
    <tableColumn id="14" name="AVAILABLE" dataDxfId="125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24" headerRowBorderDxfId="123" tableBorderDxfId="122">
  <autoFilter ref="B13:E18"/>
  <tableColumns count="4">
    <tableColumn id="1" name="CHESTS" dataDxfId="121"/>
    <tableColumn id="2" name="TYPE" dataDxfId="120"/>
    <tableColumn id="3" name="AMOUNT" dataDxfId="119"/>
    <tableColumn id="4" name="AMOUNT NEW" dataDxfId="11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7" headerRowBorderDxfId="116" tableBorderDxfId="115">
  <autoFilter ref="G13:AL33"/>
  <tableColumns count="32">
    <tableColumn id="1" name="DRAGON" dataDxfId="114"/>
    <tableColumn id="35" name="COINS" dataDxfId="113">
      <calculatedColumnFormula>Table6[[#This Row],[TOTAL COINS]] +Table6[[#This Row],[COINS IN RUNS PER DAY]]</calculatedColumnFormula>
    </tableColumn>
    <tableColumn id="34" name="COINS NEW" dataDxfId="112">
      <calculatedColumnFormula>Table6[[#This Row],[TOTAL COINS NEW]] + Table6[[#This Row],[COINS IN RUNS PER DAY]]</calculatedColumnFormula>
    </tableColumn>
    <tableColumn id="17" name="TOTAL COINS" dataDxfId="111">
      <calculatedColumnFormula>Table6[[#This Row],[CHESTS COINS]] + Table6[[#This Row],[DAILY COINS]]+Table6[[#This Row],[LEAGUES COINS]]+Table6[[#This Row],[MISSIONS COINS]]</calculatedColumnFormula>
    </tableColumn>
    <tableColumn id="16" name="TOTAL GEMS" dataDxfId="110">
      <calculatedColumnFormula>Table6[[#This Row],[CHESTS GEMS]]+Table6[[#This Row],[DAILY GEMS]]+Table6[[#This Row],[LEAGUES GEMS]]</calculatedColumnFormula>
    </tableColumn>
    <tableColumn id="28" name="TOTAL COINS NEW" dataDxfId="109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8">
      <calculatedColumnFormula>Table6[[#This Row],[CHESTS GEMS NEW]] +Table6[[#This Row],[DAILY GEMS NEW]] +Table6[[#This Row],[LEAGUES GEMS NEW]]</calculatedColumnFormula>
    </tableColumn>
    <tableColumn id="31" name="COINS IN RUNS PER DAY" dataDxfId="107">
      <calculatedColumnFormula>Table6[[#This Row],[COINS PER RUN]] *Table6[[#This Row],[RUNS PER DAY]]</calculatedColumnFormula>
    </tableColumn>
    <tableColumn id="2" name="CHEST REW. MOD." dataDxfId="106"/>
    <tableColumn id="3" name="DAILY REW. MOD." dataDxfId="105"/>
    <tableColumn id="19" name="CHEST REW. MOD. NEW" dataDxfId="104"/>
    <tableColumn id="18" name="DAILY REW. MOD. NEW" dataDxfId="103"/>
    <tableColumn id="4" name="LEAGUE" dataDxfId="102"/>
    <tableColumn id="5" name="NUM. EASY" dataDxfId="101"/>
    <tableColumn id="6" name="NUM. MED." dataDxfId="100"/>
    <tableColumn id="7" name="NUM. HARD" dataDxfId="99"/>
    <tableColumn id="8" name="CHESTS COINS" dataDxfId="98">
      <calculatedColumnFormula>Table6[[#This Row],[CHEST REW. MOD.]]*($D$14+$D$15+$D$16)</calculatedColumnFormula>
    </tableColumn>
    <tableColumn id="9" name="CHESTS GEMS" dataDxfId="97">
      <calculatedColumnFormula>$D$17+$D$18</calculatedColumnFormula>
    </tableColumn>
    <tableColumn id="10" name="DAILY COINS" dataDxfId="96">
      <calculatedColumnFormula>ROUND((Table6[[#This Row],[DAILY REW. MOD.]]*($D$24+$D$26+$D$28))/7,0)</calculatedColumnFormula>
    </tableColumn>
    <tableColumn id="11" name="DAILY GEMS" dataDxfId="95">
      <calculatedColumnFormula>ROUND(($D$25+$D$27+$D$29)/7,1)</calculatedColumnFormula>
    </tableColumn>
    <tableColumn id="12" name="LEAGUES COINS" dataDxfId="94">
      <calculatedColumnFormula>ROUND((INDEX(Table12[AVG COINS],MATCH(Table6[[#This Row],[LEAGUE]],Table12[LEAGUE],0))) /$C$38,0)</calculatedColumnFormula>
    </tableColumn>
    <tableColumn id="13" name="LEAGUES GEMS" dataDxfId="93">
      <calculatedColumnFormula>ROUND((INDEX(Table12[AVG GEMS],MATCH(Table6[[#This Row],[LEAGUE]],Table12[LEAGUE],0))) /$C$37,2)</calculatedColumnFormula>
    </tableColumn>
    <tableColumn id="14" name="MISSIONS COINS" dataDxfId="92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1">
      <calculatedColumnFormula>Table6[[#This Row],[CHEST REW. MOD. NEW]]*($D$14+$D$15+$D$16)</calculatedColumnFormula>
    </tableColumn>
    <tableColumn id="21" name="CHESTS GEMS NEW" dataDxfId="90">
      <calculatedColumnFormula>$E$17+$E$18</calculatedColumnFormula>
    </tableColumn>
    <tableColumn id="22" name="DAILY COINS NEW" dataDxfId="89">
      <calculatedColumnFormula>ROUND((Table6[[#This Row],[DAILY REW. MOD. NEW]]*($E$24+$E$26+$E$28))/7,0)</calculatedColumnFormula>
    </tableColumn>
    <tableColumn id="23" name="DAILY GEMS NEW" dataDxfId="88">
      <calculatedColumnFormula>ROUND(($E$25+$E$27+$E$29)/7,1)</calculatedColumnFormula>
    </tableColumn>
    <tableColumn id="24" name="LEAGUES COINS NEW" dataDxfId="87">
      <calculatedColumnFormula>ROUND((INDEX(Table12[AVG COINS NEW],MATCH(Table6[[#This Row],[LEAGUE]],Table12[LEAGUE],0))) /$C$38,0)</calculatedColumnFormula>
    </tableColumn>
    <tableColumn id="25" name="LEAGUES GEMS NEW" dataDxfId="86">
      <calculatedColumnFormula>ROUND((INDEX(Table12[AVG GEMS NEW],MATCH(Table6[[#This Row],[LEAGUE]],Table12[LEAGUE],0))) / $C$38,2)</calculatedColumnFormula>
    </tableColumn>
    <tableColumn id="26" name="MISSIONS COINS NEW" dataDxfId="85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84"/>
    <tableColumn id="30" name="RUNS PER DAY" dataDxfId="83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2" dataDxfId="80" headerRowBorderDxfId="81" tableBorderDxfId="79">
  <autoFilter ref="B23:E31"/>
  <tableColumns count="4">
    <tableColumn id="1" name="DAY" dataDxfId="78"/>
    <tableColumn id="2" name="TYPE" dataDxfId="77"/>
    <tableColumn id="3" name="AMOUNT" dataDxfId="76"/>
    <tableColumn id="4" name="AMOUNT NEW" dataDxfId="75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74" headerRowBorderDxfId="73" tableBorderDxfId="72">
  <autoFilter ref="B40:F50"/>
  <tableColumns count="5">
    <tableColumn id="1" name="LEAGUE" dataDxfId="71"/>
    <tableColumn id="2" name="AVG COINS" dataDxfId="70">
      <calculatedColumnFormula>SUM(F62:F66)/100</calculatedColumnFormula>
    </tableColumn>
    <tableColumn id="3" name="AVG GEMS" dataDxfId="69"/>
    <tableColumn id="4" name="AVG COINS NEW" dataDxfId="68"/>
    <tableColumn id="5" name="AVG GEMS NEW" dataDxfId="67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6" dataDxfId="64" headerRowBorderDxfId="65" tableBorderDxfId="63">
  <autoFilter ref="B61:J111"/>
  <tableColumns count="9">
    <tableColumn id="1" name="LEAGUE" dataDxfId="62"/>
    <tableColumn id="2" name="TYPE" dataDxfId="61"/>
    <tableColumn id="3" name="AMOUNT" dataDxfId="60"/>
    <tableColumn id="4" name="TARGET" dataDxfId="59"/>
    <tableColumn id="5" name="AUX 1" dataDxfId="58">
      <calculatedColumnFormula>Table13[[#This Row],[AMOUNT]]*(Table13[[#This Row],[TARGET]]/100)</calculatedColumnFormula>
    </tableColumn>
    <tableColumn id="10" name="TYPE NEW" dataDxfId="57"/>
    <tableColumn id="6" name="AMOUNT NEW" dataDxfId="56"/>
    <tableColumn id="7" name="TARGET NEW" dataDxfId="55"/>
    <tableColumn id="8" name="AUX 1 NEW" dataDxfId="54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53" dataDxfId="52">
  <autoFilter ref="B114:E117"/>
  <tableColumns count="4">
    <tableColumn id="6" name="DIFFICULTY" dataDxfId="51"/>
    <tableColumn id="1" name="MISSION LV." dataDxfId="50" totalsRowDxfId="49"/>
    <tableColumn id="2" name="MAX. REW." dataDxfId="48" totalsRowDxfId="47"/>
    <tableColumn id="3" name="MAX REW. NEW" dataDxfId="46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45" dataDxfId="44" tableBorderDxfId="43">
  <autoFilter ref="A6:C13"/>
  <tableColumns count="3">
    <tableColumn id="1" name="Price" dataDxfId="42"/>
    <tableColumn id="2" name="HC earned" dataDxfId="41">
      <calculatedColumnFormula>ROUND(Table47[[#This Row],[Price]]*$B$3+Table47[[#This Row],[Price]]*$B$3*Table47[[#This Row],[Discount]],0)</calculatedColumnFormula>
    </tableColumn>
    <tableColumn id="3" name="Discount" dataDxfId="4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9" dataDxfId="38" tableBorderDxfId="37">
  <autoFilter ref="A20:C26"/>
  <tableColumns count="3">
    <tableColumn id="1" name="Price HC" dataDxfId="36"/>
    <tableColumn id="2" name="SC earned" dataDxfId="35">
      <calculatedColumnFormula>ROUND((($B$17/$B$3)*Table479[[#This Row],[Price HC]])+((($B$17/$B$3)*Table479[[#This Row],[Price HC]])*Table479[[#This Row],[Discount]]),0)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33" tableBorderDxfId="32">
  <autoFilter ref="E16:Z35"/>
  <tableColumns count="22">
    <tableColumn id="1" name="Dragon" dataDxfId="31"/>
    <tableColumn id="2" name="pricing (HC)" dataDxfId="30"/>
    <tableColumn id="3" name="Equivalence Base" dataDxfId="29">
      <calculatedColumnFormula>F17/$B$3</calculatedColumnFormula>
    </tableColumn>
    <tableColumn id="4" name="Equivalence better" dataDxfId="28">
      <calculatedColumnFormula>ROUND(F17/$B$4,2)</calculatedColumnFormula>
    </tableColumn>
    <tableColumn id="5" name="Dis. 1 price (SC or HC)" dataDxfId="27"/>
    <tableColumn id="6" name="Dis. 1 Eq. Base" dataDxfId="26">
      <calculatedColumnFormula>(Table9[[#This Row],[Dis. 1 price (SC or HC)]]/($B$17/$B$3))/$B$3</calculatedColumnFormula>
    </tableColumn>
    <tableColumn id="7" name="Dis 1 Eq. better" dataDxfId="25">
      <calculatedColumnFormula>Table9[[#This Row],[Dis. 1 price (SC or HC)]]/$B$18</calculatedColumnFormula>
    </tableColumn>
    <tableColumn id="8" name="Dis. 2 price (SC or HC)" dataDxfId="24"/>
    <tableColumn id="9" name="Dis. 2 Eq. Base" dataDxfId="23"/>
    <tableColumn id="10" name="Dis 2 Eq. better" dataDxfId="22"/>
    <tableColumn id="11" name="Dis. 3 price (SC or HC)" dataDxfId="21"/>
    <tableColumn id="12" name="Dis. 3 Eq. Base" dataDxfId="20"/>
    <tableColumn id="13" name="Dis 3 Eq. better" dataDxfId="19"/>
    <tableColumn id="14" name="Dis. 4 price (SC or HC)" dataDxfId="18"/>
    <tableColumn id="15" name="Dis. 4 Eq. Base" dataDxfId="17"/>
    <tableColumn id="16" name="Dis 4 Eq. better" dataDxfId="16"/>
    <tableColumn id="17" name="Dis. 5 price (SC or HC)" dataDxfId="15"/>
    <tableColumn id="18" name="Dis. 5 Eq. Base" dataDxfId="14"/>
    <tableColumn id="19" name="Dis 5 Eq. better" dataDxfId="13"/>
    <tableColumn id="20" name="Dis. 6 price (SC or HC)" dataDxfId="12"/>
    <tableColumn id="21" name="Dis. 6 Eq. Base" dataDxfId="11"/>
    <tableColumn id="22" name="Dis 6 Eq. Better" dataDxfId="10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9" tableBorderDxfId="8">
  <autoFilter ref="A32:B33"/>
  <tableColumns count="2">
    <tableColumn id="1" name="price HC" dataDxfId="7"/>
    <tableColumn id="2" name="Price $" dataDxfId="6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0" headerRowBorderDxfId="4" tableBorderDxfId="5" totalsRowBorderDxfId="3">
  <autoFilter ref="C4:D31"/>
  <tableColumns count="2">
    <tableColumn id="1" name="IAP" dataDxfId="2"/>
    <tableColumn id="2" name="PRICE" dataDxfId="1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327</v>
      </c>
    </row>
    <row r="23" spans="1:21">
      <c r="B23" t="s">
        <v>328</v>
      </c>
    </row>
    <row r="24" spans="1:21">
      <c r="B24" t="s">
        <v>329</v>
      </c>
    </row>
    <row r="25" spans="1:21">
      <c r="B25" t="s">
        <v>330</v>
      </c>
    </row>
    <row r="26" spans="1:21">
      <c r="B26" t="s">
        <v>331</v>
      </c>
    </row>
    <row r="27" spans="1:21">
      <c r="B27" t="s">
        <v>332</v>
      </c>
    </row>
    <row r="28" spans="1:21">
      <c r="B28" t="s">
        <v>333</v>
      </c>
    </row>
    <row r="29" spans="1:21">
      <c r="B29" t="s">
        <v>334</v>
      </c>
    </row>
    <row r="30" spans="1:21">
      <c r="B30" t="s">
        <v>335</v>
      </c>
    </row>
    <row r="31" spans="1:21">
      <c r="B31" t="s">
        <v>336</v>
      </c>
    </row>
    <row r="32" spans="1:21">
      <c r="B32" t="s">
        <v>337</v>
      </c>
    </row>
    <row r="33" spans="2:2">
      <c r="B33" t="s">
        <v>338</v>
      </c>
    </row>
    <row r="34" spans="2:2">
      <c r="B34" t="s">
        <v>339</v>
      </c>
    </row>
    <row r="35" spans="2:2">
      <c r="B35" t="s">
        <v>340</v>
      </c>
    </row>
    <row r="36" spans="2:2">
      <c r="B36" t="s">
        <v>341</v>
      </c>
    </row>
    <row r="37" spans="2:2">
      <c r="B37" t="s">
        <v>342</v>
      </c>
    </row>
    <row r="38" spans="2:2">
      <c r="B38" t="s">
        <v>343</v>
      </c>
    </row>
    <row r="39" spans="2:2">
      <c r="B39" t="s">
        <v>344</v>
      </c>
    </row>
    <row r="40" spans="2:2">
      <c r="B40" t="s">
        <v>345</v>
      </c>
    </row>
    <row r="41" spans="2:2">
      <c r="B41" t="s">
        <v>346</v>
      </c>
    </row>
    <row r="42" spans="2:2">
      <c r="B42" t="s">
        <v>347</v>
      </c>
    </row>
    <row r="43" spans="2:2">
      <c r="B43" t="s">
        <v>348</v>
      </c>
    </row>
    <row r="44" spans="2:2">
      <c r="B44" t="s">
        <v>349</v>
      </c>
    </row>
    <row r="45" spans="2:2">
      <c r="B45" t="s">
        <v>350</v>
      </c>
    </row>
    <row r="46" spans="2:2">
      <c r="B46" t="s">
        <v>351</v>
      </c>
    </row>
    <row r="47" spans="2:2">
      <c r="B47" t="s">
        <v>352</v>
      </c>
    </row>
    <row r="48" spans="2:2">
      <c r="B48" t="s">
        <v>353</v>
      </c>
    </row>
    <row r="49" spans="2:2">
      <c r="B49" t="s">
        <v>354</v>
      </c>
    </row>
    <row r="50" spans="2:2">
      <c r="B50" t="s">
        <v>355</v>
      </c>
    </row>
    <row r="51" spans="2:2">
      <c r="B51" t="s">
        <v>356</v>
      </c>
    </row>
    <row r="52" spans="2:2">
      <c r="B52" t="s">
        <v>357</v>
      </c>
    </row>
    <row r="53" spans="2:2">
      <c r="B53" t="s">
        <v>358</v>
      </c>
    </row>
    <row r="54" spans="2:2">
      <c r="B54" t="s">
        <v>359</v>
      </c>
    </row>
    <row r="55" spans="2:2">
      <c r="B55" t="s">
        <v>360</v>
      </c>
    </row>
    <row r="56" spans="2:2">
      <c r="B56" t="s">
        <v>361</v>
      </c>
    </row>
    <row r="57" spans="2:2">
      <c r="B57" t="s">
        <v>362</v>
      </c>
    </row>
    <row r="58" spans="2:2">
      <c r="B58" t="s">
        <v>363</v>
      </c>
    </row>
    <row r="59" spans="2:2">
      <c r="B59" t="s">
        <v>364</v>
      </c>
    </row>
    <row r="60" spans="2:2">
      <c r="B60" t="s">
        <v>365</v>
      </c>
    </row>
    <row r="61" spans="2:2">
      <c r="B61" t="s">
        <v>366</v>
      </c>
    </row>
    <row r="62" spans="2:2">
      <c r="B62" t="s">
        <v>367</v>
      </c>
    </row>
    <row r="63" spans="2:2">
      <c r="B63" t="s">
        <v>368</v>
      </c>
    </row>
    <row r="64" spans="2:2">
      <c r="B64" t="s">
        <v>369</v>
      </c>
    </row>
    <row r="65" spans="2:2">
      <c r="B65" t="s">
        <v>370</v>
      </c>
    </row>
    <row r="66" spans="2:2">
      <c r="B66" t="s">
        <v>371</v>
      </c>
    </row>
    <row r="67" spans="2:2">
      <c r="B67" t="s">
        <v>372</v>
      </c>
    </row>
    <row r="68" spans="2:2">
      <c r="B68" t="s">
        <v>373</v>
      </c>
    </row>
    <row r="69" spans="2:2">
      <c r="B69" t="s">
        <v>374</v>
      </c>
    </row>
    <row r="70" spans="2:2">
      <c r="B70" t="s">
        <v>375</v>
      </c>
    </row>
    <row r="71" spans="2:2">
      <c r="B71" t="s">
        <v>376</v>
      </c>
    </row>
    <row r="72" spans="2:2">
      <c r="B72" t="s">
        <v>377</v>
      </c>
    </row>
    <row r="73" spans="2:2">
      <c r="B73" t="s">
        <v>378</v>
      </c>
    </row>
    <row r="74" spans="2:2">
      <c r="B74" t="s">
        <v>379</v>
      </c>
    </row>
    <row r="75" spans="2:2">
      <c r="B75" t="s">
        <v>380</v>
      </c>
    </row>
    <row r="76" spans="2:2">
      <c r="B76" t="s">
        <v>381</v>
      </c>
    </row>
    <row r="77" spans="2:2">
      <c r="B77" t="s">
        <v>382</v>
      </c>
    </row>
    <row r="78" spans="2:2">
      <c r="B78" t="s">
        <v>383</v>
      </c>
    </row>
    <row r="79" spans="2:2">
      <c r="B79" t="s">
        <v>384</v>
      </c>
    </row>
    <row r="80" spans="2:2">
      <c r="B80" t="s">
        <v>385</v>
      </c>
    </row>
    <row r="81" spans="2:2">
      <c r="B81" t="s">
        <v>386</v>
      </c>
    </row>
    <row r="82" spans="2:2">
      <c r="B82" t="s">
        <v>387</v>
      </c>
    </row>
    <row r="83" spans="2:2">
      <c r="B83" t="s">
        <v>388</v>
      </c>
    </row>
    <row r="84" spans="2:2">
      <c r="B84" t="s">
        <v>389</v>
      </c>
    </row>
    <row r="85" spans="2:2">
      <c r="B85" t="s">
        <v>390</v>
      </c>
    </row>
    <row r="86" spans="2:2">
      <c r="B86" t="s">
        <v>391</v>
      </c>
    </row>
    <row r="87" spans="2:2">
      <c r="B87" t="s">
        <v>392</v>
      </c>
    </row>
    <row r="88" spans="2:2">
      <c r="B88" t="s">
        <v>393</v>
      </c>
    </row>
    <row r="89" spans="2:2">
      <c r="B89" t="s">
        <v>394</v>
      </c>
    </row>
    <row r="90" spans="2:2">
      <c r="B90" t="s">
        <v>395</v>
      </c>
    </row>
    <row r="91" spans="2:2">
      <c r="B91" t="s">
        <v>396</v>
      </c>
    </row>
    <row r="92" spans="2:2">
      <c r="B92" t="s">
        <v>397</v>
      </c>
    </row>
    <row r="93" spans="2:2">
      <c r="B93" t="s">
        <v>398</v>
      </c>
    </row>
    <row r="94" spans="2:2">
      <c r="B94" t="s">
        <v>399</v>
      </c>
    </row>
    <row r="95" spans="2:2">
      <c r="B95" t="s">
        <v>400</v>
      </c>
    </row>
    <row r="96" spans="2:2">
      <c r="B96" t="s">
        <v>401</v>
      </c>
    </row>
    <row r="97" spans="2:2">
      <c r="B97" t="s">
        <v>402</v>
      </c>
    </row>
    <row r="98" spans="2:2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28" t="s">
        <v>221</v>
      </c>
      <c r="I9" s="428"/>
      <c r="J9" s="428"/>
      <c r="L9" s="428" t="s">
        <v>224</v>
      </c>
      <c r="M9" s="42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444</v>
      </c>
    </row>
    <row r="3" spans="1:14">
      <c r="G3" s="104" t="s">
        <v>445</v>
      </c>
    </row>
    <row r="4" spans="1:14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548</v>
      </c>
      <c r="B27" s="293">
        <v>8</v>
      </c>
      <c r="C27" s="293">
        <v>5</v>
      </c>
      <c r="E27" s="384" t="s">
        <v>548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411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548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411</v>
      </c>
    </row>
    <row r="45" spans="1:17">
      <c r="G45" s="429" t="s">
        <v>135</v>
      </c>
      <c r="H45" s="429"/>
      <c r="I45" s="430" t="s">
        <v>136</v>
      </c>
      <c r="J45" s="431"/>
      <c r="K45" s="432" t="s">
        <v>137</v>
      </c>
      <c r="L45" s="433"/>
    </row>
    <row r="46" spans="1:17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459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447</v>
      </c>
      <c r="C3" s="289"/>
      <c r="D3" s="289"/>
      <c r="E3" s="289"/>
      <c r="F3" s="289"/>
      <c r="G3" s="289"/>
      <c r="H3" s="249"/>
    </row>
    <row r="4" spans="2:38">
      <c r="B4" s="247" t="s">
        <v>461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444</v>
      </c>
    </row>
    <row r="8" spans="2:38">
      <c r="F8" s="104" t="s">
        <v>445</v>
      </c>
    </row>
    <row r="9" spans="2:38">
      <c r="F9" s="288" t="s">
        <v>446</v>
      </c>
    </row>
    <row r="10" spans="2:38">
      <c r="F10" s="326" t="s">
        <v>487</v>
      </c>
    </row>
    <row r="11" spans="2:38">
      <c r="Z11" s="120"/>
    </row>
    <row r="12" spans="2:38">
      <c r="B12" s="438" t="s">
        <v>428</v>
      </c>
      <c r="C12" s="439"/>
      <c r="D12" s="440"/>
      <c r="J12" s="435" t="s">
        <v>483</v>
      </c>
      <c r="K12" s="436"/>
      <c r="L12" s="435" t="s">
        <v>484</v>
      </c>
      <c r="M12" s="436"/>
      <c r="N12" s="264"/>
      <c r="O12" s="264" t="s">
        <v>491</v>
      </c>
      <c r="P12" s="264"/>
      <c r="Q12" s="269"/>
      <c r="T12" s="441" t="s">
        <v>442</v>
      </c>
      <c r="U12" s="442"/>
      <c r="V12" s="443"/>
      <c r="W12" s="435" t="s">
        <v>448</v>
      </c>
      <c r="X12" s="436"/>
      <c r="Y12" s="435" t="s">
        <v>450</v>
      </c>
      <c r="Z12" s="436"/>
      <c r="AA12" s="435" t="s">
        <v>453</v>
      </c>
      <c r="AB12" s="436"/>
      <c r="AD12" s="435" t="s">
        <v>448</v>
      </c>
      <c r="AE12" s="436"/>
      <c r="AF12" s="435" t="s">
        <v>450</v>
      </c>
      <c r="AG12" s="436"/>
      <c r="AH12" s="435" t="s">
        <v>453</v>
      </c>
      <c r="AI12" s="436"/>
      <c r="AK12" s="435" t="s">
        <v>490</v>
      </c>
      <c r="AL12" s="436"/>
    </row>
    <row r="13" spans="2:38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37" t="s">
        <v>429</v>
      </c>
      <c r="C22" s="437"/>
      <c r="D22" s="437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411</v>
      </c>
      <c r="W35" t="s">
        <v>325</v>
      </c>
    </row>
    <row r="36" spans="2:38">
      <c r="B36" s="147" t="s">
        <v>438</v>
      </c>
    </row>
    <row r="37" spans="2:38">
      <c r="B37" s="274" t="s">
        <v>415</v>
      </c>
      <c r="C37" s="262">
        <v>7</v>
      </c>
      <c r="D37" t="s">
        <v>432</v>
      </c>
    </row>
    <row r="38" spans="2:38">
      <c r="B38" s="323" t="s">
        <v>482</v>
      </c>
      <c r="C38" s="262">
        <v>1</v>
      </c>
      <c r="D38" t="s">
        <v>432</v>
      </c>
    </row>
    <row r="40" spans="2:38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34" t="s">
        <v>443</v>
      </c>
      <c r="C60" s="434"/>
      <c r="D60" s="434"/>
      <c r="E60" s="434"/>
      <c r="F60" s="434"/>
    </row>
    <row r="61" spans="2:10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opLeftCell="A118" workbookViewId="0">
      <selection activeCell="T30" sqref="T30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265</v>
      </c>
    </row>
    <row r="2" spans="1:26" ht="15.75" thickBot="1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258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44" t="s">
        <v>202</v>
      </c>
      <c r="G15" s="445"/>
      <c r="H15" s="446"/>
      <c r="I15" s="444" t="s">
        <v>269</v>
      </c>
      <c r="J15" s="445"/>
      <c r="K15" s="446"/>
      <c r="L15" s="444" t="s">
        <v>280</v>
      </c>
      <c r="M15" s="445"/>
      <c r="N15" s="446"/>
      <c r="O15" s="444" t="s">
        <v>281</v>
      </c>
      <c r="P15" s="445"/>
      <c r="Q15" s="446"/>
      <c r="R15" s="444" t="s">
        <v>282</v>
      </c>
      <c r="S15" s="445"/>
      <c r="T15" s="446"/>
      <c r="U15" s="444" t="s">
        <v>496</v>
      </c>
      <c r="V15" s="445"/>
      <c r="W15" s="446"/>
      <c r="X15" s="444" t="s">
        <v>542</v>
      </c>
      <c r="Y15" s="445"/>
      <c r="Z15" s="446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550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47" t="s">
        <v>266</v>
      </c>
      <c r="B55" s="447"/>
      <c r="C55" s="447"/>
      <c r="D55" s="447"/>
      <c r="E55" s="447"/>
      <c r="F55" s="447"/>
      <c r="G55" s="447"/>
      <c r="H55" s="447"/>
      <c r="I55" s="447"/>
      <c r="J55" s="447"/>
      <c r="K55" s="447"/>
      <c r="L55" s="447"/>
      <c r="M55" s="447"/>
      <c r="N55" s="447"/>
      <c r="O55" s="447"/>
    </row>
    <row r="56" spans="1:15" ht="15" customHeight="1">
      <c r="A56" s="447"/>
      <c r="B56" s="447"/>
      <c r="C56" s="447"/>
      <c r="D56" s="447"/>
      <c r="E56" s="447"/>
      <c r="F56" s="447"/>
      <c r="G56" s="447"/>
      <c r="H56" s="447"/>
      <c r="I56" s="447"/>
      <c r="J56" s="447"/>
      <c r="K56" s="447"/>
      <c r="L56" s="447"/>
      <c r="M56" s="447"/>
      <c r="N56" s="447"/>
      <c r="O56" s="447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551</v>
      </c>
      <c r="M83" s="196">
        <f t="shared" si="7"/>
        <v>55</v>
      </c>
      <c r="N83" s="197">
        <f t="shared" si="8"/>
        <v>36.67</v>
      </c>
    </row>
    <row r="84" spans="1:14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10">
        <f>K140*M30</f>
        <v>83.333333333333329</v>
      </c>
      <c r="N140" s="411">
        <f>K140*N30</f>
        <v>32.679738562091508</v>
      </c>
    </row>
    <row r="141" spans="1:14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554</v>
      </c>
      <c r="M141" s="193">
        <f>K141*P30</f>
        <v>5.5</v>
      </c>
      <c r="N141" s="194">
        <f>K141*Q30</f>
        <v>3.6666666666666665</v>
      </c>
    </row>
    <row r="142" spans="1:14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05">
        <f>ROUND(F142/S30,4)</f>
        <v>0.1429</v>
      </c>
      <c r="I142" s="406">
        <f>ROUND(F142/T30,4)</f>
        <v>0.21429999999999999</v>
      </c>
      <c r="K142" s="236">
        <v>1</v>
      </c>
      <c r="L142" s="372" t="s">
        <v>555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C21"/>
  <sheetViews>
    <sheetView workbookViewId="0">
      <selection activeCell="F20" sqref="F20"/>
    </sheetView>
  </sheetViews>
  <sheetFormatPr defaultRowHeight="15"/>
  <cols>
    <col min="1" max="1" width="29.28515625" customWidth="1"/>
  </cols>
  <sheetData>
    <row r="1" spans="1:3" ht="18.75">
      <c r="A1" s="30" t="s">
        <v>558</v>
      </c>
      <c r="B1" s="36"/>
      <c r="C1" s="36"/>
    </row>
    <row r="4" spans="1:3" ht="15.75">
      <c r="A4" s="36" t="s">
        <v>559</v>
      </c>
    </row>
    <row r="5" spans="1:3" ht="15.75">
      <c r="A5" s="420"/>
    </row>
    <row r="6" spans="1:3" ht="16.5" thickBot="1">
      <c r="A6" s="421"/>
    </row>
    <row r="7" spans="1:3" ht="16.5" thickBot="1">
      <c r="A7" s="422" t="s">
        <v>560</v>
      </c>
      <c r="B7" s="426">
        <v>120000</v>
      </c>
    </row>
    <row r="8" spans="1:3" ht="16.5" thickBot="1">
      <c r="A8" s="422" t="s">
        <v>561</v>
      </c>
      <c r="B8" s="426">
        <v>15</v>
      </c>
    </row>
    <row r="9" spans="1:3" ht="16.5" thickBot="1">
      <c r="A9" s="422" t="s">
        <v>562</v>
      </c>
      <c r="B9" s="426">
        <v>2</v>
      </c>
    </row>
    <row r="10" spans="1:3" ht="16.5" thickBot="1">
      <c r="A10" s="422" t="s">
        <v>563</v>
      </c>
      <c r="B10" s="426">
        <v>7</v>
      </c>
    </row>
    <row r="11" spans="1:3" ht="16.5" thickBot="1">
      <c r="A11" s="422" t="s">
        <v>564</v>
      </c>
      <c r="B11" s="427">
        <v>1</v>
      </c>
    </row>
    <row r="12" spans="1:3" ht="15.75" thickBot="1">
      <c r="A12" s="424"/>
      <c r="B12" s="424"/>
    </row>
    <row r="13" spans="1:3" ht="16.5" thickBot="1">
      <c r="A13" s="422" t="s">
        <v>565</v>
      </c>
      <c r="B13" s="423">
        <f>PRODUCT(B7:B11)</f>
        <v>25200000</v>
      </c>
    </row>
    <row r="14" spans="1:3" ht="15.75" thickBot="1">
      <c r="A14" s="424"/>
      <c r="B14" s="424"/>
    </row>
    <row r="15" spans="1:3" ht="16.5" thickBot="1">
      <c r="A15" s="422" t="s">
        <v>566</v>
      </c>
      <c r="B15" s="423">
        <f>ROUND(B13,-6)</f>
        <v>25000000</v>
      </c>
    </row>
    <row r="16" spans="1:3" ht="15.75" thickBot="1">
      <c r="A16" s="424"/>
      <c r="B16" s="424"/>
    </row>
    <row r="17" spans="1:2" ht="15.75" thickBot="1">
      <c r="A17" s="425" t="s">
        <v>567</v>
      </c>
      <c r="B17" s="425" t="s">
        <v>568</v>
      </c>
    </row>
    <row r="18" spans="1:2" ht="15.75" thickBot="1">
      <c r="A18" s="426">
        <v>0.25</v>
      </c>
      <c r="B18" s="423">
        <f>$B$15*A18</f>
        <v>6250000</v>
      </c>
    </row>
    <row r="19" spans="1:2" ht="15.75" thickBot="1">
      <c r="A19" s="426">
        <v>0.5</v>
      </c>
      <c r="B19" s="423">
        <f t="shared" ref="B19:B21" si="0">$B$15*A19</f>
        <v>12500000</v>
      </c>
    </row>
    <row r="20" spans="1:2" ht="15.75" thickBot="1">
      <c r="A20" s="426">
        <v>0.75</v>
      </c>
      <c r="B20" s="423">
        <f t="shared" si="0"/>
        <v>18750000</v>
      </c>
    </row>
    <row r="21" spans="1:2" ht="15.75" thickBot="1">
      <c r="A21" s="426">
        <v>1</v>
      </c>
      <c r="B21" s="423">
        <f t="shared" si="0"/>
        <v>25000000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D31"/>
  <sheetViews>
    <sheetView tabSelected="1" workbookViewId="0">
      <selection activeCell="I23" sqref="I23"/>
    </sheetView>
  </sheetViews>
  <sheetFormatPr defaultRowHeight="15"/>
  <cols>
    <col min="3" max="3" width="18.85546875" customWidth="1"/>
    <col min="4" max="4" width="14.85546875" customWidth="1"/>
  </cols>
  <sheetData>
    <row r="4" spans="3:4" ht="15.75" thickBot="1">
      <c r="C4" s="450" t="s">
        <v>569</v>
      </c>
      <c r="D4" s="451" t="s">
        <v>570</v>
      </c>
    </row>
    <row r="5" spans="3:4" ht="15.75" thickBot="1">
      <c r="C5" s="448" t="s">
        <v>571</v>
      </c>
      <c r="D5" s="449" t="s">
        <v>572</v>
      </c>
    </row>
    <row r="6" spans="3:4" ht="15.75" thickBot="1">
      <c r="C6" s="448" t="s">
        <v>573</v>
      </c>
      <c r="D6" s="449" t="s">
        <v>574</v>
      </c>
    </row>
    <row r="7" spans="3:4" ht="15.75" thickBot="1">
      <c r="C7" s="448" t="s">
        <v>575</v>
      </c>
      <c r="D7" s="449" t="s">
        <v>576</v>
      </c>
    </row>
    <row r="8" spans="3:4" ht="15.75" thickBot="1">
      <c r="C8" s="448" t="s">
        <v>577</v>
      </c>
      <c r="D8" s="449" t="s">
        <v>572</v>
      </c>
    </row>
    <row r="9" spans="3:4" ht="15.75" thickBot="1">
      <c r="C9" s="448" t="s">
        <v>578</v>
      </c>
      <c r="D9" s="449" t="s">
        <v>572</v>
      </c>
    </row>
    <row r="10" spans="3:4" ht="15.75" thickBot="1">
      <c r="C10" s="448" t="s">
        <v>579</v>
      </c>
      <c r="D10" s="449" t="s">
        <v>574</v>
      </c>
    </row>
    <row r="11" spans="3:4" ht="15.75" thickBot="1">
      <c r="C11" s="448" t="s">
        <v>580</v>
      </c>
      <c r="D11" s="449" t="s">
        <v>574</v>
      </c>
    </row>
    <row r="12" spans="3:4" ht="15.75" thickBot="1">
      <c r="C12" s="448" t="s">
        <v>581</v>
      </c>
      <c r="D12" s="449" t="s">
        <v>576</v>
      </c>
    </row>
    <row r="13" spans="3:4" ht="15.75" thickBot="1">
      <c r="C13" s="448" t="s">
        <v>582</v>
      </c>
      <c r="D13" s="449" t="s">
        <v>576</v>
      </c>
    </row>
    <row r="14" spans="3:4" ht="15.75" thickBot="1">
      <c r="C14" s="448" t="s">
        <v>583</v>
      </c>
      <c r="D14" s="449" t="s">
        <v>584</v>
      </c>
    </row>
    <row r="15" spans="3:4" ht="15.75" thickBot="1">
      <c r="C15" s="448" t="s">
        <v>585</v>
      </c>
      <c r="D15" s="449" t="s">
        <v>584</v>
      </c>
    </row>
    <row r="16" spans="3:4" ht="15.75" thickBot="1">
      <c r="C16" s="448" t="s">
        <v>586</v>
      </c>
      <c r="D16" s="449" t="s">
        <v>587</v>
      </c>
    </row>
    <row r="17" spans="3:4" ht="15.75" thickBot="1">
      <c r="C17" s="448" t="s">
        <v>588</v>
      </c>
      <c r="D17" s="449" t="s">
        <v>587</v>
      </c>
    </row>
    <row r="18" spans="3:4" ht="15.75" thickBot="1">
      <c r="C18" s="448" t="s">
        <v>589</v>
      </c>
      <c r="D18" s="449" t="s">
        <v>590</v>
      </c>
    </row>
    <row r="19" spans="3:4" ht="15.75" thickBot="1">
      <c r="C19" s="448" t="s">
        <v>591</v>
      </c>
      <c r="D19" s="449" t="s">
        <v>590</v>
      </c>
    </row>
    <row r="20" spans="3:4" ht="15.75" thickBot="1">
      <c r="C20" s="448" t="s">
        <v>592</v>
      </c>
      <c r="D20" s="449" t="s">
        <v>593</v>
      </c>
    </row>
    <row r="21" spans="3:4" ht="15.75" thickBot="1">
      <c r="C21" s="448" t="s">
        <v>594</v>
      </c>
      <c r="D21" s="449" t="s">
        <v>593</v>
      </c>
    </row>
    <row r="22" spans="3:4" ht="15.75" thickBot="1">
      <c r="C22" s="448" t="s">
        <v>595</v>
      </c>
      <c r="D22" s="449" t="s">
        <v>596</v>
      </c>
    </row>
    <row r="23" spans="3:4" ht="15.75" thickBot="1">
      <c r="C23" s="448" t="s">
        <v>597</v>
      </c>
      <c r="D23" s="449" t="s">
        <v>596</v>
      </c>
    </row>
    <row r="24" spans="3:4" ht="15.75" thickBot="1">
      <c r="C24" s="448" t="s">
        <v>598</v>
      </c>
      <c r="D24" s="449" t="s">
        <v>599</v>
      </c>
    </row>
    <row r="25" spans="3:4" ht="15.75" thickBot="1">
      <c r="C25" s="448" t="s">
        <v>600</v>
      </c>
      <c r="D25" s="449" t="s">
        <v>599</v>
      </c>
    </row>
    <row r="26" spans="3:4" ht="15.75" thickBot="1">
      <c r="C26" s="448" t="s">
        <v>601</v>
      </c>
      <c r="D26" s="449" t="s">
        <v>602</v>
      </c>
    </row>
    <row r="27" spans="3:4" ht="15.75" thickBot="1">
      <c r="C27" s="448" t="s">
        <v>603</v>
      </c>
      <c r="D27" s="449" t="s">
        <v>574</v>
      </c>
    </row>
    <row r="28" spans="3:4" ht="15.75" thickBot="1">
      <c r="C28" s="448" t="s">
        <v>604</v>
      </c>
      <c r="D28" s="449" t="s">
        <v>576</v>
      </c>
    </row>
    <row r="29" spans="3:4" ht="15.75" thickBot="1">
      <c r="C29" s="448" t="s">
        <v>605</v>
      </c>
      <c r="D29" s="449" t="s">
        <v>587</v>
      </c>
    </row>
    <row r="30" spans="3:4" ht="15.75" thickBot="1">
      <c r="C30" s="448" t="s">
        <v>606</v>
      </c>
      <c r="D30" s="449" t="s">
        <v>596</v>
      </c>
    </row>
    <row r="31" spans="3:4">
      <c r="C31" s="452" t="s">
        <v>607</v>
      </c>
      <c r="D31" s="453" t="s">
        <v>608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CA5FF991-C66A-4AAF-AC09-3E8322DE2999}">
  <ds:schemaRefs/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C5CBC30E-2F3A-4931-BF4A-9F61DD9D84E2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09DE11B8-3459-491D-8BA8-7D75F0234420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F8AB7AAD-CCBA-4D35-9A0D-E4DC6E01A4E1}">
  <ds:schemaRefs/>
</ds:datastoreItem>
</file>

<file path=customXml/itemProps16.xml><?xml version="1.0" encoding="utf-8"?>
<ds:datastoreItem xmlns:ds="http://schemas.openxmlformats.org/officeDocument/2006/customXml" ds:itemID="{72671333-EA01-4E61-9495-0C521CFF4E42}">
  <ds:schemaRefs/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E68C531D-A362-4FEB-8EB6-C7E4117D7A69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terms/"/>
    <ds:schemaRef ds:uri="http://purl.org/dc/elements/1.1/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2020-02-24T12:33:49Z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