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entities!$A$100:$O$101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47" l="1"/>
  <c r="K19" i="47"/>
  <c r="K20" i="47"/>
  <c r="K12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25" i="42"/>
  <c r="I126" i="42"/>
  <c r="I127" i="42"/>
  <c r="I128" i="42"/>
  <c r="I124" i="42"/>
  <c r="G124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25" i="42"/>
  <c r="G126" i="42"/>
  <c r="G127" i="42"/>
  <c r="G128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<sst xmlns="http://schemas.openxmlformats.org/spreadsheetml/2006/main" count="3654" uniqueCount="1577">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</sst>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58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11" fillId="13" borderId="4" xfId="0" applyNumberFormat="1" applyFont="1" applyFill="1" applyBorder="1" applyAlignment="1">
      <alignment horizontal="center" vertical="center"/>
    </xf>
    <xf numFmtId="0" fontId="11" fillId="17" borderId="45" xfId="0" applyNumberFormat="1" applyFont="1" applyFill="1" applyBorder="1" applyAlignment="1">
      <alignment horizontal="center" vertical="center"/>
    </xf>
    <xf numFmtId="0" fontId="11" fillId="17" borderId="4" xfId="0" applyNumberFormat="1" applyFont="1" applyFill="1" applyBorder="1" applyAlignment="1">
      <alignment horizontal="center" vertical="center"/>
    </xf>
    <xf numFmtId="2" fontId="11" fillId="17" borderId="4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9" headerRowBorderDxfId="438" tableBorderDxfId="437" totalsRowBorderDxfId="436">
  <autoFilter ref="B4:N5"/>
  <tableColumns count="13">
    <tableColumn id="1" name="{gameSettings}" dataDxfId="435"/>
    <tableColumn id="2" name="[sku]" dataDxfId="434"/>
    <tableColumn id="3" name="[timeToPCCoefA]" dataDxfId="433"/>
    <tableColumn id="4" name="[timeToPCCoefB]" dataDxfId="43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4" tableBorderDxfId="303" totalsRowBorderDxfId="302">
  <autoFilter ref="B77:F84"/>
  <sortState ref="B78:F84">
    <sortCondition ref="D77:D84"/>
  </sortState>
  <tableColumns count="5">
    <tableColumn id="1" name="{petCategoryDefinitions}" dataDxfId="301"/>
    <tableColumn id="2" name="[sku]" dataDxfId="300"/>
    <tableColumn id="3" name="[order]" dataDxfId="299"/>
    <tableColumn id="4" name="[icon]" dataDxfId="298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96" totalsRowShown="0" headerRowDxfId="297" dataDxfId="295" headerRowBorderDxfId="296" tableBorderDxfId="294" totalsRowBorderDxfId="293">
  <autoFilter ref="A22:AE96"/>
  <sortState ref="A23:AE97">
    <sortCondition ref="B22:B97"/>
  </sortState>
  <tableColumns count="31">
    <tableColumn id="1" name="{entityDefinitions}" dataDxfId="292"/>
    <tableColumn id="2" name="[sku]" dataDxfId="291"/>
    <tableColumn id="6" name="[category]" dataDxfId="290"/>
    <tableColumn id="10" name="[rewardScore]" dataDxfId="289"/>
    <tableColumn id="11" name="[rewardCoins]" dataDxfId="288"/>
    <tableColumn id="12" name="[rewardPC]" dataDxfId="287"/>
    <tableColumn id="13" name="[rewardHealth]" dataDxfId="286"/>
    <tableColumn id="14" name="[rewardEnergy]" dataDxfId="285"/>
    <tableColumn id="16" name="[rewardXp]" dataDxfId="284"/>
    <tableColumn id="17" name="[goldenChance]" dataDxfId="283"/>
    <tableColumn id="18" name="[pcChance]" dataDxfId="282"/>
    <tableColumn id="3" name="[isEdible]" dataDxfId="281"/>
    <tableColumn id="15" name="[latchOnFromTier]" dataDxfId="280"/>
    <tableColumn id="31" name="[grabFromTier]" dataDxfId="279"/>
    <tableColumn id="4" name="[edibleFromTier]" dataDxfId="278"/>
    <tableColumn id="34" name="[burnableFromTier]" dataDxfId="277"/>
    <tableColumn id="35" name="[isBurnable]" dataDxfId="276"/>
    <tableColumn id="30" name="[canBeGrabed]" dataDxfId="275"/>
    <tableColumn id="29" name="[canBeLatchedOn]" dataDxfId="274"/>
    <tableColumn id="28" name="[maxHealth]" dataDxfId="273"/>
    <tableColumn id="5" name="[biteResistance]" dataDxfId="272"/>
    <tableColumn id="8" name="[alcohol]" dataDxfId="271"/>
    <tableColumn id="19" name="[eatFeedbackChance]" dataDxfId="270"/>
    <tableColumn id="20" name="[burnFeedbackChance]" dataDxfId="269"/>
    <tableColumn id="21" name="[damageFeedbackChance]" dataDxfId="268"/>
    <tableColumn id="22" name="[deathFeedbackChance]" dataDxfId="267"/>
    <tableColumn id="7" name="[tidName]" dataDxfId="266"/>
    <tableColumn id="9" name="[tidEatFeedback]" dataDxfId="265"/>
    <tableColumn id="23" name="[tidBurnFeedback]" dataDxfId="264"/>
    <tableColumn id="24" name="[tidDamageFeedback]" dataDxfId="263"/>
    <tableColumn id="25" name="[tidDeathFeedback]" dataDxfId="2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1" headerRowBorderDxfId="260" tableBorderDxfId="259" totalsRowBorderDxfId="258">
  <autoFilter ref="A4:B17"/>
  <sortState ref="A5:B14">
    <sortCondition ref="B4:B14"/>
  </sortState>
  <tableColumns count="2">
    <tableColumn id="1" name="{entityCategoryDefinitions}" dataDxfId="257"/>
    <tableColumn id="2" name="[sku]" dataDxfId="2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0:O110" totalsRowShown="0">
  <autoFilter ref="A100:O110"/>
  <sortState ref="A51:L77">
    <sortCondition ref="C50:C77"/>
  </sortState>
  <tableColumns count="15">
    <tableColumn id="1" name="{decorationDefinitions}" dataDxfId="255" totalsRowDxfId="254"/>
    <tableColumn id="2" name="[sku]" dataDxfId="253" totalsRowDxfId="252"/>
    <tableColumn id="4" name="[category]" dataDxfId="251" totalsRowDxfId="250"/>
    <tableColumn id="16" name="[size]" dataDxfId="249" totalsRowDxfId="248"/>
    <tableColumn id="5" name="[minTierDisintegrate]" dataDxfId="247" totalsRowDxfId="246"/>
    <tableColumn id="17" name="[minTierBurnFeedback]" dataDxfId="245" totalsRowDxfId="244"/>
    <tableColumn id="18" name="[minTierBurn]" dataDxfId="243" totalsRowDxfId="242"/>
    <tableColumn id="28" name="[burnFeedbackChance]" dataDxfId="241" totalsRowDxfId="240"/>
    <tableColumn id="30" name="[destroyFeedbackChance]" dataDxfId="239" totalsRowDxfId="238"/>
    <tableColumn id="11" name="[minTierDestruction]" dataDxfId="237" totalsRowDxfId="236"/>
    <tableColumn id="10" name="[minTierDestructionFeedback]" dataDxfId="235" totalsRowDxfId="234"/>
    <tableColumn id="6" name="[rewardScore]" dataDxfId="233" totalsRowDxfId="232"/>
    <tableColumn id="31" name="[tidName]" dataDxfId="231" totalsRowDxfId="230"/>
    <tableColumn id="33" name="[tidBurnFeedback]" dataDxfId="229" totalsRowDxfId="228"/>
    <tableColumn id="34" name="[tidDestroyFeedback]" dataDxfId="227" totalsRowDxfId="2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5" headerRowBorderDxfId="224" tableBorderDxfId="223" totalsRowBorderDxfId="222">
  <autoFilter ref="A4:Y7"/>
  <tableColumns count="25">
    <tableColumn id="1" name="{levelDefinitions}" dataDxfId="221"/>
    <tableColumn id="9" name="[sku]" dataDxfId="220"/>
    <tableColumn id="3" name="order" dataDxfId="219"/>
    <tableColumn id="4" name="dragonsToUnlock" dataDxfId="218"/>
    <tableColumn id="14" name="[dataFile]" dataDxfId="217"/>
    <tableColumn id="5" name="[common]" dataDxfId="216"/>
    <tableColumn id="2" name="[area1]" dataDxfId="215"/>
    <tableColumn id="10" name="[area1Active]" dataDxfId="214"/>
    <tableColumn id="22" name="[area2]" dataDxfId="213"/>
    <tableColumn id="23" name="[area3]" dataDxfId="212"/>
    <tableColumn id="7" name="[dragon_baby]" dataDxfId="211"/>
    <tableColumn id="8" name="[dragon_crocodile]" dataDxfId="210"/>
    <tableColumn id="13" name="[dragon_fat]" dataDxfId="209"/>
    <tableColumn id="15" name="[dragon_reptile]" dataDxfId="208"/>
    <tableColumn id="16" name="[dragon_chinese]" dataDxfId="207"/>
    <tableColumn id="17" name="[dragon_bug]" dataDxfId="206"/>
    <tableColumn id="18" name="[dragon_classic]" dataDxfId="205"/>
    <tableColumn id="19" name="[dragon_balrog]" dataDxfId="204"/>
    <tableColumn id="20" name="[dragon_devil]" dataDxfId="203"/>
    <tableColumn id="21" name="[dragon_titan]" dataDxfId="202"/>
    <tableColumn id="25" name="[levelEditor]"/>
    <tableColumn id="24" name="[gameplayWip]"/>
    <tableColumn id="6" name="comingSoon" dataDxfId="201"/>
    <tableColumn id="11" name="tidName" dataDxfId="200"/>
    <tableColumn id="12" name="tidDesc" dataDxfId="19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8" tableBorderDxfId="197">
  <autoFilter ref="B35:K38"/>
  <tableColumns count="10">
    <tableColumn id="1" name="{missionDifficultyDefinitions}"/>
    <tableColumn id="2" name="[sku]" dataDxfId="196"/>
    <tableColumn id="7" name="[index]" dataDxfId="195"/>
    <tableColumn id="3" name="[dragonsToUnlock]" dataDxfId="194"/>
    <tableColumn id="4" name="[cooldownMinutes]" dataDxfId="193"/>
    <tableColumn id="9" name="[maxRewardCoins]" dataDxfId="192"/>
    <tableColumn id="5" name="[removeMissionPCCoefA]" dataDxfId="191"/>
    <tableColumn id="6" name="[removeMissionPCCoefB]" dataDxfId="190"/>
    <tableColumn id="8" name="[tidName]" dataDxfId="189"/>
    <tableColumn id="10" name="[color]" dataDxfId="1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87" dataDxfId="185" headerRowBorderDxfId="186" tableBorderDxfId="184" totalsRowBorderDxfId="183">
  <autoFilter ref="B43:E53"/>
  <tableColumns count="4">
    <tableColumn id="1" name="{missionDragonModifiersDefinitions}" dataDxfId="182"/>
    <tableColumn id="2" name="[sku]" dataDxfId="181"/>
    <tableColumn id="7" name="[quantityModifier]" dataDxfId="180"/>
    <tableColumn id="3" name="[missionSCRewardMultipl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8" dataDxfId="176" headerRowBorderDxfId="177" tableBorderDxfId="175" totalsRowBorderDxfId="174">
  <autoFilter ref="B57:D60"/>
  <tableColumns count="3">
    <tableColumn id="1" name="{missionDifficulty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70" dataDxfId="168" headerRowBorderDxfId="169" tableBorderDxfId="167" totalsRowBorderDxfId="166">
  <autoFilter ref="B64:D65"/>
  <tableColumns count="3">
    <tableColumn id="1" name="{missionOther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62" dataDxfId="160" headerRowBorderDxfId="161" tableBorderDxfId="159" totalsRowBorderDxfId="158">
  <autoFilter ref="B23:H31"/>
  <tableColumns count="7">
    <tableColumn id="1" name="{missionTypeDefinitions}" dataDxfId="157"/>
    <tableColumn id="2" name="[sku]" dataDxfId="156"/>
    <tableColumn id="3" name="[minTierToUnlock]" dataDxfId="155"/>
    <tableColumn id="4" name="[weight]" dataDxfId="154"/>
    <tableColumn id="5" name="[canBeDuringOneRun]" dataDxfId="153"/>
    <tableColumn id="9" name="[tidDescSingleRun]" dataDxfId="152"/>
    <tableColumn id="10" name="[tidDescMultiRun]" dataDxfId="15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1" headerRowBorderDxfId="430" tableBorderDxfId="429" totalsRowBorderDxfId="428">
  <autoFilter ref="B10:F11"/>
  <tableColumns count="5">
    <tableColumn id="1" name="{initialSettings}" dataDxfId="427"/>
    <tableColumn id="2" name="[sku]" dataDxfId="426"/>
    <tableColumn id="3" name="[softCurrency]" dataDxfId="425"/>
    <tableColumn id="4" name="[hardCurrency]" dataDxfId="424"/>
    <tableColumn id="6" name="[initialDragonSKU]" dataDxfId="4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50" dataDxfId="148" headerRowBorderDxfId="149" tableBorderDxfId="147" totalsRowBorderDxfId="146">
  <autoFilter ref="B4:K19"/>
  <tableColumns count="10">
    <tableColumn id="1" name="{missionsDefinitions}" dataDxfId="145"/>
    <tableColumn id="2" name="[sku]" dataDxfId="144"/>
    <tableColumn id="7" name="[type]" dataDxfId="143"/>
    <tableColumn id="8" name="[weight]" dataDxfId="142"/>
    <tableColumn id="6" name="[params]" dataDxfId="141"/>
    <tableColumn id="3" name="[objectiveBaseQuantityMin]" dataDxfId="140"/>
    <tableColumn id="9" name="[objectiveBaseQuantityMax]" dataDxfId="139"/>
    <tableColumn id="4" name="[icon]" dataDxfId="138"/>
    <tableColumn id="5" name="[tidObjective]" dataDxfId="137"/>
    <tableColumn id="10" name="[trackingSku]" dataDxfId="136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35" headerRowBorderDxfId="134" tableBorderDxfId="133" totalsRowBorderDxfId="132">
  <autoFilter ref="B4:I7"/>
  <tableColumns count="8">
    <tableColumn id="1" name="{eggDefinitions}" dataDxfId="131"/>
    <tableColumn id="6" name="[sku]" dataDxfId="130"/>
    <tableColumn id="4" name="[pricePC]" dataDxfId="129"/>
    <tableColumn id="5" name="[incubationMinutes]" dataDxfId="128"/>
    <tableColumn id="10" name="[prefabPath]" dataDxfId="127"/>
    <tableColumn id="7" name="[tidName]" dataDxfId="1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90" dataDxfId="88" headerRowBorderDxfId="89" tableBorderDxfId="87">
  <autoFilter ref="B4:R44"/>
  <sortState ref="B5:R44">
    <sortCondition ref="R4:R44"/>
  </sortState>
  <tableColumns count="17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7" name="[body_parts]" dataDxfId="74"/>
    <tableColumn id="11" name="[tidName]" dataDxfId="73">
      <calculatedColumnFormula>UPPER(CONCATENATE("TID_","SKIN",SUBSTITUTE(C5,"dragon",""),"_NAME"))</calculatedColumnFormula>
    </tableColumn>
    <tableColumn id="12" name="[tidDesc]" dataDxfId="72">
      <calculatedColumnFormula>UPPER(CONCATENATE("TID_",C5,"_DESC"))</calculatedColumnFormula>
    </tableColumn>
    <tableColumn id="15" name="[trackingSku]" dataDxfId="71"/>
    <tableColumn id="14" name="order" dataDxfId="7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69" dataDxfId="67" headerRowBorderDxfId="68" tableBorderDxfId="66" totalsRowBorderDxfId="65">
  <autoFilter ref="D3:M46"/>
  <sortState ref="D4:M30">
    <sortCondition ref="E3:E30"/>
  </sortState>
  <tableColumns count="10">
    <tableColumn id="1" name="{powerUpsDefinitions}" dataDxfId="64"/>
    <tableColumn id="2" name="[sku]" dataDxfId="63"/>
    <tableColumn id="3" name="[type]" dataDxfId="62"/>
    <tableColumn id="4" name="[param1]" dataDxfId="61"/>
    <tableColumn id="5" name="[param2]" dataDxfId="60"/>
    <tableColumn id="6" name="[icon]" dataDxfId="59">
      <calculatedColumnFormula>CONCATENATE("icon_",powerUpsDefinitions[[#This Row],['[sku']]])</calculatedColumnFormula>
    </tableColumn>
    <tableColumn id="10" name="[miniIcon]" dataDxfId="58"/>
    <tableColumn id="7" name="[tidName]" dataDxfId="57">
      <calculatedColumnFormula>CONCATENATE("TID_POWERUP_",UPPER(powerUpsDefinitions[[#This Row],['[sku']]]),"_NAME")</calculatedColumnFormula>
    </tableColumn>
    <tableColumn id="8" name="[tidDesc]" dataDxfId="56">
      <calculatedColumnFormula>CONCATENATE("TID_POWERUP_",UPPER(powerUpsDefinitions[[#This Row],['[sku']]]),"_DESC")</calculatedColumnFormula>
    </tableColumn>
    <tableColumn id="9" name="[tidDescShort]" dataDxfId="5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54" dataDxfId="52" headerRowBorderDxfId="53" tableBorderDxfId="51" totalsRowBorderDxfId="50">
  <autoFilter ref="B5:P20"/>
  <tableColumns count="15">
    <tableColumn id="1" name="{shopPacksDefinitions}" dataDxfId="49"/>
    <tableColumn id="6" name="[sku]" dataDxfId="48"/>
    <tableColumn id="3" name="[type]" dataDxfId="47"/>
    <tableColumn id="11" name="[order]" dataDxfId="46"/>
    <tableColumn id="4" name="[price]" dataDxfId="45"/>
    <tableColumn id="5" name="[priceType]" dataDxfId="44"/>
    <tableColumn id="12" name="Base Amount_x000a_(only for the maths)" dataDxfId="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2"/>
    <tableColumn id="8" name="[amount]" dataDxfId="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0">
      <calculatedColumnFormula>shopPacksDefinitions[[#This Row],['[amount']]]/shopPacksDefinitions[[#This Row],['[priceType']]]</calculatedColumnFormula>
    </tableColumn>
    <tableColumn id="2" name="[bestValue]" dataDxfId="39"/>
    <tableColumn id="10" name="[icon]" dataDxfId="38"/>
    <tableColumn id="7" name="tidName" dataDxfId="37"/>
    <tableColumn id="15" name="[amazon]" dataDxfId="36"/>
    <tableColumn id="17" name="[trackingSku]" dataDxfId="35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9" dataDxfId="407" headerRowBorderDxfId="408" tableBorderDxfId="406" totalsRowBorderDxfId="405">
  <autoFilter ref="B15:BD25"/>
  <tableColumns count="55">
    <tableColumn id="1" name="{dragonDefinitions}" dataDxfId="404"/>
    <tableColumn id="2" name="[sku]" dataDxfId="403"/>
    <tableColumn id="9" name="[tier]" dataDxfId="402"/>
    <tableColumn id="3" name="[order]" dataDxfId="401"/>
    <tableColumn id="40" name="[previousDragonSku]" dataDxfId="400"/>
    <tableColumn id="4" name="[unlockPriceCoins]" dataDxfId="399"/>
    <tableColumn id="5" name="[unlockPricePC]" dataDxfId="398"/>
    <tableColumn id="11" name="[cameraDefaultZoom]" dataDxfId="397"/>
    <tableColumn id="16" name="[cameraFarZoom]" dataDxfId="396"/>
    <tableColumn id="39" name="[defaultSize]" dataDxfId="395"/>
    <tableColumn id="38" name="[cameraFrameWidthModifier]" dataDxfId="394"/>
    <tableColumn id="17" name="[healthMin]" dataDxfId="393"/>
    <tableColumn id="18" name="[healthMax]" dataDxfId="392"/>
    <tableColumn id="21" name="[healthDrain]" dataDxfId="391"/>
    <tableColumn id="52" name="[healthDrainSpacePlus]" dataDxfId="390"/>
    <tableColumn id="32" name="[healthDrainAmpPerSecond]" dataDxfId="389"/>
    <tableColumn id="31" name="[sessionStartHealthDrainTime]" dataDxfId="388"/>
    <tableColumn id="30" name="[sessionStartHealthDrainModifier]" dataDxfId="387"/>
    <tableColumn id="19" name="[scaleMin]" dataDxfId="386"/>
    <tableColumn id="20" name="[scaleMax]" dataDxfId="385"/>
    <tableColumn id="42" name="[speedBase]" dataDxfId="384"/>
    <tableColumn id="22" name="[boostMultiplier]" dataDxfId="383"/>
    <tableColumn id="41" name="[energyBase]" dataDxfId="382"/>
    <tableColumn id="23" name="[energyDrain]" dataDxfId="381"/>
    <tableColumn id="24" name="[energyRefillRate]" dataDxfId="380"/>
    <tableColumn id="29" name="[furyBaseDamage]" dataDxfId="379"/>
    <tableColumn id="33" name="[furyBaseLength]" dataDxfId="378"/>
    <tableColumn id="12" name="[furyScoreMultiplier]" dataDxfId="377"/>
    <tableColumn id="26" name="[furyBaseDuration]" dataDxfId="376"/>
    <tableColumn id="25" name="[furyMax]" dataDxfId="375"/>
    <tableColumn id="54" name="[scoreTextThresholdMultiplier]" dataDxfId="374"/>
    <tableColumn id="14" name="[eatSpeedFactor]" dataDxfId="373"/>
    <tableColumn id="15" name="[maxAlcohol]" dataDxfId="372"/>
    <tableColumn id="13" name="[alcoholDrain]" dataDxfId="371"/>
    <tableColumn id="6" name="[gamePrefab]" dataDxfId="370"/>
    <tableColumn id="10" name="[menuPrefab]" dataDxfId="369"/>
    <tableColumn id="49" name="[sizeUpMultiplier]" dataDxfId="368"/>
    <tableColumn id="50" name="[speedUpMultiplier]" dataDxfId="367"/>
    <tableColumn id="51" name="[biteUpMultiplier]" dataDxfId="366"/>
    <tableColumn id="47" name="[invincible]" dataDxfId="365"/>
    <tableColumn id="48" name="[infiniteBoost]" dataDxfId="364"/>
    <tableColumn id="45" name="[eatEverything]" dataDxfId="363"/>
    <tableColumn id="46" name="[modeDuration]" dataDxfId="362"/>
    <tableColumn id="53" name="[petScale]" dataDxfId="361"/>
    <tableColumn id="7" name="[tidName]" dataDxfId="360">
      <calculatedColumnFormula>CONCATENATE("TID_",UPPER(dragonDefinitions[[#This Row],['[sku']]]),"_NAME")</calculatedColumnFormula>
    </tableColumn>
    <tableColumn id="8" name="[tidDesc]" dataDxfId="359">
      <calculatedColumnFormula>CONCATENATE("TID_",UPPER(dragonDefinitions[[#This Row],['[sku']]]),"_DESC")</calculatedColumnFormula>
    </tableColumn>
    <tableColumn id="27" name="[statsBarRatio]" dataDxfId="358"/>
    <tableColumn id="28" name="[furyBarRatio]" dataDxfId="357"/>
    <tableColumn id="34" name="[force]" dataDxfId="356"/>
    <tableColumn id="35" name="[mass]" dataDxfId="355"/>
    <tableColumn id="36" name="[friction]" dataDxfId="354"/>
    <tableColumn id="37" name="[gravityModifier]" dataDxfId="353"/>
    <tableColumn id="43" name="[airGravityModifier]" dataDxfId="352"/>
    <tableColumn id="44" name="[waterGravityModifier]" dataDxfId="351"/>
    <tableColumn id="55" name="[trackingSku]" dataDxfId="3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9" headerRowBorderDxfId="348" tableBorderDxfId="347" totalsRowBorderDxfId="346">
  <autoFilter ref="B4:G9"/>
  <tableColumns count="6">
    <tableColumn id="1" name="{dragonTierDefinitions}" dataDxfId="345"/>
    <tableColumn id="2" name="[sku]"/>
    <tableColumn id="9" name="[order]"/>
    <tableColumn id="10" name="[icon]" dataDxfId="344"/>
    <tableColumn id="3" name="[maxPetEquipped]" dataDxfId="343"/>
    <tableColumn id="7" name="[tidName]" dataDxfId="3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1" headerRowBorderDxfId="340" tableBorderDxfId="339" totalsRowBorderDxfId="338">
  <autoFilter ref="B31:I32"/>
  <tableColumns count="8">
    <tableColumn id="1" name="{dragonSettings}" dataDxfId="337"/>
    <tableColumn id="2" name="[sku]" dataDxfId="33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5" headerRowBorderDxfId="334" tableBorderDxfId="333" totalsRowBorderDxfId="33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1" headerRowBorderDxfId="330" tableBorderDxfId="329" totalsRowBorderDxfId="328">
  <autoFilter ref="B36:F39"/>
  <tableColumns count="5">
    <tableColumn id="1" name="{dragonHealthModifiersDefinitions}" dataDxfId="327"/>
    <tableColumn id="2" name="[sku]" dataDxfId="326"/>
    <tableColumn id="7" name="[threshold]"/>
    <tableColumn id="8" name="[modifier]" dataDxfId="325"/>
    <tableColumn id="9" name="[tid]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23" dataDxfId="321" headerRowBorderDxfId="322" tableBorderDxfId="320" totalsRowBorderDxfId="319">
  <autoFilter ref="B4:O64"/>
  <sortState ref="B5:O64">
    <sortCondition ref="H4:H64"/>
  </sortState>
  <tableColumns count="14">
    <tableColumn id="1" name="{petDefinitions}" dataDxfId="318"/>
    <tableColumn id="2" name="[sku]" dataDxfId="317"/>
    <tableColumn id="3" name="[rarity]" dataDxfId="316"/>
    <tableColumn id="6" name="[category]" dataDxfId="315"/>
    <tableColumn id="7" name="[order]" dataDxfId="314"/>
    <tableColumn id="13" name="[startingPool]" dataDxfId="313"/>
    <tableColumn id="14" name="[loadingTeasing]" dataDxfId="312"/>
    <tableColumn id="8" name="[gamePrefab]" dataDxfId="311"/>
    <tableColumn id="9" name="[menuPrefab]" dataDxfId="310"/>
    <tableColumn id="11" name="[icon]" dataDxfId="309"/>
    <tableColumn id="4" name="[powerup]" dataDxfId="308"/>
    <tableColumn id="5" name="[tidName]" dataDxfId="307"/>
    <tableColumn id="10" name="[tidDesc]" dataDxfId="306">
      <calculatedColumnFormula>CONCATENATE(LEFT(petDefinitions[[#This Row],['[tidName']]],10),"_DESC")</calculatedColumnFormula>
    </tableColumn>
    <tableColumn id="12" name="id" dataDxfId="3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1470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585"/>
      <c r="G3" s="585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1470</v>
      </c>
      <c r="R4" s="142" t="s">
        <v>619</v>
      </c>
    </row>
    <row r="5" spans="1:18" s="67" customFormat="1">
      <c r="B5" s="504" t="s">
        <v>4</v>
      </c>
      <c r="C5" s="505" t="s">
        <v>447</v>
      </c>
      <c r="D5" s="505" t="s">
        <v>414</v>
      </c>
      <c r="E5" s="506"/>
      <c r="F5" s="507">
        <v>0</v>
      </c>
      <c r="G5" s="508">
        <v>0</v>
      </c>
      <c r="H5" s="508">
        <v>0</v>
      </c>
      <c r="I5" s="508">
        <v>0</v>
      </c>
      <c r="J5" s="509" t="s">
        <v>567</v>
      </c>
      <c r="K5" s="509" t="s">
        <v>447</v>
      </c>
      <c r="L5" s="509"/>
      <c r="M5" s="509"/>
      <c r="N5" s="510"/>
      <c r="O5" s="511" t="str">
        <f t="shared" ref="O5:O44" si="0">UPPER(CONCATENATE("TID_","SKIN",SUBSTITUTE(C5,"dragon",""),"_NAME"))</f>
        <v>TID_SKIN_BABY_0_NAME</v>
      </c>
      <c r="P5" s="512" t="str">
        <f t="shared" ref="P5:P44" si="1">UPPER(CONCATENATE("TID_",C5,"_DESC"))</f>
        <v>TID_DRAGON_BABY_0_DESC</v>
      </c>
      <c r="Q5" s="513" t="s">
        <v>917</v>
      </c>
      <c r="R5" s="315">
        <v>1</v>
      </c>
    </row>
    <row r="6" spans="1:18" s="67" customFormat="1" ht="15.75" thickBot="1">
      <c r="B6" s="514" t="s">
        <v>4</v>
      </c>
      <c r="C6" s="315" t="s">
        <v>568</v>
      </c>
      <c r="D6" s="315" t="s">
        <v>414</v>
      </c>
      <c r="E6" s="515" t="s">
        <v>806</v>
      </c>
      <c r="F6" s="516">
        <v>1</v>
      </c>
      <c r="G6" s="517">
        <v>390</v>
      </c>
      <c r="H6" s="517">
        <v>0</v>
      </c>
      <c r="I6" s="517">
        <v>3</v>
      </c>
      <c r="J6" s="518" t="s">
        <v>569</v>
      </c>
      <c r="K6" s="518" t="s">
        <v>568</v>
      </c>
      <c r="L6" s="518"/>
      <c r="M6" s="518"/>
      <c r="N6" s="518" t="s">
        <v>1043</v>
      </c>
      <c r="O6" s="519" t="str">
        <f t="shared" si="0"/>
        <v>TID_SKIN_BABY_1_NAME</v>
      </c>
      <c r="P6" s="513" t="str">
        <f t="shared" si="1"/>
        <v>TID_DRAGON_BABY_1_DESC</v>
      </c>
      <c r="Q6" s="513" t="s">
        <v>917</v>
      </c>
      <c r="R6" s="315">
        <v>2</v>
      </c>
    </row>
    <row r="7" spans="1:18" s="67" customFormat="1">
      <c r="B7" s="504" t="s">
        <v>4</v>
      </c>
      <c r="C7" s="505" t="s">
        <v>446</v>
      </c>
      <c r="D7" s="505" t="s">
        <v>406</v>
      </c>
      <c r="E7" s="506"/>
      <c r="F7" s="507">
        <v>0</v>
      </c>
      <c r="G7" s="508">
        <v>0</v>
      </c>
      <c r="H7" s="508">
        <v>0</v>
      </c>
      <c r="I7" s="508">
        <v>0</v>
      </c>
      <c r="J7" s="509" t="s">
        <v>567</v>
      </c>
      <c r="K7" s="509" t="s">
        <v>446</v>
      </c>
      <c r="L7" s="509"/>
      <c r="M7" s="509"/>
      <c r="N7" s="510"/>
      <c r="O7" s="511" t="str">
        <f t="shared" si="0"/>
        <v>TID_SKIN_CROCODILE_0_NAME</v>
      </c>
      <c r="P7" s="512" t="str">
        <f t="shared" si="1"/>
        <v>TID_DRAGON_CROCODILE_0_DESC</v>
      </c>
      <c r="Q7" s="513" t="s">
        <v>917</v>
      </c>
      <c r="R7" s="315">
        <v>3</v>
      </c>
    </row>
    <row r="8" spans="1:18" s="67" customFormat="1">
      <c r="B8" s="520" t="s">
        <v>4</v>
      </c>
      <c r="C8" s="521" t="s">
        <v>448</v>
      </c>
      <c r="D8" s="521" t="s">
        <v>406</v>
      </c>
      <c r="E8" s="522" t="s">
        <v>810</v>
      </c>
      <c r="F8" s="523">
        <v>1</v>
      </c>
      <c r="G8" s="524">
        <v>900</v>
      </c>
      <c r="H8" s="524">
        <v>0</v>
      </c>
      <c r="I8" s="524">
        <v>3</v>
      </c>
      <c r="J8" s="525" t="s">
        <v>569</v>
      </c>
      <c r="K8" s="525" t="s">
        <v>448</v>
      </c>
      <c r="L8" s="525"/>
      <c r="M8" s="525"/>
      <c r="N8" s="518" t="s">
        <v>1469</v>
      </c>
      <c r="O8" s="526" t="str">
        <f t="shared" si="0"/>
        <v>TID_SKIN_CROCODILE_1_NAME</v>
      </c>
      <c r="P8" s="527" t="str">
        <f t="shared" si="1"/>
        <v>TID_DRAGON_CROCODILE_1_DESC</v>
      </c>
      <c r="Q8" s="513" t="s">
        <v>917</v>
      </c>
      <c r="R8" s="315">
        <v>4</v>
      </c>
    </row>
    <row r="9" spans="1:18" s="67" customFormat="1" ht="15.75" thickBot="1">
      <c r="B9" s="514" t="s">
        <v>4</v>
      </c>
      <c r="C9" s="315" t="s">
        <v>449</v>
      </c>
      <c r="D9" s="315" t="s">
        <v>406</v>
      </c>
      <c r="E9" s="515" t="s">
        <v>892</v>
      </c>
      <c r="F9" s="516">
        <v>2</v>
      </c>
      <c r="G9" s="517">
        <v>0</v>
      </c>
      <c r="H9" s="517">
        <v>12</v>
      </c>
      <c r="I9" s="517">
        <v>6</v>
      </c>
      <c r="J9" s="518" t="s">
        <v>571</v>
      </c>
      <c r="K9" s="518" t="s">
        <v>449</v>
      </c>
      <c r="L9" s="518"/>
      <c r="M9" s="518"/>
      <c r="N9" s="528" t="s">
        <v>1403</v>
      </c>
      <c r="O9" s="519" t="str">
        <f t="shared" si="0"/>
        <v>TID_SKIN_CROCODILE_2_NAME</v>
      </c>
      <c r="P9" s="513" t="str">
        <f t="shared" si="1"/>
        <v>TID_DRAGON_CROCODILE_2_DESC</v>
      </c>
      <c r="Q9" s="513" t="s">
        <v>917</v>
      </c>
      <c r="R9" s="315">
        <v>5</v>
      </c>
    </row>
    <row r="10" spans="1:18" s="67" customFormat="1">
      <c r="B10" s="504" t="s">
        <v>4</v>
      </c>
      <c r="C10" s="505" t="s">
        <v>453</v>
      </c>
      <c r="D10" s="505" t="s">
        <v>409</v>
      </c>
      <c r="E10" s="506"/>
      <c r="F10" s="507">
        <v>0</v>
      </c>
      <c r="G10" s="508">
        <v>0</v>
      </c>
      <c r="H10" s="508">
        <v>0</v>
      </c>
      <c r="I10" s="508">
        <v>0</v>
      </c>
      <c r="J10" s="509" t="s">
        <v>567</v>
      </c>
      <c r="K10" s="509" t="s">
        <v>453</v>
      </c>
      <c r="L10" s="509"/>
      <c r="M10" s="509"/>
      <c r="N10" s="518"/>
      <c r="O10" s="511" t="str">
        <f t="shared" si="0"/>
        <v>TID_SKIN_REPTILE_0_NAME</v>
      </c>
      <c r="P10" s="512" t="str">
        <f t="shared" si="1"/>
        <v>TID_DRAGON_REPTILE_0_DESC</v>
      </c>
      <c r="Q10" s="513" t="s">
        <v>917</v>
      </c>
      <c r="R10" s="315">
        <v>6</v>
      </c>
    </row>
    <row r="11" spans="1:18" s="67" customFormat="1">
      <c r="B11" s="520" t="s">
        <v>4</v>
      </c>
      <c r="C11" s="521" t="s">
        <v>532</v>
      </c>
      <c r="D11" s="521" t="s">
        <v>409</v>
      </c>
      <c r="E11" s="466" t="s">
        <v>780</v>
      </c>
      <c r="F11" s="523">
        <v>1</v>
      </c>
      <c r="G11" s="524">
        <v>3150</v>
      </c>
      <c r="H11" s="524">
        <v>0</v>
      </c>
      <c r="I11" s="524">
        <v>4</v>
      </c>
      <c r="J11" s="525" t="s">
        <v>569</v>
      </c>
      <c r="K11" s="525" t="s">
        <v>532</v>
      </c>
      <c r="L11" s="525"/>
      <c r="M11" s="525"/>
      <c r="N11" s="518" t="s">
        <v>1279</v>
      </c>
      <c r="O11" s="526" t="str">
        <f t="shared" si="0"/>
        <v>TID_SKIN_REPTILE_1_NAME</v>
      </c>
      <c r="P11" s="527" t="str">
        <f t="shared" si="1"/>
        <v>TID_DRAGON_REPTILE_1_DESC</v>
      </c>
      <c r="Q11" s="513" t="s">
        <v>917</v>
      </c>
      <c r="R11" s="315">
        <v>7</v>
      </c>
    </row>
    <row r="12" spans="1:18" s="67" customFormat="1" ht="15.75" thickBot="1">
      <c r="B12" s="529" t="s">
        <v>4</v>
      </c>
      <c r="C12" s="316" t="s">
        <v>533</v>
      </c>
      <c r="D12" s="316" t="s">
        <v>409</v>
      </c>
      <c r="E12" s="530" t="s">
        <v>781</v>
      </c>
      <c r="F12" s="531">
        <v>2</v>
      </c>
      <c r="G12" s="532"/>
      <c r="H12" s="532">
        <v>20</v>
      </c>
      <c r="I12" s="532">
        <v>8</v>
      </c>
      <c r="J12" s="533" t="s">
        <v>571</v>
      </c>
      <c r="K12" s="533" t="s">
        <v>533</v>
      </c>
      <c r="L12" s="533"/>
      <c r="M12" s="533"/>
      <c r="N12" s="533" t="s">
        <v>1281</v>
      </c>
      <c r="O12" s="534" t="str">
        <f t="shared" si="0"/>
        <v>TID_SKIN_REPTILE_2_NAME</v>
      </c>
      <c r="P12" s="535" t="str">
        <f t="shared" si="1"/>
        <v>TID_DRAGON_REPTILE_2_DESC</v>
      </c>
      <c r="Q12" s="513" t="s">
        <v>917</v>
      </c>
      <c r="R12" s="316">
        <v>8</v>
      </c>
    </row>
    <row r="13" spans="1:18" s="67" customFormat="1">
      <c r="B13" s="520" t="s">
        <v>4</v>
      </c>
      <c r="C13" s="521" t="s">
        <v>450</v>
      </c>
      <c r="D13" s="521" t="s">
        <v>405</v>
      </c>
      <c r="E13" s="522"/>
      <c r="F13" s="523">
        <v>0</v>
      </c>
      <c r="G13" s="524">
        <v>0</v>
      </c>
      <c r="H13" s="524">
        <v>0</v>
      </c>
      <c r="I13" s="524">
        <v>0</v>
      </c>
      <c r="J13" s="525" t="s">
        <v>567</v>
      </c>
      <c r="K13" s="525" t="s">
        <v>450</v>
      </c>
      <c r="L13" s="525"/>
      <c r="M13" s="525"/>
      <c r="N13" s="518"/>
      <c r="O13" s="526" t="str">
        <f t="shared" si="0"/>
        <v>TID_SKIN_FAT_0_NAME</v>
      </c>
      <c r="P13" s="527" t="str">
        <f t="shared" si="1"/>
        <v>TID_DRAGON_FAT_0_DESC</v>
      </c>
      <c r="Q13" s="513" t="s">
        <v>917</v>
      </c>
      <c r="R13" s="315">
        <v>10</v>
      </c>
    </row>
    <row r="14" spans="1:18" s="67" customFormat="1">
      <c r="B14" s="520" t="s">
        <v>4</v>
      </c>
      <c r="C14" s="521" t="s">
        <v>527</v>
      </c>
      <c r="D14" s="521" t="s">
        <v>405</v>
      </c>
      <c r="E14" s="515" t="s">
        <v>818</v>
      </c>
      <c r="F14" s="523">
        <v>1</v>
      </c>
      <c r="G14" s="524">
        <v>4800</v>
      </c>
      <c r="H14" s="524">
        <v>0</v>
      </c>
      <c r="I14" s="524">
        <v>3</v>
      </c>
      <c r="J14" s="525" t="s">
        <v>569</v>
      </c>
      <c r="K14" s="525" t="s">
        <v>527</v>
      </c>
      <c r="L14" s="525"/>
      <c r="M14" s="525"/>
      <c r="N14" s="518" t="s">
        <v>1462</v>
      </c>
      <c r="O14" s="526" t="str">
        <f t="shared" si="0"/>
        <v>TID_SKIN_FAT_1_NAME</v>
      </c>
      <c r="P14" s="527" t="str">
        <f t="shared" si="1"/>
        <v>TID_DRAGON_FAT_1_DESC</v>
      </c>
      <c r="Q14" s="513" t="s">
        <v>917</v>
      </c>
      <c r="R14" s="315">
        <v>11</v>
      </c>
    </row>
    <row r="15" spans="1:18" s="67" customFormat="1">
      <c r="B15" s="514" t="s">
        <v>4</v>
      </c>
      <c r="C15" s="315" t="s">
        <v>570</v>
      </c>
      <c r="D15" s="315" t="s">
        <v>405</v>
      </c>
      <c r="E15" s="515" t="s">
        <v>781</v>
      </c>
      <c r="F15" s="516">
        <v>2</v>
      </c>
      <c r="G15" s="517">
        <v>6400</v>
      </c>
      <c r="H15" s="517"/>
      <c r="I15" s="517">
        <v>6</v>
      </c>
      <c r="J15" s="518" t="s">
        <v>571</v>
      </c>
      <c r="K15" s="518" t="s">
        <v>570</v>
      </c>
      <c r="L15" s="518"/>
      <c r="M15" s="518"/>
      <c r="N15" s="518" t="s">
        <v>1500</v>
      </c>
      <c r="O15" s="519" t="str">
        <f t="shared" si="0"/>
        <v>TID_SKIN_FAT_2_NAME</v>
      </c>
      <c r="P15" s="513" t="str">
        <f t="shared" si="1"/>
        <v>TID_DRAGON_FAT_2_DESC</v>
      </c>
      <c r="Q15" s="513" t="s">
        <v>917</v>
      </c>
      <c r="R15" s="315">
        <v>12</v>
      </c>
    </row>
    <row r="16" spans="1:18" s="67" customFormat="1" ht="15.75" thickBot="1">
      <c r="B16" s="514" t="s">
        <v>4</v>
      </c>
      <c r="C16" s="315" t="s">
        <v>1278</v>
      </c>
      <c r="D16" s="315" t="s">
        <v>405</v>
      </c>
      <c r="E16" s="515" t="s">
        <v>291</v>
      </c>
      <c r="F16" s="516">
        <v>3</v>
      </c>
      <c r="G16" s="517">
        <v>0</v>
      </c>
      <c r="H16" s="517">
        <v>30</v>
      </c>
      <c r="I16" s="517">
        <v>6</v>
      </c>
      <c r="J16" s="518" t="s">
        <v>573</v>
      </c>
      <c r="K16" s="518" t="s">
        <v>1278</v>
      </c>
      <c r="L16" s="518"/>
      <c r="M16" s="518"/>
      <c r="N16" s="518" t="s">
        <v>1499</v>
      </c>
      <c r="O16" s="519" t="str">
        <f t="shared" si="0"/>
        <v>TID_SKIN_FAT_3_NAME</v>
      </c>
      <c r="P16" s="513" t="str">
        <f t="shared" si="1"/>
        <v>TID_DRAGON_FAT_3_DESC</v>
      </c>
      <c r="Q16" s="513" t="s">
        <v>917</v>
      </c>
      <c r="R16" s="315">
        <v>12</v>
      </c>
    </row>
    <row r="17" spans="2:18" s="67" customFormat="1">
      <c r="B17" s="504" t="s">
        <v>4</v>
      </c>
      <c r="C17" s="505" t="s">
        <v>451</v>
      </c>
      <c r="D17" s="505" t="s">
        <v>407</v>
      </c>
      <c r="E17" s="506"/>
      <c r="F17" s="507">
        <v>0</v>
      </c>
      <c r="G17" s="508">
        <v>0</v>
      </c>
      <c r="H17" s="508">
        <v>0</v>
      </c>
      <c r="I17" s="508">
        <v>0</v>
      </c>
      <c r="J17" s="509" t="s">
        <v>567</v>
      </c>
      <c r="K17" s="509" t="s">
        <v>451</v>
      </c>
      <c r="L17" s="509"/>
      <c r="M17" s="509"/>
      <c r="N17" s="510"/>
      <c r="O17" s="511" t="str">
        <f t="shared" si="0"/>
        <v>TID_SKIN_BUG_0_NAME</v>
      </c>
      <c r="P17" s="512" t="str">
        <f t="shared" si="1"/>
        <v>TID_DRAGON_BUG_0_DESC</v>
      </c>
      <c r="Q17" s="513" t="s">
        <v>917</v>
      </c>
      <c r="R17" s="315">
        <v>13</v>
      </c>
    </row>
    <row r="18" spans="2:18" s="67" customFormat="1">
      <c r="B18" s="520" t="s">
        <v>4</v>
      </c>
      <c r="C18" s="521" t="s">
        <v>528</v>
      </c>
      <c r="D18" s="521" t="s">
        <v>407</v>
      </c>
      <c r="E18" s="522" t="s">
        <v>779</v>
      </c>
      <c r="F18" s="523">
        <v>1</v>
      </c>
      <c r="G18" s="524">
        <v>9500</v>
      </c>
      <c r="H18" s="524">
        <v>0</v>
      </c>
      <c r="I18" s="524">
        <v>3</v>
      </c>
      <c r="J18" s="525" t="s">
        <v>569</v>
      </c>
      <c r="K18" s="525" t="s">
        <v>528</v>
      </c>
      <c r="L18" s="525"/>
      <c r="M18" s="525"/>
      <c r="N18" s="518" t="s">
        <v>1573</v>
      </c>
      <c r="O18" s="526" t="str">
        <f t="shared" si="0"/>
        <v>TID_SKIN_BUG_1_NAME</v>
      </c>
      <c r="P18" s="527" t="str">
        <f t="shared" si="1"/>
        <v>TID_DRAGON_BUG_1_DESC</v>
      </c>
      <c r="Q18" s="513" t="s">
        <v>917</v>
      </c>
      <c r="R18" s="315">
        <v>14</v>
      </c>
    </row>
    <row r="19" spans="2:18" s="67" customFormat="1">
      <c r="B19" s="520" t="s">
        <v>4</v>
      </c>
      <c r="C19" s="521" t="s">
        <v>529</v>
      </c>
      <c r="D19" s="521" t="s">
        <v>407</v>
      </c>
      <c r="E19" s="522" t="s">
        <v>315</v>
      </c>
      <c r="F19" s="523">
        <v>2</v>
      </c>
      <c r="G19" s="524">
        <v>13000</v>
      </c>
      <c r="H19" s="524">
        <v>0</v>
      </c>
      <c r="I19" s="524">
        <v>6</v>
      </c>
      <c r="J19" s="525" t="s">
        <v>571</v>
      </c>
      <c r="K19" s="525" t="s">
        <v>529</v>
      </c>
      <c r="L19" s="525"/>
      <c r="M19" s="525"/>
      <c r="N19" s="518"/>
      <c r="O19" s="526" t="str">
        <f t="shared" si="0"/>
        <v>TID_SKIN_BUG_2_NAME</v>
      </c>
      <c r="P19" s="527" t="str">
        <f t="shared" si="1"/>
        <v>TID_DRAGON_BUG_2_DESC</v>
      </c>
      <c r="Q19" s="513" t="s">
        <v>917</v>
      </c>
      <c r="R19" s="315">
        <v>15</v>
      </c>
    </row>
    <row r="20" spans="2:18" s="67" customFormat="1" ht="15.75" thickBot="1">
      <c r="B20" s="514" t="s">
        <v>4</v>
      </c>
      <c r="C20" s="315" t="s">
        <v>572</v>
      </c>
      <c r="D20" s="315" t="s">
        <v>407</v>
      </c>
      <c r="E20" s="466" t="s">
        <v>780</v>
      </c>
      <c r="F20" s="516">
        <v>3</v>
      </c>
      <c r="G20" s="517">
        <v>0</v>
      </c>
      <c r="H20" s="517">
        <v>40</v>
      </c>
      <c r="I20" s="517">
        <v>9</v>
      </c>
      <c r="J20" s="518" t="s">
        <v>573</v>
      </c>
      <c r="K20" s="518" t="s">
        <v>572</v>
      </c>
      <c r="L20" s="518"/>
      <c r="M20" s="518"/>
      <c r="N20" s="518"/>
      <c r="O20" s="519" t="str">
        <f t="shared" si="0"/>
        <v>TID_SKIN_BUG_3_NAME</v>
      </c>
      <c r="P20" s="513" t="str">
        <f t="shared" si="1"/>
        <v>TID_DRAGON_BUG_3_DESC</v>
      </c>
      <c r="Q20" s="513" t="s">
        <v>917</v>
      </c>
      <c r="R20" s="315">
        <v>16</v>
      </c>
    </row>
    <row r="21" spans="2:18" s="67" customFormat="1">
      <c r="B21" s="504" t="s">
        <v>4</v>
      </c>
      <c r="C21" s="505" t="s">
        <v>452</v>
      </c>
      <c r="D21" s="505" t="s">
        <v>408</v>
      </c>
      <c r="E21" s="506"/>
      <c r="F21" s="507">
        <v>0</v>
      </c>
      <c r="G21" s="508">
        <v>0</v>
      </c>
      <c r="H21" s="508">
        <v>0</v>
      </c>
      <c r="I21" s="508">
        <v>0</v>
      </c>
      <c r="J21" s="509" t="s">
        <v>567</v>
      </c>
      <c r="K21" s="509" t="s">
        <v>452</v>
      </c>
      <c r="L21" s="509"/>
      <c r="M21" s="509"/>
      <c r="N21" s="510" t="s">
        <v>1049</v>
      </c>
      <c r="O21" s="511" t="str">
        <f t="shared" si="0"/>
        <v>TID_SKIN_CHINESE_0_NAME</v>
      </c>
      <c r="P21" s="512" t="str">
        <f t="shared" si="1"/>
        <v>TID_DRAGON_CHINESE_0_DESC</v>
      </c>
      <c r="Q21" s="513" t="s">
        <v>917</v>
      </c>
      <c r="R21" s="315">
        <v>17</v>
      </c>
    </row>
    <row r="22" spans="2:18" s="67" customFormat="1">
      <c r="B22" s="520" t="s">
        <v>4</v>
      </c>
      <c r="C22" s="521" t="s">
        <v>530</v>
      </c>
      <c r="D22" s="521" t="s">
        <v>408</v>
      </c>
      <c r="E22" s="522" t="s">
        <v>818</v>
      </c>
      <c r="F22" s="523">
        <v>1</v>
      </c>
      <c r="G22" s="524">
        <v>17000</v>
      </c>
      <c r="H22" s="524">
        <v>0</v>
      </c>
      <c r="I22" s="524">
        <v>4</v>
      </c>
      <c r="J22" s="525" t="s">
        <v>569</v>
      </c>
      <c r="K22" s="525" t="s">
        <v>530</v>
      </c>
      <c r="L22" s="525"/>
      <c r="M22" s="525"/>
      <c r="N22" s="518" t="s">
        <v>1050</v>
      </c>
      <c r="O22" s="526" t="str">
        <f t="shared" si="0"/>
        <v>TID_SKIN_CHINESE_1_NAME</v>
      </c>
      <c r="P22" s="527" t="str">
        <f t="shared" si="1"/>
        <v>TID_DRAGON_CHINESE_1_DESC</v>
      </c>
      <c r="Q22" s="513" t="s">
        <v>917</v>
      </c>
      <c r="R22" s="315">
        <v>18</v>
      </c>
    </row>
    <row r="23" spans="2:18" s="67" customFormat="1">
      <c r="B23" s="520" t="s">
        <v>4</v>
      </c>
      <c r="C23" s="521" t="s">
        <v>531</v>
      </c>
      <c r="D23" s="521" t="s">
        <v>408</v>
      </c>
      <c r="E23" s="522" t="s">
        <v>779</v>
      </c>
      <c r="F23" s="523">
        <v>2</v>
      </c>
      <c r="G23" s="524">
        <v>20000</v>
      </c>
      <c r="H23" s="524">
        <v>0</v>
      </c>
      <c r="I23" s="524">
        <v>8</v>
      </c>
      <c r="J23" s="525" t="s">
        <v>571</v>
      </c>
      <c r="K23" s="525" t="s">
        <v>531</v>
      </c>
      <c r="L23" s="525"/>
      <c r="M23" s="525"/>
      <c r="N23" s="518" t="s">
        <v>1280</v>
      </c>
      <c r="O23" s="526" t="str">
        <f t="shared" si="0"/>
        <v>TID_SKIN_CHINESE_2_NAME</v>
      </c>
      <c r="P23" s="527" t="str">
        <f t="shared" si="1"/>
        <v>TID_DRAGON_CHINESE_2_DESC</v>
      </c>
      <c r="Q23" s="513" t="s">
        <v>917</v>
      </c>
      <c r="R23" s="315">
        <v>19</v>
      </c>
    </row>
    <row r="24" spans="2:18" s="67" customFormat="1" ht="15.75" thickBot="1">
      <c r="B24" s="514" t="s">
        <v>4</v>
      </c>
      <c r="C24" s="315" t="s">
        <v>574</v>
      </c>
      <c r="D24" s="315" t="s">
        <v>408</v>
      </c>
      <c r="E24" s="515" t="s">
        <v>781</v>
      </c>
      <c r="F24" s="516">
        <v>3</v>
      </c>
      <c r="G24" s="517">
        <v>0</v>
      </c>
      <c r="H24" s="517">
        <v>80</v>
      </c>
      <c r="I24" s="517">
        <v>12</v>
      </c>
      <c r="J24" s="518" t="s">
        <v>573</v>
      </c>
      <c r="K24" s="518" t="s">
        <v>574</v>
      </c>
      <c r="L24" s="518"/>
      <c r="M24" s="518"/>
      <c r="N24" s="518" t="s">
        <v>1213</v>
      </c>
      <c r="O24" s="519" t="str">
        <f t="shared" si="0"/>
        <v>TID_SKIN_CHINESE_3_NAME</v>
      </c>
      <c r="P24" s="513" t="str">
        <f t="shared" si="1"/>
        <v>TID_DRAGON_CHINESE_3_DESC</v>
      </c>
      <c r="Q24" s="513" t="s">
        <v>917</v>
      </c>
      <c r="R24" s="315">
        <v>20</v>
      </c>
    </row>
    <row r="25" spans="2:18" s="67" customFormat="1">
      <c r="B25" s="504" t="s">
        <v>4</v>
      </c>
      <c r="C25" s="505" t="s">
        <v>454</v>
      </c>
      <c r="D25" s="505" t="s">
        <v>410</v>
      </c>
      <c r="E25" s="506"/>
      <c r="F25" s="507">
        <v>0</v>
      </c>
      <c r="G25" s="508">
        <v>0</v>
      </c>
      <c r="H25" s="508">
        <v>0</v>
      </c>
      <c r="I25" s="508">
        <v>0</v>
      </c>
      <c r="J25" s="509" t="s">
        <v>567</v>
      </c>
      <c r="K25" s="509" t="s">
        <v>454</v>
      </c>
      <c r="L25" s="509"/>
      <c r="M25" s="509"/>
      <c r="N25" s="510"/>
      <c r="O25" s="511" t="str">
        <f t="shared" si="0"/>
        <v>TID_SKIN_CLASSIC_0_NAME</v>
      </c>
      <c r="P25" s="512" t="str">
        <f t="shared" si="1"/>
        <v>TID_DRAGON_CLASSIC_0_DESC</v>
      </c>
      <c r="Q25" s="513" t="s">
        <v>917</v>
      </c>
      <c r="R25" s="315">
        <v>21</v>
      </c>
    </row>
    <row r="26" spans="2:18" s="67" customFormat="1">
      <c r="B26" s="520" t="s">
        <v>4</v>
      </c>
      <c r="C26" s="521" t="s">
        <v>534</v>
      </c>
      <c r="D26" s="521" t="s">
        <v>410</v>
      </c>
      <c r="E26" s="522" t="s">
        <v>809</v>
      </c>
      <c r="F26" s="523">
        <v>1</v>
      </c>
      <c r="G26" s="524">
        <v>20000</v>
      </c>
      <c r="H26" s="524">
        <v>0</v>
      </c>
      <c r="I26" s="524">
        <v>3</v>
      </c>
      <c r="J26" s="525" t="s">
        <v>569</v>
      </c>
      <c r="K26" s="525" t="s">
        <v>534</v>
      </c>
      <c r="L26" s="525"/>
      <c r="M26" s="525"/>
      <c r="N26" s="518" t="s">
        <v>1383</v>
      </c>
      <c r="O26" s="526" t="str">
        <f t="shared" si="0"/>
        <v>TID_SKIN_CLASSIC_1_NAME</v>
      </c>
      <c r="P26" s="527" t="str">
        <f t="shared" si="1"/>
        <v>TID_DRAGON_CLASSIC_1_DESC</v>
      </c>
      <c r="Q26" s="513" t="s">
        <v>917</v>
      </c>
      <c r="R26" s="315">
        <v>22</v>
      </c>
    </row>
    <row r="27" spans="2:18" s="67" customFormat="1">
      <c r="B27" s="520" t="s">
        <v>4</v>
      </c>
      <c r="C27" s="521" t="s">
        <v>535</v>
      </c>
      <c r="D27" s="521" t="s">
        <v>410</v>
      </c>
      <c r="E27" s="522" t="s">
        <v>779</v>
      </c>
      <c r="F27" s="523">
        <v>2</v>
      </c>
      <c r="G27" s="524">
        <v>25000</v>
      </c>
      <c r="H27" s="524">
        <v>0</v>
      </c>
      <c r="I27" s="524">
        <v>6</v>
      </c>
      <c r="J27" s="525" t="s">
        <v>571</v>
      </c>
      <c r="K27" s="525" t="s">
        <v>535</v>
      </c>
      <c r="L27" s="525"/>
      <c r="M27" s="525"/>
      <c r="N27" s="518" t="s">
        <v>1283</v>
      </c>
      <c r="O27" s="526" t="str">
        <f t="shared" si="0"/>
        <v>TID_SKIN_CLASSIC_2_NAME</v>
      </c>
      <c r="P27" s="527" t="str">
        <f t="shared" si="1"/>
        <v>TID_DRAGON_CLASSIC_2_DESC</v>
      </c>
      <c r="Q27" s="513" t="s">
        <v>917</v>
      </c>
      <c r="R27" s="315">
        <v>23</v>
      </c>
    </row>
    <row r="28" spans="2:18" s="67" customFormat="1">
      <c r="B28" s="520" t="s">
        <v>4</v>
      </c>
      <c r="C28" s="521" t="s">
        <v>536</v>
      </c>
      <c r="D28" s="521" t="s">
        <v>410</v>
      </c>
      <c r="E28" s="522" t="s">
        <v>315</v>
      </c>
      <c r="F28" s="523">
        <v>3</v>
      </c>
      <c r="G28" s="524">
        <v>30000</v>
      </c>
      <c r="H28" s="524">
        <v>0</v>
      </c>
      <c r="I28" s="524">
        <v>9</v>
      </c>
      <c r="J28" s="518" t="s">
        <v>573</v>
      </c>
      <c r="K28" s="518" t="s">
        <v>536</v>
      </c>
      <c r="L28" s="518"/>
      <c r="M28" s="518"/>
      <c r="N28" s="518" t="s">
        <v>1282</v>
      </c>
      <c r="O28" s="526" t="str">
        <f t="shared" si="0"/>
        <v>TID_SKIN_CLASSIC_3_NAME</v>
      </c>
      <c r="P28" s="527" t="str">
        <f t="shared" si="1"/>
        <v>TID_DRAGON_CLASSIC_3_DESC</v>
      </c>
      <c r="Q28" s="513" t="s">
        <v>917</v>
      </c>
      <c r="R28" s="315">
        <v>24</v>
      </c>
    </row>
    <row r="29" spans="2:18" s="67" customFormat="1" ht="15.75" thickBot="1">
      <c r="B29" s="514" t="s">
        <v>4</v>
      </c>
      <c r="C29" s="315" t="s">
        <v>575</v>
      </c>
      <c r="D29" s="315" t="s">
        <v>410</v>
      </c>
      <c r="E29" s="515" t="s">
        <v>813</v>
      </c>
      <c r="F29" s="516">
        <v>4</v>
      </c>
      <c r="G29" s="517">
        <v>0</v>
      </c>
      <c r="H29" s="517">
        <v>110</v>
      </c>
      <c r="I29" s="517">
        <v>12</v>
      </c>
      <c r="J29" s="518" t="s">
        <v>576</v>
      </c>
      <c r="K29" s="518" t="s">
        <v>575</v>
      </c>
      <c r="L29" s="518"/>
      <c r="M29" s="518"/>
      <c r="N29" s="518"/>
      <c r="O29" s="519" t="str">
        <f t="shared" si="0"/>
        <v>TID_SKIN_CLASSIC_4_NAME</v>
      </c>
      <c r="P29" s="513" t="str">
        <f t="shared" si="1"/>
        <v>TID_DRAGON_CLASSIC_4_DESC</v>
      </c>
      <c r="Q29" s="513" t="s">
        <v>917</v>
      </c>
      <c r="R29" s="315">
        <v>25</v>
      </c>
    </row>
    <row r="30" spans="2:18" s="67" customFormat="1">
      <c r="B30" s="504" t="s">
        <v>4</v>
      </c>
      <c r="C30" s="505" t="s">
        <v>455</v>
      </c>
      <c r="D30" s="505" t="s">
        <v>411</v>
      </c>
      <c r="E30" s="506"/>
      <c r="F30" s="507">
        <v>0</v>
      </c>
      <c r="G30" s="508">
        <v>0</v>
      </c>
      <c r="H30" s="508">
        <v>0</v>
      </c>
      <c r="I30" s="508">
        <v>0</v>
      </c>
      <c r="J30" s="509" t="s">
        <v>567</v>
      </c>
      <c r="K30" s="509" t="s">
        <v>455</v>
      </c>
      <c r="L30" s="509"/>
      <c r="M30" s="509"/>
      <c r="N30" s="510"/>
      <c r="O30" s="511" t="str">
        <f t="shared" si="0"/>
        <v>TID_SKIN_DEVIL_0_NAME</v>
      </c>
      <c r="P30" s="512" t="str">
        <f t="shared" si="1"/>
        <v>TID_DRAGON_DEVIL_0_DESC</v>
      </c>
      <c r="Q30" s="513" t="s">
        <v>917</v>
      </c>
      <c r="R30" s="315">
        <v>26</v>
      </c>
    </row>
    <row r="31" spans="2:18" s="67" customFormat="1">
      <c r="B31" s="520" t="s">
        <v>4</v>
      </c>
      <c r="C31" s="521" t="s">
        <v>537</v>
      </c>
      <c r="D31" s="521" t="s">
        <v>411</v>
      </c>
      <c r="E31" s="522" t="s">
        <v>806</v>
      </c>
      <c r="F31" s="523">
        <v>1</v>
      </c>
      <c r="G31" s="524">
        <v>32000</v>
      </c>
      <c r="H31" s="524">
        <v>0</v>
      </c>
      <c r="I31" s="524">
        <v>4</v>
      </c>
      <c r="J31" s="525" t="s">
        <v>569</v>
      </c>
      <c r="K31" s="525" t="s">
        <v>537</v>
      </c>
      <c r="L31" s="525"/>
      <c r="M31" s="525"/>
      <c r="N31" s="518"/>
      <c r="O31" s="526" t="str">
        <f t="shared" si="0"/>
        <v>TID_SKIN_DEVIL_1_NAME</v>
      </c>
      <c r="P31" s="527" t="str">
        <f t="shared" si="1"/>
        <v>TID_DRAGON_DEVIL_1_DESC</v>
      </c>
      <c r="Q31" s="513" t="s">
        <v>917</v>
      </c>
      <c r="R31" s="315">
        <v>27</v>
      </c>
    </row>
    <row r="32" spans="2:18" s="67" customFormat="1">
      <c r="B32" s="520" t="s">
        <v>4</v>
      </c>
      <c r="C32" s="521" t="s">
        <v>538</v>
      </c>
      <c r="D32" s="521" t="s">
        <v>411</v>
      </c>
      <c r="E32" s="522" t="s">
        <v>809</v>
      </c>
      <c r="F32" s="523">
        <v>2</v>
      </c>
      <c r="G32" s="524">
        <v>40000</v>
      </c>
      <c r="H32" s="524">
        <v>0</v>
      </c>
      <c r="I32" s="524">
        <v>8</v>
      </c>
      <c r="J32" s="525" t="s">
        <v>571</v>
      </c>
      <c r="K32" s="525" t="s">
        <v>538</v>
      </c>
      <c r="L32" s="525"/>
      <c r="M32" s="525"/>
      <c r="N32" s="518"/>
      <c r="O32" s="526" t="str">
        <f t="shared" si="0"/>
        <v>TID_SKIN_DEVIL_2_NAME</v>
      </c>
      <c r="P32" s="527" t="str">
        <f t="shared" si="1"/>
        <v>TID_DRAGON_DEVIL_2_DESC</v>
      </c>
      <c r="Q32" s="513" t="s">
        <v>917</v>
      </c>
      <c r="R32" s="315">
        <v>28</v>
      </c>
    </row>
    <row r="33" spans="2:18" s="67" customFormat="1">
      <c r="B33" s="520" t="s">
        <v>4</v>
      </c>
      <c r="C33" s="521" t="s">
        <v>539</v>
      </c>
      <c r="D33" s="521" t="s">
        <v>411</v>
      </c>
      <c r="E33" s="515" t="s">
        <v>291</v>
      </c>
      <c r="F33" s="523">
        <v>3</v>
      </c>
      <c r="G33" s="524">
        <v>48000</v>
      </c>
      <c r="H33" s="524">
        <v>0</v>
      </c>
      <c r="I33" s="524">
        <v>12</v>
      </c>
      <c r="J33" s="518" t="s">
        <v>573</v>
      </c>
      <c r="K33" s="518" t="s">
        <v>539</v>
      </c>
      <c r="L33" s="518"/>
      <c r="M33" s="518"/>
      <c r="N33" s="518"/>
      <c r="O33" s="526" t="str">
        <f t="shared" si="0"/>
        <v>TID_SKIN_DEVIL_3_NAME</v>
      </c>
      <c r="P33" s="527" t="str">
        <f t="shared" si="1"/>
        <v>TID_DRAGON_DEVIL_3_DESC</v>
      </c>
      <c r="Q33" s="513" t="s">
        <v>917</v>
      </c>
      <c r="R33" s="315">
        <v>29</v>
      </c>
    </row>
    <row r="34" spans="2:18" s="67" customFormat="1" ht="15.75" thickBot="1">
      <c r="B34" s="514" t="s">
        <v>4</v>
      </c>
      <c r="C34" s="315" t="s">
        <v>577</v>
      </c>
      <c r="D34" s="315" t="s">
        <v>411</v>
      </c>
      <c r="E34" s="515" t="s">
        <v>892</v>
      </c>
      <c r="F34" s="516">
        <v>4</v>
      </c>
      <c r="G34" s="517">
        <v>0</v>
      </c>
      <c r="H34" s="517">
        <v>160</v>
      </c>
      <c r="I34" s="517">
        <v>16</v>
      </c>
      <c r="J34" s="518" t="s">
        <v>576</v>
      </c>
      <c r="K34" s="518" t="s">
        <v>577</v>
      </c>
      <c r="L34" s="518"/>
      <c r="M34" s="518"/>
      <c r="N34" s="518"/>
      <c r="O34" s="519" t="str">
        <f t="shared" si="0"/>
        <v>TID_SKIN_DEVIL_4_NAME</v>
      </c>
      <c r="P34" s="513" t="str">
        <f t="shared" si="1"/>
        <v>TID_DRAGON_DEVIL_4_DESC</v>
      </c>
      <c r="Q34" s="513" t="s">
        <v>917</v>
      </c>
      <c r="R34" s="315">
        <v>30</v>
      </c>
    </row>
    <row r="35" spans="2:18" s="67" customFormat="1">
      <c r="B35" s="504" t="s">
        <v>4</v>
      </c>
      <c r="C35" s="505" t="s">
        <v>456</v>
      </c>
      <c r="D35" s="505" t="s">
        <v>412</v>
      </c>
      <c r="E35" s="506"/>
      <c r="F35" s="507">
        <v>0</v>
      </c>
      <c r="G35" s="508">
        <v>0</v>
      </c>
      <c r="H35" s="508">
        <v>0</v>
      </c>
      <c r="I35" s="508">
        <v>0</v>
      </c>
      <c r="J35" s="509" t="s">
        <v>567</v>
      </c>
      <c r="K35" s="509" t="s">
        <v>456</v>
      </c>
      <c r="L35" s="509"/>
      <c r="M35" s="509"/>
      <c r="N35" s="510"/>
      <c r="O35" s="511" t="str">
        <f t="shared" si="0"/>
        <v>TID_SKIN_BALROG_0_NAME</v>
      </c>
      <c r="P35" s="512" t="str">
        <f t="shared" si="1"/>
        <v>TID_DRAGON_BALROG_0_DESC</v>
      </c>
      <c r="Q35" s="513" t="s">
        <v>917</v>
      </c>
      <c r="R35" s="315">
        <v>31</v>
      </c>
    </row>
    <row r="36" spans="2:18" s="67" customFormat="1">
      <c r="B36" s="520" t="s">
        <v>4</v>
      </c>
      <c r="C36" s="521" t="s">
        <v>540</v>
      </c>
      <c r="D36" s="521" t="s">
        <v>412</v>
      </c>
      <c r="E36" s="522" t="s">
        <v>818</v>
      </c>
      <c r="F36" s="523">
        <v>1</v>
      </c>
      <c r="G36" s="524">
        <v>47000</v>
      </c>
      <c r="H36" s="524">
        <v>0</v>
      </c>
      <c r="I36" s="524">
        <v>4</v>
      </c>
      <c r="J36" s="525" t="s">
        <v>569</v>
      </c>
      <c r="K36" s="525" t="s">
        <v>540</v>
      </c>
      <c r="L36" s="525"/>
      <c r="M36" s="525"/>
      <c r="N36" s="518"/>
      <c r="O36" s="526" t="str">
        <f t="shared" si="0"/>
        <v>TID_SKIN_BALROG_1_NAME</v>
      </c>
      <c r="P36" s="527" t="str">
        <f t="shared" si="1"/>
        <v>TID_DRAGON_BALROG_1_DESC</v>
      </c>
      <c r="Q36" s="513" t="s">
        <v>917</v>
      </c>
      <c r="R36" s="315">
        <v>32</v>
      </c>
    </row>
    <row r="37" spans="2:18" s="67" customFormat="1">
      <c r="B37" s="520" t="s">
        <v>4</v>
      </c>
      <c r="C37" s="521" t="s">
        <v>542</v>
      </c>
      <c r="D37" s="521" t="s">
        <v>412</v>
      </c>
      <c r="E37" s="522" t="s">
        <v>809</v>
      </c>
      <c r="F37" s="523">
        <v>2</v>
      </c>
      <c r="G37" s="524">
        <v>60000</v>
      </c>
      <c r="H37" s="524">
        <v>0</v>
      </c>
      <c r="I37" s="524">
        <v>8</v>
      </c>
      <c r="J37" s="525" t="s">
        <v>571</v>
      </c>
      <c r="K37" s="525" t="s">
        <v>542</v>
      </c>
      <c r="L37" s="525"/>
      <c r="M37" s="525"/>
      <c r="N37" s="518"/>
      <c r="O37" s="526" t="str">
        <f t="shared" si="0"/>
        <v>TID_SKIN_BALROG_2_NAME</v>
      </c>
      <c r="P37" s="527" t="str">
        <f t="shared" si="1"/>
        <v>TID_DRAGON_BALROG_2_DESC</v>
      </c>
      <c r="Q37" s="513" t="s">
        <v>917</v>
      </c>
      <c r="R37" s="315">
        <v>33</v>
      </c>
    </row>
    <row r="38" spans="2:18" s="67" customFormat="1">
      <c r="B38" s="520" t="s">
        <v>4</v>
      </c>
      <c r="C38" s="521" t="s">
        <v>541</v>
      </c>
      <c r="D38" s="521" t="s">
        <v>412</v>
      </c>
      <c r="E38" s="522" t="s">
        <v>814</v>
      </c>
      <c r="F38" s="523">
        <v>3</v>
      </c>
      <c r="G38" s="524">
        <v>70000</v>
      </c>
      <c r="H38" s="524">
        <v>0</v>
      </c>
      <c r="I38" s="524">
        <v>12</v>
      </c>
      <c r="J38" s="518" t="s">
        <v>573</v>
      </c>
      <c r="K38" s="518" t="s">
        <v>541</v>
      </c>
      <c r="L38" s="518"/>
      <c r="M38" s="518"/>
      <c r="N38" s="518"/>
      <c r="O38" s="526" t="str">
        <f t="shared" si="0"/>
        <v>TID_SKIN_BALROG_3_NAME</v>
      </c>
      <c r="P38" s="527" t="str">
        <f t="shared" si="1"/>
        <v>TID_DRAGON_BALROG_3_DESC</v>
      </c>
      <c r="Q38" s="513" t="s">
        <v>917</v>
      </c>
      <c r="R38" s="315">
        <v>34</v>
      </c>
    </row>
    <row r="39" spans="2:18" s="67" customFormat="1" ht="15.75" thickBot="1">
      <c r="B39" s="514" t="s">
        <v>4</v>
      </c>
      <c r="C39" s="315" t="s">
        <v>578</v>
      </c>
      <c r="D39" s="315" t="s">
        <v>412</v>
      </c>
      <c r="E39" s="515" t="s">
        <v>291</v>
      </c>
      <c r="F39" s="516">
        <v>4</v>
      </c>
      <c r="G39" s="517">
        <v>0</v>
      </c>
      <c r="H39" s="517">
        <v>160</v>
      </c>
      <c r="I39" s="517">
        <v>16</v>
      </c>
      <c r="J39" s="518" t="s">
        <v>576</v>
      </c>
      <c r="K39" s="518" t="s">
        <v>578</v>
      </c>
      <c r="L39" s="518"/>
      <c r="M39" s="518"/>
      <c r="N39" s="518"/>
      <c r="O39" s="519" t="str">
        <f t="shared" si="0"/>
        <v>TID_SKIN_BALROG_4_NAME</v>
      </c>
      <c r="P39" s="513" t="str">
        <f t="shared" si="1"/>
        <v>TID_DRAGON_BALROG_4_DESC</v>
      </c>
      <c r="Q39" s="513" t="s">
        <v>917</v>
      </c>
      <c r="R39" s="315">
        <v>35</v>
      </c>
    </row>
    <row r="40" spans="2:18" s="67" customFormat="1">
      <c r="B40" s="504" t="s">
        <v>4</v>
      </c>
      <c r="C40" s="505" t="s">
        <v>457</v>
      </c>
      <c r="D40" s="505" t="s">
        <v>413</v>
      </c>
      <c r="E40" s="506"/>
      <c r="F40" s="507">
        <v>0</v>
      </c>
      <c r="G40" s="508">
        <v>0</v>
      </c>
      <c r="H40" s="508">
        <v>0</v>
      </c>
      <c r="I40" s="508">
        <v>0</v>
      </c>
      <c r="J40" s="509" t="s">
        <v>567</v>
      </c>
      <c r="K40" s="509" t="s">
        <v>457</v>
      </c>
      <c r="L40" s="509"/>
      <c r="M40" s="509"/>
      <c r="N40" s="510"/>
      <c r="O40" s="511" t="str">
        <f t="shared" si="0"/>
        <v>TID_SKIN_TITAN_0_NAME</v>
      </c>
      <c r="P40" s="512" t="str">
        <f t="shared" si="1"/>
        <v>TID_DRAGON_TITAN_0_DESC</v>
      </c>
      <c r="Q40" s="513" t="s">
        <v>917</v>
      </c>
      <c r="R40" s="315">
        <v>36</v>
      </c>
    </row>
    <row r="41" spans="2:18" s="67" customFormat="1">
      <c r="B41" s="520" t="s">
        <v>4</v>
      </c>
      <c r="C41" s="521" t="s">
        <v>543</v>
      </c>
      <c r="D41" s="521" t="s">
        <v>413</v>
      </c>
      <c r="E41" s="522" t="s">
        <v>814</v>
      </c>
      <c r="F41" s="523">
        <v>1</v>
      </c>
      <c r="G41" s="524">
        <v>70000</v>
      </c>
      <c r="H41" s="524">
        <v>0</v>
      </c>
      <c r="I41" s="524">
        <v>4</v>
      </c>
      <c r="J41" s="525" t="s">
        <v>569</v>
      </c>
      <c r="K41" s="525" t="s">
        <v>543</v>
      </c>
      <c r="L41" s="525"/>
      <c r="M41" s="525"/>
      <c r="N41" s="518"/>
      <c r="O41" s="526" t="str">
        <f t="shared" si="0"/>
        <v>TID_SKIN_TITAN_1_NAME</v>
      </c>
      <c r="P41" s="527" t="str">
        <f t="shared" si="1"/>
        <v>TID_DRAGON_TITAN_1_DESC</v>
      </c>
      <c r="Q41" s="513" t="s">
        <v>917</v>
      </c>
      <c r="R41" s="315">
        <v>37</v>
      </c>
    </row>
    <row r="42" spans="2:18" s="67" customFormat="1">
      <c r="B42" s="520" t="s">
        <v>4</v>
      </c>
      <c r="C42" s="521" t="s">
        <v>544</v>
      </c>
      <c r="D42" s="521" t="s">
        <v>413</v>
      </c>
      <c r="E42" s="515" t="s">
        <v>892</v>
      </c>
      <c r="F42" s="523">
        <v>2</v>
      </c>
      <c r="G42" s="524">
        <v>85000</v>
      </c>
      <c r="H42" s="524">
        <v>0</v>
      </c>
      <c r="I42" s="524">
        <v>8</v>
      </c>
      <c r="J42" s="525" t="s">
        <v>571</v>
      </c>
      <c r="K42" s="525" t="s">
        <v>544</v>
      </c>
      <c r="L42" s="525"/>
      <c r="M42" s="525"/>
      <c r="N42" s="518"/>
      <c r="O42" s="526" t="str">
        <f t="shared" si="0"/>
        <v>TID_SKIN_TITAN_2_NAME</v>
      </c>
      <c r="P42" s="527" t="str">
        <f t="shared" si="1"/>
        <v>TID_DRAGON_TITAN_2_DESC</v>
      </c>
      <c r="Q42" s="513" t="s">
        <v>917</v>
      </c>
      <c r="R42" s="315">
        <v>38</v>
      </c>
    </row>
    <row r="43" spans="2:18" s="67" customFormat="1">
      <c r="B43" s="520" t="s">
        <v>4</v>
      </c>
      <c r="C43" s="521" t="s">
        <v>545</v>
      </c>
      <c r="D43" s="521" t="s">
        <v>413</v>
      </c>
      <c r="E43" s="515" t="s">
        <v>780</v>
      </c>
      <c r="F43" s="523">
        <v>3</v>
      </c>
      <c r="G43" s="524">
        <v>100000</v>
      </c>
      <c r="H43" s="524">
        <v>0</v>
      </c>
      <c r="I43" s="524">
        <v>12</v>
      </c>
      <c r="J43" s="518" t="s">
        <v>573</v>
      </c>
      <c r="K43" s="518" t="s">
        <v>545</v>
      </c>
      <c r="L43" s="518"/>
      <c r="M43" s="518"/>
      <c r="N43" s="518"/>
      <c r="O43" s="526" t="str">
        <f t="shared" si="0"/>
        <v>TID_SKIN_TITAN_3_NAME</v>
      </c>
      <c r="P43" s="527" t="str">
        <f t="shared" si="1"/>
        <v>TID_DRAGON_TITAN_3_DESC</v>
      </c>
      <c r="Q43" s="513" t="s">
        <v>917</v>
      </c>
      <c r="R43" s="315">
        <v>39</v>
      </c>
    </row>
    <row r="44" spans="2:18" s="67" customFormat="1">
      <c r="B44" s="520" t="s">
        <v>4</v>
      </c>
      <c r="C44" s="521" t="s">
        <v>579</v>
      </c>
      <c r="D44" s="521" t="s">
        <v>413</v>
      </c>
      <c r="E44" s="515" t="s">
        <v>813</v>
      </c>
      <c r="F44" s="523">
        <v>4</v>
      </c>
      <c r="G44" s="524">
        <v>0</v>
      </c>
      <c r="H44" s="524">
        <v>220</v>
      </c>
      <c r="I44" s="524">
        <v>16</v>
      </c>
      <c r="J44" s="518" t="s">
        <v>576</v>
      </c>
      <c r="K44" s="518" t="s">
        <v>579</v>
      </c>
      <c r="L44" s="518"/>
      <c r="M44" s="518"/>
      <c r="N44" s="518"/>
      <c r="O44" s="526" t="str">
        <f t="shared" si="0"/>
        <v>TID_SKIN_TITAN_4_NAME</v>
      </c>
      <c r="P44" s="527" t="str">
        <f t="shared" si="1"/>
        <v>TID_DRAGON_TITAN_4_DESC</v>
      </c>
      <c r="Q44" s="513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60" t="s">
        <v>204</v>
      </c>
      <c r="G3" s="461" t="s">
        <v>383</v>
      </c>
      <c r="H3" s="461" t="s">
        <v>384</v>
      </c>
      <c r="I3" s="279" t="s">
        <v>23</v>
      </c>
      <c r="J3" s="279" t="s">
        <v>883</v>
      </c>
      <c r="K3" s="462" t="s">
        <v>38</v>
      </c>
      <c r="L3" s="281" t="s">
        <v>177</v>
      </c>
      <c r="M3" s="463" t="s">
        <v>486</v>
      </c>
    </row>
    <row r="4" spans="2:13" s="67" customFormat="1">
      <c r="D4" s="464" t="s">
        <v>4</v>
      </c>
      <c r="E4" s="465" t="s">
        <v>782</v>
      </c>
      <c r="F4" s="466" t="s">
        <v>387</v>
      </c>
      <c r="G4" s="467" t="s">
        <v>388</v>
      </c>
      <c r="H4" s="467">
        <v>1</v>
      </c>
      <c r="I4" s="319" t="str">
        <f>CONCATENATE("icon_",powerUpsDefinitions[[#This Row],['[sku']]])</f>
        <v>icon_avoid_mine</v>
      </c>
      <c r="J4" s="319" t="s">
        <v>884</v>
      </c>
      <c r="K4" s="468" t="str">
        <f>CONCATENATE("TID_POWERUP_",UPPER(powerUpsDefinitions[[#This Row],['[sku']]]),"_NAME")</f>
        <v>TID_POWERUP_AVOID_MINE_NAME</v>
      </c>
      <c r="L4" s="469" t="str">
        <f>CONCATENATE("TID_POWERUP_",UPPER(powerUpsDefinitions[[#This Row],['[sku']]]),"_DESC")</f>
        <v>TID_POWERUP_AVOID_MINE_DESC</v>
      </c>
      <c r="M4" s="469" t="str">
        <f>CONCATENATE(powerUpsDefinitions[[#This Row],['[tidDesc']]],"_SHORT")</f>
        <v>TID_POWERUP_AVOID_MINE_DESC_SHORT</v>
      </c>
    </row>
    <row r="5" spans="2:13" s="67" customFormat="1">
      <c r="D5" s="464" t="s">
        <v>4</v>
      </c>
      <c r="E5" s="465" t="s">
        <v>783</v>
      </c>
      <c r="F5" s="466" t="s">
        <v>387</v>
      </c>
      <c r="G5" s="467" t="s">
        <v>389</v>
      </c>
      <c r="H5" s="467">
        <v>1</v>
      </c>
      <c r="I5" s="319" t="str">
        <f>CONCATENATE("icon_",powerUpsDefinitions[[#This Row],['[sku']]])</f>
        <v>icon_avoid_poison</v>
      </c>
      <c r="J5" s="319" t="s">
        <v>884</v>
      </c>
      <c r="K5" s="468" t="str">
        <f>CONCATENATE("TID_POWERUP_",UPPER(powerUpsDefinitions[[#This Row],['[sku']]]),"_NAME")</f>
        <v>TID_POWERUP_AVOID_POISON_NAME</v>
      </c>
      <c r="L5" s="469" t="str">
        <f>CONCATENATE("TID_POWERUP_",UPPER(powerUpsDefinitions[[#This Row],['[sku']]]),"_DESC")</f>
        <v>TID_POWERUP_AVOID_POISON_DESC</v>
      </c>
      <c r="M5" s="469" t="str">
        <f>CONCATENATE(powerUpsDefinitions[[#This Row],['[tidDesc']]],"_SHORT")</f>
        <v>TID_POWERUP_AVOID_POISON_DESC_SHORT</v>
      </c>
    </row>
    <row r="6" spans="2:13" s="67" customFormat="1">
      <c r="D6" s="464" t="s">
        <v>4</v>
      </c>
      <c r="E6" s="465" t="s">
        <v>781</v>
      </c>
      <c r="F6" s="466" t="s">
        <v>386</v>
      </c>
      <c r="G6" s="467">
        <v>10</v>
      </c>
      <c r="H6" s="467"/>
      <c r="I6" s="319" t="str">
        <f>CONCATENATE("icon_",powerUpsDefinitions[[#This Row],['[sku']]])</f>
        <v>icon_boost</v>
      </c>
      <c r="J6" s="319" t="s">
        <v>1275</v>
      </c>
      <c r="K6" s="468" t="str">
        <f>CONCATENATE("TID_POWERUP_",UPPER(powerUpsDefinitions[[#This Row],['[sku']]]),"_NAME")</f>
        <v>TID_POWERUP_BOOST_NAME</v>
      </c>
      <c r="L6" s="469" t="str">
        <f>CONCATENATE("TID_POWERUP_",UPPER(powerUpsDefinitions[[#This Row],['[sku']]]),"_DESC")</f>
        <v>TID_POWERUP_BOOST_DESC</v>
      </c>
      <c r="M6" s="469" t="str">
        <f>CONCATENATE(powerUpsDefinitions[[#This Row],['[tidDesc']]],"_SHORT")</f>
        <v>TID_POWERUP_BOOST_DESC_SHORT</v>
      </c>
    </row>
    <row r="7" spans="2:13" s="67" customFormat="1">
      <c r="D7" s="464" t="s">
        <v>4</v>
      </c>
      <c r="E7" s="465" t="s">
        <v>315</v>
      </c>
      <c r="F7" s="466" t="s">
        <v>816</v>
      </c>
      <c r="G7" s="467">
        <v>5</v>
      </c>
      <c r="H7" s="467"/>
      <c r="I7" s="319" t="str">
        <f>CONCATENATE("icon_",powerUpsDefinitions[[#This Row],['[sku']]])</f>
        <v>icon_coins</v>
      </c>
      <c r="J7" s="319" t="s">
        <v>1274</v>
      </c>
      <c r="K7" s="468" t="str">
        <f>CONCATENATE("TID_POWERUP_",UPPER(powerUpsDefinitions[[#This Row],['[sku']]]),"_NAME")</f>
        <v>TID_POWERUP_COINS_NAME</v>
      </c>
      <c r="L7" s="469" t="str">
        <f>CONCATENATE("TID_POWERUP_",UPPER(powerUpsDefinitions[[#This Row],['[sku']]]),"_DESC")</f>
        <v>TID_POWERUP_COINS_DESC</v>
      </c>
      <c r="M7" s="469" t="str">
        <f>CONCATENATE(powerUpsDefinitions[[#This Row],['[tidDesc']]],"_SHORT")</f>
        <v>TID_POWERUP_COINS_DESC_SHORT</v>
      </c>
    </row>
    <row r="8" spans="2:13" s="67" customFormat="1">
      <c r="D8" s="464" t="s">
        <v>4</v>
      </c>
      <c r="E8" s="465" t="s">
        <v>379</v>
      </c>
      <c r="F8" s="466" t="s">
        <v>379</v>
      </c>
      <c r="G8" s="467"/>
      <c r="H8" s="467"/>
      <c r="I8" s="319" t="str">
        <f>CONCATENATE("icon_",powerUpsDefinitions[[#This Row],['[sku']]])</f>
        <v>icon_dive</v>
      </c>
      <c r="J8" s="319" t="s">
        <v>1270</v>
      </c>
      <c r="K8" s="468" t="str">
        <f>CONCATENATE("TID_POWERUP_",UPPER(powerUpsDefinitions[[#This Row],['[sku']]]),"_NAME")</f>
        <v>TID_POWERUP_DIVE_NAME</v>
      </c>
      <c r="L8" s="469" t="str">
        <f>CONCATENATE("TID_POWERUP_",UPPER(powerUpsDefinitions[[#This Row],['[sku']]]),"_DESC")</f>
        <v>TID_POWERUP_DIVE_DESC</v>
      </c>
      <c r="M8" s="469" t="str">
        <f>CONCATENATE(powerUpsDefinitions[[#This Row],['[tidDesc']]],"_SHORT")</f>
        <v>TID_POWERUP_DIVE_DESC_SHORT</v>
      </c>
    </row>
    <row r="9" spans="2:13" s="67" customFormat="1">
      <c r="D9" s="464" t="s">
        <v>4</v>
      </c>
      <c r="E9" s="465" t="s">
        <v>380</v>
      </c>
      <c r="F9" s="466" t="s">
        <v>380</v>
      </c>
      <c r="G9" s="467">
        <v>1</v>
      </c>
      <c r="H9" s="467"/>
      <c r="I9" s="319" t="str">
        <f>CONCATENATE("icon_",powerUpsDefinitions[[#This Row],['[sku']]])</f>
        <v>icon_dragonram</v>
      </c>
      <c r="J9" s="319" t="s">
        <v>1270</v>
      </c>
      <c r="K9" s="468" t="str">
        <f>CONCATENATE("TID_POWERUP_",UPPER(powerUpsDefinitions[[#This Row],['[sku']]]),"_NAME")</f>
        <v>TID_POWERUP_DRAGONRAM_NAME</v>
      </c>
      <c r="L9" s="469" t="str">
        <f>CONCATENATE("TID_POWERUP_",UPPER(powerUpsDefinitions[[#This Row],['[sku']]]),"_DESC")</f>
        <v>TID_POWERUP_DRAGONRAM_DESC</v>
      </c>
      <c r="M9" s="469" t="str">
        <f>CONCATENATE(powerUpsDefinitions[[#This Row],['[tidDesc']]],"_SHORT")</f>
        <v>TID_POWERUP_DRAGONRAM_DESC_SHORT</v>
      </c>
    </row>
    <row r="10" spans="2:13" s="67" customFormat="1">
      <c r="D10" s="464" t="s">
        <v>4</v>
      </c>
      <c r="E10" s="465" t="s">
        <v>821</v>
      </c>
      <c r="F10" s="466" t="s">
        <v>822</v>
      </c>
      <c r="G10" s="467">
        <v>11</v>
      </c>
      <c r="H10" s="467"/>
      <c r="I10" s="319" t="str">
        <f>CONCATENATE("icon_",powerUpsDefinitions[[#This Row],['[sku']]])</f>
        <v>icon_eat_ghost</v>
      </c>
      <c r="J10" s="319" t="s">
        <v>885</v>
      </c>
      <c r="K10" s="468" t="str">
        <f>CONCATENATE("TID_POWERUP_",UPPER(powerUpsDefinitions[[#This Row],['[sku']]]),"_NAME")</f>
        <v>TID_POWERUP_EAT_GHOST_NAME</v>
      </c>
      <c r="L10" s="469" t="str">
        <f>CONCATENATE("TID_POWERUP_",UPPER(powerUpsDefinitions[[#This Row],['[sku']]]),"_DESC")</f>
        <v>TID_POWERUP_EAT_GHOST_DESC</v>
      </c>
      <c r="M10" s="469" t="str">
        <f>CONCATENATE(powerUpsDefinitions[[#This Row],['[tidDesc']]],"_SHORT")</f>
        <v>TID_POWERUP_EAT_GHOST_DESC_SHORT</v>
      </c>
    </row>
    <row r="11" spans="2:13" s="67" customFormat="1">
      <c r="D11" s="464" t="s">
        <v>4</v>
      </c>
      <c r="E11" s="465" t="s">
        <v>823</v>
      </c>
      <c r="F11" s="466" t="s">
        <v>822</v>
      </c>
      <c r="G11" s="467">
        <v>12</v>
      </c>
      <c r="H11" s="467"/>
      <c r="I11" s="319" t="str">
        <f>CONCATENATE("icon_",powerUpsDefinitions[[#This Row],['[sku']]])</f>
        <v>icon_eat_mine</v>
      </c>
      <c r="J11" s="319" t="s">
        <v>885</v>
      </c>
      <c r="K11" s="468" t="str">
        <f>CONCATENATE("TID_POWERUP_",UPPER(powerUpsDefinitions[[#This Row],['[sku']]]),"_NAME")</f>
        <v>TID_POWERUP_EAT_MINE_NAME</v>
      </c>
      <c r="L11" s="469" t="str">
        <f>CONCATENATE("TID_POWERUP_",UPPER(powerUpsDefinitions[[#This Row],['[sku']]]),"_DESC")</f>
        <v>TID_POWERUP_EAT_MINE_DESC</v>
      </c>
      <c r="M11" s="469" t="str">
        <f>CONCATENATE(powerUpsDefinitions[[#This Row],['[tidDesc']]],"_SHORT")</f>
        <v>TID_POWERUP_EAT_MINE_DESC_SHORT</v>
      </c>
    </row>
    <row r="12" spans="2:13" s="67" customFormat="1">
      <c r="D12" s="464" t="s">
        <v>4</v>
      </c>
      <c r="E12" s="475" t="s">
        <v>1565</v>
      </c>
      <c r="F12" s="476" t="s">
        <v>822</v>
      </c>
      <c r="G12" s="477">
        <v>1</v>
      </c>
      <c r="H12" s="477">
        <v>1</v>
      </c>
      <c r="I12" s="319" t="str">
        <f>CONCATENATE("icon_",powerUpsDefinitions[[#This Row],['[sku']]])</f>
        <v>icon_eat_trash</v>
      </c>
      <c r="J12" s="319" t="s">
        <v>885</v>
      </c>
      <c r="K12" s="468" t="str">
        <f>CONCATENATE("TID_POWERUP_",UPPER(powerUpsDefinitions[[#This Row],['[sku']]]),"_NAME")</f>
        <v>TID_POWERUP_EAT_TRASH_NAME</v>
      </c>
      <c r="L12" s="469" t="str">
        <f>CONCATENATE("TID_POWERUP_",UPPER(powerUpsDefinitions[[#This Row],['[sku']]]),"_DESC")</f>
        <v>TID_POWERUP_EAT_TRASH_DESC</v>
      </c>
      <c r="M12" s="469" t="str">
        <f>CONCATENATE(powerUpsDefinitions[[#This Row],['[tidDesc']]],"_SHORT")</f>
        <v>TID_POWERUP_EAT_TRASH_DESC_SHORT</v>
      </c>
    </row>
    <row r="13" spans="2:13" s="67" customFormat="1">
      <c r="D13" s="470" t="s">
        <v>4</v>
      </c>
      <c r="E13" s="471" t="s">
        <v>824</v>
      </c>
      <c r="F13" s="472" t="s">
        <v>824</v>
      </c>
      <c r="G13" s="473">
        <v>1</v>
      </c>
      <c r="H13" s="473"/>
      <c r="I13" s="319" t="str">
        <f>CONCATENATE("icon_",powerUpsDefinitions[[#This Row],['[sku']]])</f>
        <v>icon_explode_mine</v>
      </c>
      <c r="J13" s="319" t="s">
        <v>884</v>
      </c>
      <c r="K13" s="468" t="str">
        <f>CONCATENATE("TID_POWERUP_",UPPER(powerUpsDefinitions[[#This Row],['[sku']]]),"_NAME")</f>
        <v>TID_POWERUP_EXPLODE_MINE_NAME</v>
      </c>
      <c r="L13" s="469" t="str">
        <f>CONCATENATE("TID_POWERUP_",UPPER(powerUpsDefinitions[[#This Row],['[sku']]]),"_DESC")</f>
        <v>TID_POWERUP_EXPLODE_MINE_DESC</v>
      </c>
      <c r="M13" s="469" t="str">
        <f>CONCATENATE(powerUpsDefinitions[[#This Row],['[tidDesc']]],"_SHORT")</f>
        <v>TID_POWERUP_EXPLODE_MINE_DESC_SHORT</v>
      </c>
    </row>
    <row r="14" spans="2:13">
      <c r="D14" s="464" t="s">
        <v>4</v>
      </c>
      <c r="E14" s="465" t="s">
        <v>886</v>
      </c>
      <c r="F14" s="466" t="s">
        <v>886</v>
      </c>
      <c r="G14" s="467">
        <v>1</v>
      </c>
      <c r="H14" s="467"/>
      <c r="I14" s="474" t="str">
        <f>CONCATENATE("icon_",powerUpsDefinitions[[#This Row],['[sku']]])</f>
        <v>icon_fireball</v>
      </c>
      <c r="J14" s="474" t="s">
        <v>887</v>
      </c>
      <c r="K14" s="468" t="str">
        <f>CONCATENATE("TID_POWERUP_",UPPER(powerUpsDefinitions[[#This Row],['[sku']]]),"_NAME")</f>
        <v>TID_POWERUP_FIREBALL_NAME</v>
      </c>
      <c r="L14" s="469" t="str">
        <f>CONCATENATE("TID_POWERUP_",UPPER(powerUpsDefinitions[[#This Row],['[sku']]]),"_DESC")</f>
        <v>TID_POWERUP_FIREBALL_DESC</v>
      </c>
      <c r="M14" s="469" t="str">
        <f>CONCATENATE(powerUpsDefinitions[[#This Row],['[tidDesc']]],"_SHORT")</f>
        <v>TID_POWERUP_FIREBALL_DESC_SHORT</v>
      </c>
    </row>
    <row r="15" spans="2:13">
      <c r="D15" s="464" t="s">
        <v>4</v>
      </c>
      <c r="E15" s="465" t="s">
        <v>806</v>
      </c>
      <c r="F15" s="466" t="s">
        <v>807</v>
      </c>
      <c r="G15" s="467">
        <v>10</v>
      </c>
      <c r="H15" s="467"/>
      <c r="I15" s="319" t="str">
        <f>CONCATENATE("icon_",powerUpsDefinitions[[#This Row],['[sku']]])</f>
        <v>icon_food</v>
      </c>
      <c r="J15" s="319" t="s">
        <v>1273</v>
      </c>
      <c r="K15" s="468" t="str">
        <f>CONCATENATE("TID_POWERUP_",UPPER(powerUpsDefinitions[[#This Row],['[sku']]]),"_NAME")</f>
        <v>TID_POWERUP_FOOD_NAME</v>
      </c>
      <c r="L15" s="469" t="str">
        <f>CONCATENATE("TID_POWERUP_",UPPER(powerUpsDefinitions[[#This Row],['[sku']]]),"_DESC")</f>
        <v>TID_POWERUP_FOOD_DESC</v>
      </c>
      <c r="M15" s="469" t="str">
        <f>CONCATENATE(powerUpsDefinitions[[#This Row],['[tidDesc']]],"_SHORT")</f>
        <v>TID_POWERUP_FOOD_DESC_SHORT</v>
      </c>
    </row>
    <row r="16" spans="2:13">
      <c r="D16" s="464" t="s">
        <v>4</v>
      </c>
      <c r="E16" s="475" t="s">
        <v>784</v>
      </c>
      <c r="F16" s="476" t="s">
        <v>390</v>
      </c>
      <c r="G16" s="477">
        <v>0</v>
      </c>
      <c r="H16" s="477"/>
      <c r="I16" s="319" t="str">
        <f>CONCATENATE("icon_",powerUpsDefinitions[[#This Row],['[sku']]])</f>
        <v>icon_free_revive</v>
      </c>
      <c r="J16" s="319" t="s">
        <v>1270</v>
      </c>
      <c r="K16" s="468" t="str">
        <f>CONCATENATE("TID_POWERUP_",UPPER(powerUpsDefinitions[[#This Row],['[sku']]]),"_NAME")</f>
        <v>TID_POWERUP_FREE_REVIVE_NAME</v>
      </c>
      <c r="L16" s="469" t="str">
        <f>CONCATENATE("TID_POWERUP_",UPPER(powerUpsDefinitions[[#This Row],['[sku']]]),"_DESC")</f>
        <v>TID_POWERUP_FREE_REVIVE_DESC</v>
      </c>
      <c r="M16" s="469" t="str">
        <f>CONCATENATE(powerUpsDefinitions[[#This Row],['[tidDesc']]],"_SHORT")</f>
        <v>TID_POWERUP_FREE_REVIVE_DESC_SHORT</v>
      </c>
    </row>
    <row r="17" spans="4:13">
      <c r="D17" s="464" t="s">
        <v>4</v>
      </c>
      <c r="E17" s="465" t="s">
        <v>888</v>
      </c>
      <c r="F17" s="466" t="s">
        <v>888</v>
      </c>
      <c r="G17" s="467">
        <v>1</v>
      </c>
      <c r="H17" s="467"/>
      <c r="I17" s="474" t="s">
        <v>889</v>
      </c>
      <c r="J17" s="474" t="s">
        <v>1270</v>
      </c>
      <c r="K17" s="468" t="str">
        <f>CONCATENATE("TID_POWERUP_",UPPER(powerUpsDefinitions[[#This Row],['[sku']]]),"_NAME")</f>
        <v>TID_POWERUP_FREEZE_AURA_NAME</v>
      </c>
      <c r="L17" s="469" t="str">
        <f>CONCATENATE("TID_POWERUP_",UPPER(powerUpsDefinitions[[#This Row],['[sku']]]),"_DESC")</f>
        <v>TID_POWERUP_FREEZE_AURA_DESC</v>
      </c>
      <c r="M17" s="478" t="str">
        <f>CONCATENATE(powerUpsDefinitions[[#This Row],['[tidDesc']]],"_SHORT")</f>
        <v>TID_POWERUP_FREEZE_AURA_DESC_SHORT</v>
      </c>
    </row>
    <row r="18" spans="4:13">
      <c r="D18" s="464" t="s">
        <v>4</v>
      </c>
      <c r="E18" s="465" t="s">
        <v>779</v>
      </c>
      <c r="F18" s="466" t="s">
        <v>779</v>
      </c>
      <c r="G18" s="467">
        <v>10</v>
      </c>
      <c r="H18" s="467"/>
      <c r="I18" s="319" t="str">
        <f>CONCATENATE("icon_",powerUpsDefinitions[[#This Row],['[sku']]])</f>
        <v>icon_fury_duration</v>
      </c>
      <c r="J18" s="319" t="s">
        <v>887</v>
      </c>
      <c r="K18" s="468" t="str">
        <f>CONCATENATE("TID_POWERUP_",UPPER(powerUpsDefinitions[[#This Row],['[sku']]]),"_NAME")</f>
        <v>TID_POWERUP_FURY_DURATION_NAME</v>
      </c>
      <c r="L18" s="469" t="str">
        <f>CONCATENATE("TID_POWERUP_",UPPER(powerUpsDefinitions[[#This Row],['[sku']]]),"_DESC")</f>
        <v>TID_POWERUP_FURY_DURATION_DESC</v>
      </c>
      <c r="M18" s="469" t="str">
        <f>CONCATENATE(powerUpsDefinitions[[#This Row],['[tidDesc']]],"_SHORT")</f>
        <v>TID_POWERUP_FURY_DURATION_DESC_SHORT</v>
      </c>
    </row>
    <row r="19" spans="4:13">
      <c r="D19" s="464" t="s">
        <v>4</v>
      </c>
      <c r="E19" s="465" t="s">
        <v>818</v>
      </c>
      <c r="F19" s="466" t="s">
        <v>819</v>
      </c>
      <c r="G19" s="467">
        <v>10</v>
      </c>
      <c r="H19" s="467"/>
      <c r="I19" s="319" t="str">
        <f>CONCATENATE("icon_",powerUpsDefinitions[[#This Row],['[sku']]])</f>
        <v>icon_fury_size</v>
      </c>
      <c r="J19" s="319" t="s">
        <v>887</v>
      </c>
      <c r="K19" s="468" t="str">
        <f>CONCATENATE("TID_POWERUP_",UPPER(powerUpsDefinitions[[#This Row],['[sku']]]),"_NAME")</f>
        <v>TID_POWERUP_FURY_SIZE_NAME</v>
      </c>
      <c r="L19" s="469" t="str">
        <f>CONCATENATE("TID_POWERUP_",UPPER(powerUpsDefinitions[[#This Row],['[sku']]]),"_DESC")</f>
        <v>TID_POWERUP_FURY_SIZE_DESC</v>
      </c>
      <c r="M19" s="469" t="str">
        <f>CONCATENATE(powerUpsDefinitions[[#This Row],['[tidDesc']]],"_SHORT")</f>
        <v>TID_POWERUP_FURY_SIZE_DESC_SHORT</v>
      </c>
    </row>
    <row r="20" spans="4:13">
      <c r="D20" s="464" t="s">
        <v>4</v>
      </c>
      <c r="E20" s="465" t="s">
        <v>780</v>
      </c>
      <c r="F20" s="466" t="s">
        <v>385</v>
      </c>
      <c r="G20" s="467">
        <v>10</v>
      </c>
      <c r="H20" s="467"/>
      <c r="I20" s="319" t="str">
        <f>CONCATENATE("icon_",powerUpsDefinitions[[#This Row],['[sku']]])</f>
        <v>icon_hp</v>
      </c>
      <c r="J20" s="319" t="s">
        <v>1273</v>
      </c>
      <c r="K20" s="468" t="str">
        <f>CONCATENATE("TID_POWERUP_",UPPER(powerUpsDefinitions[[#This Row],['[sku']]]),"_NAME")</f>
        <v>TID_POWERUP_HP_NAME</v>
      </c>
      <c r="L20" s="469" t="str">
        <f>CONCATENATE("TID_POWERUP_",UPPER(powerUpsDefinitions[[#This Row],['[sku']]]),"_DESC")</f>
        <v>TID_POWERUP_HP_DESC</v>
      </c>
      <c r="M20" s="469" t="str">
        <f>CONCATENATE(powerUpsDefinitions[[#This Row],['[tidDesc']]],"_SHORT")</f>
        <v>TID_POWERUP_HP_DESC_SHORT</v>
      </c>
    </row>
    <row r="21" spans="4:13">
      <c r="D21" s="464" t="s">
        <v>4</v>
      </c>
      <c r="E21" s="465" t="s">
        <v>811</v>
      </c>
      <c r="F21" s="466" t="s">
        <v>808</v>
      </c>
      <c r="G21" s="467" t="s">
        <v>812</v>
      </c>
      <c r="H21" s="467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8" t="str">
        <f>CONCATENATE("TID_POWERUP_",UPPER(powerUpsDefinitions[[#This Row],['[sku']]]),"_NAME")</f>
        <v>TID_POWERUP_LOWER_DAMAGE_ARROWS_NAME</v>
      </c>
      <c r="L21" s="469" t="str">
        <f>CONCATENATE("TID_POWERUP_",UPPER(powerUpsDefinitions[[#This Row],['[sku']]]),"_DESC")</f>
        <v>TID_POWERUP_LOWER_DAMAGE_ARROWS_DESC</v>
      </c>
      <c r="M21" s="469" t="str">
        <f>CONCATENATE(powerUpsDefinitions[[#This Row],['[tidDesc']]],"_SHORT")</f>
        <v>TID_POWERUP_LOWER_DAMAGE_ARROWS_DESC_SHORT</v>
      </c>
    </row>
    <row r="22" spans="4:13">
      <c r="D22" s="464" t="s">
        <v>4</v>
      </c>
      <c r="E22" s="465" t="s">
        <v>809</v>
      </c>
      <c r="F22" s="466" t="s">
        <v>808</v>
      </c>
      <c r="G22" s="467" t="s">
        <v>388</v>
      </c>
      <c r="H22" s="467">
        <v>10</v>
      </c>
      <c r="I22" s="319" t="str">
        <f>CONCATENATE("icon_",powerUpsDefinitions[[#This Row],['[sku']]])</f>
        <v>icon_lower_damage_mine</v>
      </c>
      <c r="J22" s="319" t="s">
        <v>884</v>
      </c>
      <c r="K22" s="468" t="str">
        <f>CONCATENATE("TID_POWERUP_",UPPER(powerUpsDefinitions[[#This Row],['[sku']]]),"_NAME")</f>
        <v>TID_POWERUP_LOWER_DAMAGE_MINE_NAME</v>
      </c>
      <c r="L22" s="469" t="str">
        <f>CONCATENATE("TID_POWERUP_",UPPER(powerUpsDefinitions[[#This Row],['[sku']]]),"_DESC")</f>
        <v>TID_POWERUP_LOWER_DAMAGE_MINE_DESC</v>
      </c>
      <c r="M22" s="469" t="str">
        <f>CONCATENATE(powerUpsDefinitions[[#This Row],['[tidDesc']]],"_SHORT")</f>
        <v>TID_POWERUP_LOWER_DAMAGE_MINE_DESC_SHORT</v>
      </c>
    </row>
    <row r="23" spans="4:13">
      <c r="D23" s="464" t="s">
        <v>4</v>
      </c>
      <c r="E23" s="465" t="s">
        <v>810</v>
      </c>
      <c r="F23" s="466" t="s">
        <v>808</v>
      </c>
      <c r="G23" s="467" t="s">
        <v>389</v>
      </c>
      <c r="H23" s="467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8" t="str">
        <f>CONCATENATE("TID_POWERUP_",UPPER(powerUpsDefinitions[[#This Row],['[sku']]]),"_NAME")</f>
        <v>TID_POWERUP_LOWER_DAMAGE_POISON_NAME</v>
      </c>
      <c r="L23" s="469" t="str">
        <f>CONCATENATE("TID_POWERUP_",UPPER(powerUpsDefinitions[[#This Row],['[sku']]]),"_DESC")</f>
        <v>TID_POWERUP_LOWER_DAMAGE_POISON_DESC</v>
      </c>
      <c r="M23" s="469" t="str">
        <f>CONCATENATE(powerUpsDefinitions[[#This Row],['[tidDesc']]],"_SHORT")</f>
        <v>TID_POWERUP_LOWER_DAMAGE_POISON_DESC_SHORT</v>
      </c>
    </row>
    <row r="24" spans="4:13">
      <c r="D24" s="479" t="s">
        <v>4</v>
      </c>
      <c r="E24" s="465" t="s">
        <v>891</v>
      </c>
      <c r="F24" s="466" t="s">
        <v>891</v>
      </c>
      <c r="G24" s="480">
        <v>1</v>
      </c>
      <c r="H24" s="480"/>
      <c r="I24" s="474" t="str">
        <f>CONCATENATE("icon_",powerUpsDefinitions[[#This Row],['[sku']]])</f>
        <v>icon_magnet</v>
      </c>
      <c r="J24" s="474" t="s">
        <v>1270</v>
      </c>
      <c r="K24" s="481" t="str">
        <f>CONCATENATE("TID_POWERUP_",UPPER(powerUpsDefinitions[[#This Row],['[sku']]]),"_NAME")</f>
        <v>TID_POWERUP_MAGNET_NAME</v>
      </c>
      <c r="L24" s="482" t="str">
        <f>CONCATENATE("TID_POWERUP_",UPPER(powerUpsDefinitions[[#This Row],['[sku']]]),"_DESC")</f>
        <v>TID_POWERUP_MAGNET_DESC</v>
      </c>
      <c r="M24" s="483" t="str">
        <f>CONCATENATE(powerUpsDefinitions[[#This Row],['[tidDesc']]],"_SHORT")</f>
        <v>TID_POWERUP_MAGNET_DESC_SHORT</v>
      </c>
    </row>
    <row r="25" spans="4:13">
      <c r="D25" s="464" t="s">
        <v>4</v>
      </c>
      <c r="E25" s="465" t="s">
        <v>892</v>
      </c>
      <c r="F25" s="466" t="s">
        <v>892</v>
      </c>
      <c r="G25" s="467">
        <v>5</v>
      </c>
      <c r="H25" s="467"/>
      <c r="I25" s="474" t="s">
        <v>934</v>
      </c>
      <c r="J25" s="319" t="s">
        <v>1274</v>
      </c>
      <c r="K25" s="468" t="str">
        <f>CONCATENATE("TID_POWERUP_",UPPER(powerUpsDefinitions[[#This Row],['[sku']]]),"_NAME")</f>
        <v>TID_POWERUP_MORE_XP_NAME</v>
      </c>
      <c r="L25" s="469" t="str">
        <f>CONCATENATE("TID_POWERUP_",UPPER(powerUpsDefinitions[[#This Row],['[sku']]]),"_DESC")</f>
        <v>TID_POWERUP_MORE_XP_DESC</v>
      </c>
      <c r="M25" s="478" t="str">
        <f>CONCATENATE(powerUpsDefinitions[[#This Row],['[tidDesc']]],"_SHORT")</f>
        <v>TID_POWERUP_MORE_XP_DESC_SHORT</v>
      </c>
    </row>
    <row r="26" spans="4:13">
      <c r="D26" s="464" t="s">
        <v>4</v>
      </c>
      <c r="E26" s="465" t="s">
        <v>825</v>
      </c>
      <c r="F26" s="466" t="s">
        <v>825</v>
      </c>
      <c r="G26" s="467">
        <v>1</v>
      </c>
      <c r="H26" s="467"/>
      <c r="I26" s="319" t="str">
        <f>CONCATENATE("icon_",powerUpsDefinitions[[#This Row],['[sku']]])</f>
        <v>icon_phoenix</v>
      </c>
      <c r="J26" s="319" t="s">
        <v>1270</v>
      </c>
      <c r="K26" s="468" t="str">
        <f>CONCATENATE("TID_POWERUP_",UPPER(powerUpsDefinitions[[#This Row],['[sku']]]),"_NAME")</f>
        <v>TID_POWERUP_PHOENIX_NAME</v>
      </c>
      <c r="L26" s="469" t="str">
        <f>CONCATENATE("TID_POWERUP_",UPPER(powerUpsDefinitions[[#This Row],['[sku']]]),"_DESC")</f>
        <v>TID_POWERUP_PHOENIX_DESC</v>
      </c>
      <c r="M26" s="469" t="str">
        <f>CONCATENATE(powerUpsDefinitions[[#This Row],['[tidDesc']]],"_SHORT")</f>
        <v>TID_POWERUP_PHOENIX_DESC_SHORT</v>
      </c>
    </row>
    <row r="27" spans="4:13">
      <c r="D27" s="464" t="s">
        <v>4</v>
      </c>
      <c r="E27" s="465" t="s">
        <v>813</v>
      </c>
      <c r="F27" s="466" t="s">
        <v>813</v>
      </c>
      <c r="G27" s="467">
        <v>15</v>
      </c>
      <c r="H27" s="467"/>
      <c r="I27" s="319" t="str">
        <f>CONCATENATE("icon_",powerUpsDefinitions[[#This Row],['[sku']]])</f>
        <v>icon_reduce_life_drain</v>
      </c>
      <c r="J27" s="319" t="s">
        <v>884</v>
      </c>
      <c r="K27" s="468" t="str">
        <f>CONCATENATE("TID_POWERUP_",UPPER(powerUpsDefinitions[[#This Row],['[sku']]]),"_NAME")</f>
        <v>TID_POWERUP_REDUCE_LIFE_DRAIN_NAME</v>
      </c>
      <c r="L27" s="469" t="str">
        <f>CONCATENATE("TID_POWERUP_",UPPER(powerUpsDefinitions[[#This Row],['[sku']]]),"_DESC")</f>
        <v>TID_POWERUP_REDUCE_LIFE_DRAIN_DESC</v>
      </c>
      <c r="M27" s="469" t="str">
        <f>CONCATENATE(powerUpsDefinitions[[#This Row],['[tidDesc']]],"_SHORT")</f>
        <v>TID_POWERUP_REDUCE_LIFE_DRAIN_DESC_SHORT</v>
      </c>
    </row>
    <row r="28" spans="4:13">
      <c r="D28" s="464" t="s">
        <v>4</v>
      </c>
      <c r="E28" s="465" t="s">
        <v>291</v>
      </c>
      <c r="F28" s="466" t="s">
        <v>817</v>
      </c>
      <c r="G28" s="467">
        <v>20</v>
      </c>
      <c r="H28" s="467"/>
      <c r="I28" s="319" t="str">
        <f>CONCATENATE("icon_",powerUpsDefinitions[[#This Row],['[sku']]])</f>
        <v>icon_score</v>
      </c>
      <c r="J28" s="319" t="s">
        <v>1274</v>
      </c>
      <c r="K28" s="468" t="str">
        <f>CONCATENATE("TID_POWERUP_",UPPER(powerUpsDefinitions[[#This Row],['[sku']]]),"_NAME")</f>
        <v>TID_POWERUP_SCORE_NAME</v>
      </c>
      <c r="L28" s="469" t="str">
        <f>CONCATENATE("TID_POWERUP_",UPPER(powerUpsDefinitions[[#This Row],['[sku']]]),"_DESC")</f>
        <v>TID_POWERUP_SCORE_DESC</v>
      </c>
      <c r="M28" s="469" t="str">
        <f>CONCATENATE(powerUpsDefinitions[[#This Row],['[tidDesc']]],"_SHORT")</f>
        <v>TID_POWERUP_SCORE_DESC_SHORT</v>
      </c>
    </row>
    <row r="29" spans="4:13">
      <c r="D29" s="464" t="s">
        <v>4</v>
      </c>
      <c r="E29" s="465" t="s">
        <v>814</v>
      </c>
      <c r="F29" s="466" t="s">
        <v>815</v>
      </c>
      <c r="G29" s="467">
        <v>10</v>
      </c>
      <c r="H29" s="467"/>
      <c r="I29" s="319" t="str">
        <f>CONCATENATE("icon_",powerUpsDefinitions[[#This Row],['[sku']]])</f>
        <v>icon_speed</v>
      </c>
      <c r="J29" s="319" t="s">
        <v>1275</v>
      </c>
      <c r="K29" s="468" t="str">
        <f>CONCATENATE("TID_POWERUP_",UPPER(powerUpsDefinitions[[#This Row],['[sku']]]),"_NAME")</f>
        <v>TID_POWERUP_SPEED_NAME</v>
      </c>
      <c r="L29" s="469" t="str">
        <f>CONCATENATE("TID_POWERUP_",UPPER(powerUpsDefinitions[[#This Row],['[sku']]]),"_DESC")</f>
        <v>TID_POWERUP_SPEED_DESC</v>
      </c>
      <c r="M29" s="469" t="str">
        <f>CONCATENATE(powerUpsDefinitions[[#This Row],['[tidDesc']]],"_SHORT")</f>
        <v>TID_POWERUP_SPEED_DESC_SHORT</v>
      </c>
    </row>
    <row r="30" spans="4:13">
      <c r="D30" s="479" t="s">
        <v>4</v>
      </c>
      <c r="E30" s="484" t="s">
        <v>890</v>
      </c>
      <c r="F30" s="485" t="s">
        <v>890</v>
      </c>
      <c r="G30" s="480">
        <v>100</v>
      </c>
      <c r="H30" s="480"/>
      <c r="I30" s="474" t="s">
        <v>918</v>
      </c>
      <c r="J30" s="474" t="s">
        <v>885</v>
      </c>
      <c r="K30" s="481" t="str">
        <f>CONCATENATE("TID_POWERUP_",UPPER(powerUpsDefinitions[[#This Row],['[sku']]]),"_NAME")</f>
        <v>TID_POWERUP_VACUUM_NAME</v>
      </c>
      <c r="L30" s="482" t="str">
        <f>CONCATENATE("TID_POWERUP_",UPPER(powerUpsDefinitions[[#This Row],['[sku']]]),"_DESC")</f>
        <v>TID_POWERUP_VACUUM_DESC</v>
      </c>
      <c r="M30" s="483" t="str">
        <f>CONCATENATE(powerUpsDefinitions[[#This Row],['[tidDesc']]],"_SHORT")</f>
        <v>TID_POWERUP_VACUUM_DESC_SHORT</v>
      </c>
    </row>
    <row r="31" spans="4:13">
      <c r="D31" s="479" t="s">
        <v>4</v>
      </c>
      <c r="E31" s="465" t="s">
        <v>955</v>
      </c>
      <c r="F31" s="466" t="s">
        <v>955</v>
      </c>
      <c r="G31" s="480">
        <v>0</v>
      </c>
      <c r="H31" s="480"/>
      <c r="I31" s="474" t="s">
        <v>956</v>
      </c>
      <c r="J31" s="474" t="s">
        <v>1270</v>
      </c>
      <c r="K31" s="481" t="str">
        <f>CONCATENATE("TID_POWERUP_",UPPER(powerUpsDefinitions[[#This Row],['[sku']]]),"_NAME")</f>
        <v>TID_POWERUP_DOG_NAME</v>
      </c>
      <c r="L31" s="482" t="str">
        <f>CONCATENATE("TID_POWERUP_",UPPER(powerUpsDefinitions[[#This Row],['[sku']]]),"_DESC")</f>
        <v>TID_POWERUP_DOG_DESC</v>
      </c>
      <c r="M31" s="483" t="str">
        <f>CONCATENATE(powerUpsDefinitions[[#This Row],['[tidDesc']]],"_SHORT")</f>
        <v>TID_POWERUP_DOG_DESC_SHORT</v>
      </c>
    </row>
    <row r="32" spans="4:13" s="67" customFormat="1">
      <c r="D32" s="464" t="s">
        <v>4</v>
      </c>
      <c r="E32" s="465" t="s">
        <v>1222</v>
      </c>
      <c r="F32" s="466" t="s">
        <v>1222</v>
      </c>
      <c r="G32" s="467">
        <v>0</v>
      </c>
      <c r="H32" s="467"/>
      <c r="I32" s="474" t="s">
        <v>1464</v>
      </c>
      <c r="J32" s="319" t="s">
        <v>1270</v>
      </c>
      <c r="K32" s="468" t="str">
        <f>CONCATENATE("TID_POWERUP_",UPPER(powerUpsDefinitions[[#This Row],['[sku']]]),"_NAME")</f>
        <v>TID_POWERUP_BOMB_NAME</v>
      </c>
      <c r="L32" s="469" t="str">
        <f>CONCATENATE("TID_POWERUP_",UPPER(powerUpsDefinitions[[#This Row],['[sku']]]),"_DESC")</f>
        <v>TID_POWERUP_BOMB_DESC</v>
      </c>
      <c r="M32" s="478" t="str">
        <f>CONCATENATE(powerUpsDefinitions[[#This Row],['[tidDesc']]],"_SHORT")</f>
        <v>TID_POWERUP_BOMB_DESC_SHORT</v>
      </c>
    </row>
    <row r="33" spans="1:16384" s="67" customFormat="1">
      <c r="D33" s="464" t="s">
        <v>4</v>
      </c>
      <c r="E33" s="465" t="s">
        <v>1319</v>
      </c>
      <c r="F33" s="466" t="s">
        <v>1319</v>
      </c>
      <c r="G33" s="467" t="s">
        <v>1021</v>
      </c>
      <c r="H33" s="467"/>
      <c r="I33" s="474" t="s">
        <v>956</v>
      </c>
      <c r="J33" s="319" t="s">
        <v>884</v>
      </c>
      <c r="K33" s="468" t="str">
        <f>CONCATENATE("TID_POWERUP_",UPPER(powerUpsDefinitions[[#This Row],['[sku']]]),"_NAME")</f>
        <v>TID_POWERUP_IMMUNE_TRASH_NAME</v>
      </c>
      <c r="L33" s="469" t="str">
        <f>CONCATENATE("TID_POWERUP_",UPPER(powerUpsDefinitions[[#This Row],['[sku']]]),"_DESC")</f>
        <v>TID_POWERUP_IMMUNE_TRASH_DESC</v>
      </c>
      <c r="M33" s="478" t="str">
        <f>CONCATENATE(powerUpsDefinitions[[#This Row],['[tidDesc']]],"_SHORT")</f>
        <v>TID_POWERUP_IMMUNE_TRASH_DESC_SHORT</v>
      </c>
    </row>
    <row r="34" spans="1:16384" s="67" customFormat="1" ht="30">
      <c r="D34" s="486" t="s">
        <v>4</v>
      </c>
      <c r="E34" s="487" t="s">
        <v>1441</v>
      </c>
      <c r="F34" s="488" t="s">
        <v>1328</v>
      </c>
      <c r="G34" s="327" t="s">
        <v>1325</v>
      </c>
      <c r="H34" s="327">
        <v>10</v>
      </c>
      <c r="I34" s="489" t="s">
        <v>1443</v>
      </c>
      <c r="J34" s="490" t="s">
        <v>885</v>
      </c>
      <c r="K34" s="491" t="str">
        <f>CONCATENATE("TID_POWERUP_",UPPER(powerUpsDefinitions[[#This Row],['[sku']]]),"_NAME")</f>
        <v>TID_POWERUP_PREY_HP_BOOST_HUMANS_NAME</v>
      </c>
      <c r="L34" s="492" t="str">
        <f>CONCATENATE("TID_POWERUP_",UPPER(powerUpsDefinitions[[#This Row],['[sku']]]),"_DESC")</f>
        <v>TID_POWERUP_PREY_HP_BOOST_HUMANS_DESC</v>
      </c>
      <c r="M34" s="493" t="str">
        <f>CONCATENATE(powerUpsDefinitions[[#This Row],['[tidDesc']]],"_SHORT")</f>
        <v>TID_POWERUP_PREY_HP_BOOST_HUMANS_DESC_SHORT</v>
      </c>
    </row>
    <row r="35" spans="1:16384" s="67" customFormat="1">
      <c r="D35" s="464" t="s">
        <v>4</v>
      </c>
      <c r="E35" s="465" t="s">
        <v>1321</v>
      </c>
      <c r="F35" s="488" t="s">
        <v>1328</v>
      </c>
      <c r="G35" s="327" t="s">
        <v>1110</v>
      </c>
      <c r="H35" s="327">
        <v>10</v>
      </c>
      <c r="I35" s="474" t="s">
        <v>1443</v>
      </c>
      <c r="J35" s="319" t="s">
        <v>885</v>
      </c>
      <c r="K35" s="468" t="str">
        <f>CONCATENATE("TID_POWERUP_",UPPER(powerUpsDefinitions[[#This Row],['[sku']]]),"_NAME")</f>
        <v>TID_POWERUP_PREY_HP_BOOST_DRAGON_NAME</v>
      </c>
      <c r="L35" s="469" t="str">
        <f>CONCATENATE("TID_POWERUP_",UPPER(powerUpsDefinitions[[#This Row],['[sku']]]),"_DESC")</f>
        <v>TID_POWERUP_PREY_HP_BOOST_DRAGON_DESC</v>
      </c>
      <c r="M35" s="478" t="str">
        <f>CONCATENATE(powerUpsDefinitions[[#This Row],['[tidDesc']]],"_SHORT")</f>
        <v>TID_POWERUP_PREY_HP_BOOST_DRAGON_DESC_SHORT</v>
      </c>
    </row>
    <row r="36" spans="1:16384" s="67" customFormat="1">
      <c r="D36" s="464" t="s">
        <v>4</v>
      </c>
      <c r="E36" s="465" t="s">
        <v>1322</v>
      </c>
      <c r="F36" s="488" t="s">
        <v>1328</v>
      </c>
      <c r="G36" s="327" t="s">
        <v>1326</v>
      </c>
      <c r="H36" s="327">
        <v>10</v>
      </c>
      <c r="I36" s="474" t="s">
        <v>1443</v>
      </c>
      <c r="J36" s="319" t="s">
        <v>885</v>
      </c>
      <c r="K36" s="468" t="str">
        <f>CONCATENATE("TID_POWERUP_",UPPER(powerUpsDefinitions[[#This Row],['[sku']]]),"_NAME")</f>
        <v>TID_POWERUP_PREY_HP_BOOST_SPIDER_NAME</v>
      </c>
      <c r="L36" s="469" t="str">
        <f>CONCATENATE("TID_POWERUP_",UPPER(powerUpsDefinitions[[#This Row],['[sku']]]),"_DESC")</f>
        <v>TID_POWERUP_PREY_HP_BOOST_SPIDER_DESC</v>
      </c>
      <c r="M36" s="478" t="str">
        <f>CONCATENATE(powerUpsDefinitions[[#This Row],['[tidDesc']]],"_SHORT")</f>
        <v>TID_POWERUP_PREY_HP_BOOST_SPIDER_DESC_SHORT</v>
      </c>
    </row>
    <row r="37" spans="1:16384" s="67" customFormat="1">
      <c r="D37" s="464" t="s">
        <v>4</v>
      </c>
      <c r="E37" s="465" t="s">
        <v>1323</v>
      </c>
      <c r="F37" s="488" t="s">
        <v>1328</v>
      </c>
      <c r="G37" s="467" t="s">
        <v>1327</v>
      </c>
      <c r="H37" s="327">
        <v>10</v>
      </c>
      <c r="I37" s="474" t="s">
        <v>1443</v>
      </c>
      <c r="J37" s="319" t="s">
        <v>885</v>
      </c>
      <c r="K37" s="468" t="str">
        <f>CONCATENATE("TID_POWERUP_",UPPER(powerUpsDefinitions[[#This Row],['[sku']]]),"_NAME")</f>
        <v>TID_POWERUP_PREY_HP_BOOST_GOBLIN_NAME</v>
      </c>
      <c r="L37" s="469" t="str">
        <f>CONCATENATE("TID_POWERUP_",UPPER(powerUpsDefinitions[[#This Row],['[sku']]]),"_DESC")</f>
        <v>TID_POWERUP_PREY_HP_BOOST_GOBLIN_DESC</v>
      </c>
      <c r="M37" s="478" t="str">
        <f>CONCATENATE(powerUpsDefinitions[[#This Row],['[tidDesc']]],"_SHORT")</f>
        <v>TID_POWERUP_PREY_HP_BOOST_GOBLIN_DESC_SHORT</v>
      </c>
    </row>
    <row r="38" spans="1:16384" s="67" customFormat="1">
      <c r="D38" s="464" t="s">
        <v>4</v>
      </c>
      <c r="E38" s="465" t="s">
        <v>1320</v>
      </c>
      <c r="F38" s="466" t="s">
        <v>1388</v>
      </c>
      <c r="G38" s="467"/>
      <c r="H38" s="467"/>
      <c r="I38" s="474" t="s">
        <v>1463</v>
      </c>
      <c r="J38" s="319" t="s">
        <v>884</v>
      </c>
      <c r="K38" s="468" t="str">
        <f>CONCATENATE("TID_POWERUP_",UPPER(powerUpsDefinitions[[#This Row],['[sku']]]),"_NAME")</f>
        <v>TID_POWERUP_ALCOHOL_RESISTANCE _NAME</v>
      </c>
      <c r="L38" s="469" t="str">
        <f>CONCATENATE("TID_POWERUP_",UPPER(powerUpsDefinitions[[#This Row],['[sku']]]),"_DESC")</f>
        <v>TID_POWERUP_ALCOHOL_RESISTANCE _DESC</v>
      </c>
      <c r="M38" s="478" t="str">
        <f>CONCATENATE(powerUpsDefinitions[[#This Row],['[tidDesc']]],"_SHORT")</f>
        <v>TID_POWERUP_ALCOHOL_RESISTANCE _DESC_SHORT</v>
      </c>
    </row>
    <row r="39" spans="1:16384" s="67" customFormat="1">
      <c r="D39" s="464" t="s">
        <v>4</v>
      </c>
      <c r="E39" s="465" t="s">
        <v>1324</v>
      </c>
      <c r="F39" s="466" t="s">
        <v>1324</v>
      </c>
      <c r="G39" s="467"/>
      <c r="H39" s="467"/>
      <c r="I39" s="474" t="s">
        <v>1465</v>
      </c>
      <c r="J39" s="319" t="s">
        <v>884</v>
      </c>
      <c r="K39" s="468" t="str">
        <f>CONCATENATE("TID_POWERUP_",UPPER(powerUpsDefinitions[[#This Row],['[sku']]]),"_NAME")</f>
        <v>TID_POWERUP_CAGE_BREAKER_NAME</v>
      </c>
      <c r="L39" s="469" t="str">
        <f>CONCATENATE("TID_POWERUP_",UPPER(powerUpsDefinitions[[#This Row],['[sku']]]),"_DESC")</f>
        <v>TID_POWERUP_CAGE_BREAKER_DESC</v>
      </c>
      <c r="M39" s="478" t="str">
        <f>CONCATENATE(powerUpsDefinitions[[#This Row],['[tidDesc']]],"_SHORT")</f>
        <v>TID_POWERUP_CAGE_BREAKER_DESC_SHORT</v>
      </c>
    </row>
    <row r="40" spans="1:16384" s="67" customFormat="1">
      <c r="D40" s="464" t="s">
        <v>4</v>
      </c>
      <c r="E40" s="465" t="s">
        <v>1381</v>
      </c>
      <c r="F40" s="466" t="s">
        <v>1381</v>
      </c>
      <c r="G40" s="467"/>
      <c r="H40" s="467"/>
      <c r="I40" s="474" t="s">
        <v>956</v>
      </c>
      <c r="J40" s="474" t="s">
        <v>1270</v>
      </c>
      <c r="K40" s="468" t="str">
        <f>CONCATENATE("TID_POWERUP_",UPPER(powerUpsDefinitions[[#This Row],['[sku']]]),"_NAME")</f>
        <v>TID_POWERUP_STUN_NAME</v>
      </c>
      <c r="L40" s="469" t="str">
        <f>CONCATENATE("TID_POWERUP_",UPPER(powerUpsDefinitions[[#This Row],['[sku']]]),"_DESC")</f>
        <v>TID_POWERUP_STUN_DESC</v>
      </c>
      <c r="M40" s="478" t="str">
        <f>CONCATENATE(powerUpsDefinitions[[#This Row],['[tidDesc']]],"_SHORT")</f>
        <v>TID_POWERUP_STUN_DESC_SHORT</v>
      </c>
    </row>
    <row r="41" spans="1:16384" s="67" customFormat="1">
      <c r="D41" s="464" t="s">
        <v>4</v>
      </c>
      <c r="E41" s="465" t="s">
        <v>1433</v>
      </c>
      <c r="F41" s="466" t="s">
        <v>1433</v>
      </c>
      <c r="G41" s="467">
        <v>100</v>
      </c>
      <c r="H41" s="467"/>
      <c r="I41" s="474" t="s">
        <v>1434</v>
      </c>
      <c r="J41" s="474" t="s">
        <v>1275</v>
      </c>
      <c r="K41" s="468" t="str">
        <f>CONCATENATE("TID_POWERUP_",UPPER(powerUpsDefinitions[[#This Row],['[sku']]]),"_NAME")</f>
        <v>TID_POWERUP_FASTER_BOOST_NAME</v>
      </c>
      <c r="L41" s="469" t="str">
        <f>CONCATENATE("TID_POWERUP_",UPPER(powerUpsDefinitions[[#This Row],['[sku']]]),"_DESC")</f>
        <v>TID_POWERUP_FASTER_BOOST_DESC</v>
      </c>
      <c r="M41" s="478" t="str">
        <f>CONCATENATE(powerUpsDefinitions[[#This Row],['[tidDesc']]],"_SHORT")</f>
        <v>TID_POWERUP_FASTER_BOOST_DESC_SHORT</v>
      </c>
    </row>
    <row r="42" spans="1:16384" s="67" customFormat="1">
      <c r="D42" s="464" t="s">
        <v>4</v>
      </c>
      <c r="E42" s="465" t="s">
        <v>1435</v>
      </c>
      <c r="F42" s="466" t="s">
        <v>1435</v>
      </c>
      <c r="G42" s="467"/>
      <c r="H42" s="467"/>
      <c r="I42" s="474" t="s">
        <v>1434</v>
      </c>
      <c r="J42" s="474" t="s">
        <v>1275</v>
      </c>
      <c r="K42" s="468" t="str">
        <f>CONCATENATE("TID_POWERUP_",UPPER(powerUpsDefinitions[[#This Row],['[sku']]]),"_NAME")</f>
        <v>TID_POWERUP_UNLIMITED_BOOST_NAME</v>
      </c>
      <c r="L42" s="469" t="str">
        <f>CONCATENATE("TID_POWERUP_",UPPER(powerUpsDefinitions[[#This Row],['[sku']]]),"_DESC")</f>
        <v>TID_POWERUP_UNLIMITED_BOOST_DESC</v>
      </c>
      <c r="M42" s="478" t="str">
        <f>CONCATENATE(powerUpsDefinitions[[#This Row],['[tidDesc']]],"_SHORT")</f>
        <v>TID_POWERUP_UNLIMITED_BOOST_DESC_SHORT</v>
      </c>
    </row>
    <row r="43" spans="1:16384" s="67" customFormat="1">
      <c r="D43" s="464" t="s">
        <v>4</v>
      </c>
      <c r="E43" s="465" t="s">
        <v>1439</v>
      </c>
      <c r="F43" s="466" t="s">
        <v>1437</v>
      </c>
      <c r="G43" s="467"/>
      <c r="H43" s="467"/>
      <c r="I43" s="474" t="s">
        <v>956</v>
      </c>
      <c r="J43" s="474" t="s">
        <v>1270</v>
      </c>
      <c r="K43" s="468" t="str">
        <f>CONCATENATE("TID_POWERUP_",UPPER(powerUpsDefinitions[[#This Row],['[sku']]]),"_NAME")</f>
        <v>TID_POWERUP_FINDBONUSCHESTS_NAME</v>
      </c>
      <c r="L43" s="469" t="str">
        <f>CONCATENATE("TID_POWERUP_",UPPER(powerUpsDefinitions[[#This Row],['[sku']]]),"_DESC")</f>
        <v>TID_POWERUP_FINDBONUSCHESTS_DESC</v>
      </c>
      <c r="M43" s="478" t="str">
        <f>CONCATENATE(powerUpsDefinitions[[#This Row],['[tidDesc']]],"_SHORT")</f>
        <v>TID_POWERUP_FINDBONUSCHESTS_DESC_SHORT</v>
      </c>
    </row>
    <row r="44" spans="1:16384" s="67" customFormat="1">
      <c r="D44" s="464" t="s">
        <v>4</v>
      </c>
      <c r="E44" s="465" t="s">
        <v>1438</v>
      </c>
      <c r="F44" s="466" t="s">
        <v>1437</v>
      </c>
      <c r="G44" s="467"/>
      <c r="H44" s="467"/>
      <c r="I44" s="474" t="s">
        <v>956</v>
      </c>
      <c r="J44" s="474" t="s">
        <v>1270</v>
      </c>
      <c r="K44" s="468" t="str">
        <f>CONCATENATE("TID_POWERUP_",UPPER(powerUpsDefinitions[[#This Row],['[sku']]]),"_NAME")</f>
        <v>TID_POWERUP_FINDBONUSLETTERS_NAME</v>
      </c>
      <c r="L44" s="469" t="str">
        <f>CONCATENATE("TID_POWERUP_",UPPER(powerUpsDefinitions[[#This Row],['[sku']]]),"_DESC")</f>
        <v>TID_POWERUP_FINDBONUSLETTERS_DESC</v>
      </c>
      <c r="M44" s="478" t="str">
        <f>CONCATENATE(powerUpsDefinitions[[#This Row],['[tidDesc']]],"_SHORT")</f>
        <v>TID_POWERUP_FINDBONUSLETTERS_DESC_SHORT</v>
      </c>
    </row>
    <row r="45" spans="1:16384" s="67" customFormat="1">
      <c r="D45" s="464" t="s">
        <v>4</v>
      </c>
      <c r="E45" s="465" t="s">
        <v>1440</v>
      </c>
      <c r="F45" s="466" t="s">
        <v>1437</v>
      </c>
      <c r="G45" s="467"/>
      <c r="H45" s="467"/>
      <c r="I45" s="474" t="s">
        <v>956</v>
      </c>
      <c r="J45" s="474" t="s">
        <v>1270</v>
      </c>
      <c r="K45" s="468" t="str">
        <f>CONCATENATE("TID_POWERUP_",UPPER(powerUpsDefinitions[[#This Row],['[sku']]]),"_NAME")</f>
        <v>TID_POWERUP_FINDBONUSEGGS_NAME</v>
      </c>
      <c r="L45" s="469" t="str">
        <f>CONCATENATE("TID_POWERUP_",UPPER(powerUpsDefinitions[[#This Row],['[sku']]]),"_DESC")</f>
        <v>TID_POWERUP_FINDBONUSEGGS_DESC</v>
      </c>
      <c r="M45" s="478" t="str">
        <f>CONCATENATE(powerUpsDefinitions[[#This Row],['[tidDesc']]],"_SHORT")</f>
        <v>TID_POWERUP_FINDBONUSEGGS_DESC_SHORT</v>
      </c>
    </row>
    <row r="46" spans="1:16384" s="67" customFormat="1">
      <c r="D46" s="494" t="s">
        <v>4</v>
      </c>
      <c r="E46" s="475" t="s">
        <v>1442</v>
      </c>
      <c r="F46" s="476" t="s">
        <v>1526</v>
      </c>
      <c r="G46" s="477" t="s">
        <v>1110</v>
      </c>
      <c r="H46" s="477">
        <v>10</v>
      </c>
      <c r="I46" s="495" t="str">
        <f>CONCATENATE("icon_",powerUpsDefinitions[[#This Row],['[sku']]])</f>
        <v>icon_lower_damage_dragon</v>
      </c>
      <c r="J46" s="495" t="s">
        <v>884</v>
      </c>
      <c r="K46" s="496" t="str">
        <f>CONCATENATE("TID_POWERUP_",UPPER(powerUpsDefinitions[[#This Row],['[sku']]]),"_NAME")</f>
        <v>TID_POWERUP_LOWER_DAMAGE_DRAGON_NAME</v>
      </c>
      <c r="L46" s="497" t="str">
        <f>CONCATENATE("TID_POWERUP_",UPPER(powerUpsDefinitions[[#This Row],['[sku']]]),"_DESC")</f>
        <v>TID_POWERUP_LOWER_DAMAGE_DRAGON_DESC</v>
      </c>
      <c r="M46" s="498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abSelected="1" topLeftCell="D4" workbookViewId="0">
      <selection activeCell="J20" sqref="J20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1575</v>
      </c>
      <c r="G5" s="145" t="s">
        <v>1574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1470</v>
      </c>
    </row>
    <row r="6" spans="2:23">
      <c r="B6" s="416" t="s">
        <v>4</v>
      </c>
      <c r="C6" s="536" t="s">
        <v>958</v>
      </c>
      <c r="D6" s="536" t="s">
        <v>939</v>
      </c>
      <c r="E6" s="537">
        <v>0</v>
      </c>
      <c r="F6" s="419">
        <v>0.99</v>
      </c>
      <c r="G6" s="357" t="s">
        <v>1576</v>
      </c>
      <c r="H6" s="538">
        <v>10</v>
      </c>
      <c r="I6" s="424">
        <v>0</v>
      </c>
      <c r="J6" s="424">
        <f>ROUND(shopPacksDefinitions[[#This Row],[Base Amount
(only for the maths)]]+shopPacksDefinitions[[#This Row],[Base Amount
(only for the maths)]]*shopPacksDefinitions[[#This Row],['[bonusAmount']]],0)</f>
        <v>10</v>
      </c>
      <c r="K6" s="538">
        <f>shopPacksDefinitions[[#This Row],['[amount']]]/shopPacksDefinitions[[#This Row],['[price']]]</f>
        <v>10.1010101010101</v>
      </c>
      <c r="L6" s="359" t="b">
        <v>0</v>
      </c>
      <c r="M6" s="429" t="s">
        <v>1051</v>
      </c>
      <c r="N6" s="539"/>
      <c r="O6" s="539"/>
      <c r="P6" s="540" t="s">
        <v>917</v>
      </c>
    </row>
    <row r="7" spans="2:23">
      <c r="B7" s="416" t="s">
        <v>4</v>
      </c>
      <c r="C7" s="536" t="s">
        <v>959</v>
      </c>
      <c r="D7" s="541" t="s">
        <v>939</v>
      </c>
      <c r="E7" s="537">
        <v>1</v>
      </c>
      <c r="F7" s="419">
        <v>4.99</v>
      </c>
      <c r="G7" s="357" t="s">
        <v>1576</v>
      </c>
      <c r="H7" s="538">
        <v>48</v>
      </c>
      <c r="I7" s="424">
        <v>0.05</v>
      </c>
      <c r="J7" s="424">
        <f>ROUND(shopPacksDefinitions[[#This Row],[Base Amount
(only for the maths)]]+shopPacksDefinitions[[#This Row],[Base Amount
(only for the maths)]]*shopPacksDefinitions[[#This Row],['[bonusAmount']]],0)</f>
        <v>50</v>
      </c>
      <c r="K7" s="538">
        <f>shopPacksDefinitions[[#This Row],['[amount']]]/shopPacksDefinitions[[#This Row],['[price']]]</f>
        <v>10.020040080160321</v>
      </c>
      <c r="L7" s="359" t="b">
        <v>0</v>
      </c>
      <c r="M7" s="429" t="s">
        <v>1052</v>
      </c>
      <c r="N7" s="539"/>
      <c r="O7" s="539"/>
      <c r="P7" s="540" t="s">
        <v>917</v>
      </c>
    </row>
    <row r="8" spans="2:23">
      <c r="B8" s="416" t="s">
        <v>4</v>
      </c>
      <c r="C8" s="536" t="s">
        <v>960</v>
      </c>
      <c r="D8" s="541" t="s">
        <v>939</v>
      </c>
      <c r="E8" s="537">
        <v>2</v>
      </c>
      <c r="F8" s="419">
        <v>9.99</v>
      </c>
      <c r="G8" s="357" t="s">
        <v>1576</v>
      </c>
      <c r="H8" s="538">
        <v>100</v>
      </c>
      <c r="I8" s="424">
        <v>0.1</v>
      </c>
      <c r="J8" s="424">
        <f>ROUND(shopPacksDefinitions[[#This Row],[Base Amount
(only for the maths)]]+shopPacksDefinitions[[#This Row],[Base Amount
(only for the maths)]]*shopPacksDefinitions[[#This Row],['[bonusAmount']]],0)</f>
        <v>110</v>
      </c>
      <c r="K8" s="538">
        <f>shopPacksDefinitions[[#This Row],['[amount']]]/shopPacksDefinitions[[#This Row],['[price']]]</f>
        <v>11.011011011011011</v>
      </c>
      <c r="L8" s="359" t="b">
        <v>0</v>
      </c>
      <c r="M8" s="429" t="s">
        <v>1053</v>
      </c>
      <c r="N8" s="364"/>
      <c r="O8" s="364"/>
      <c r="P8" s="540" t="s">
        <v>917</v>
      </c>
    </row>
    <row r="9" spans="2:23">
      <c r="B9" s="440" t="s">
        <v>4</v>
      </c>
      <c r="C9" s="542" t="s">
        <v>961</v>
      </c>
      <c r="D9" s="541" t="s">
        <v>939</v>
      </c>
      <c r="E9" s="537">
        <v>3</v>
      </c>
      <c r="F9" s="419">
        <v>19.989999999999998</v>
      </c>
      <c r="G9" s="357" t="s">
        <v>1576</v>
      </c>
      <c r="H9" s="538">
        <v>200</v>
      </c>
      <c r="I9" s="437">
        <v>0.25</v>
      </c>
      <c r="J9" s="437">
        <f>ROUND(shopPacksDefinitions[[#This Row],[Base Amount
(only for the maths)]]+shopPacksDefinitions[[#This Row],[Base Amount
(only for the maths)]]*shopPacksDefinitions[[#This Row],['[bonusAmount']]],0)</f>
        <v>250</v>
      </c>
      <c r="K9" s="538">
        <f>shopPacksDefinitions[[#This Row],['[amount']]]/shopPacksDefinitions[[#This Row],['[price']]]</f>
        <v>12.506253126563283</v>
      </c>
      <c r="L9" s="543" t="b">
        <v>0</v>
      </c>
      <c r="M9" s="429" t="s">
        <v>1054</v>
      </c>
      <c r="N9" s="544"/>
      <c r="O9" s="544"/>
      <c r="P9" s="540" t="s">
        <v>917</v>
      </c>
    </row>
    <row r="10" spans="2:23">
      <c r="B10" s="440" t="s">
        <v>4</v>
      </c>
      <c r="C10" s="542" t="s">
        <v>962</v>
      </c>
      <c r="D10" s="541" t="s">
        <v>939</v>
      </c>
      <c r="E10" s="537">
        <v>4</v>
      </c>
      <c r="F10" s="442">
        <v>39.99</v>
      </c>
      <c r="G10" s="357" t="s">
        <v>1576</v>
      </c>
      <c r="H10" s="538">
        <v>400</v>
      </c>
      <c r="I10" s="437">
        <v>0.4</v>
      </c>
      <c r="J10" s="437">
        <f>ROUND(shopPacksDefinitions[[#This Row],[Base Amount
(only for the maths)]]+shopPacksDefinitions[[#This Row],[Base Amount
(only for the maths)]]*shopPacksDefinitions[[#This Row],['[bonusAmount']]],0)</f>
        <v>560</v>
      </c>
      <c r="K10" s="538">
        <f>shopPacksDefinitions[[#This Row],['[amount']]]/shopPacksDefinitions[[#This Row],['[price']]]</f>
        <v>14.003500875218805</v>
      </c>
      <c r="L10" s="543" t="b">
        <v>0</v>
      </c>
      <c r="M10" s="429" t="s">
        <v>1055</v>
      </c>
      <c r="N10" s="544"/>
      <c r="O10" s="544"/>
      <c r="P10" s="540" t="s">
        <v>917</v>
      </c>
    </row>
    <row r="11" spans="2:23" ht="15.75" thickBot="1">
      <c r="B11" s="440" t="s">
        <v>4</v>
      </c>
      <c r="C11" s="542" t="s">
        <v>963</v>
      </c>
      <c r="D11" s="541" t="s">
        <v>939</v>
      </c>
      <c r="E11" s="546">
        <v>5</v>
      </c>
      <c r="F11" s="442">
        <v>79.989999999999995</v>
      </c>
      <c r="G11" s="357" t="s">
        <v>1576</v>
      </c>
      <c r="H11" s="538">
        <v>800</v>
      </c>
      <c r="I11" s="437">
        <v>0.5</v>
      </c>
      <c r="J11" s="437">
        <f>ROUND(shopPacksDefinitions[[#This Row],[Base Amount
(only for the maths)]]+shopPacksDefinitions[[#This Row],[Base Amount
(only for the maths)]]*shopPacksDefinitions[[#This Row],['[bonusAmount']]],0)</f>
        <v>1200</v>
      </c>
      <c r="K11" s="538">
        <f>shopPacksDefinitions[[#This Row],['[amount']]]/shopPacksDefinitions[[#This Row],['[price']]]</f>
        <v>15.001875234404302</v>
      </c>
      <c r="L11" s="543" t="b">
        <v>1</v>
      </c>
      <c r="M11" s="429" t="s">
        <v>1056</v>
      </c>
      <c r="N11" s="544"/>
      <c r="O11" s="544"/>
      <c r="P11" s="545" t="s">
        <v>917</v>
      </c>
    </row>
    <row r="12" spans="2:23">
      <c r="B12" s="547" t="s">
        <v>4</v>
      </c>
      <c r="C12" s="548" t="s">
        <v>947</v>
      </c>
      <c r="D12" s="549" t="s">
        <v>945</v>
      </c>
      <c r="E12" s="550">
        <v>0</v>
      </c>
      <c r="F12" s="551">
        <v>5</v>
      </c>
      <c r="G12" s="552" t="s">
        <v>939</v>
      </c>
      <c r="H12" s="553">
        <f>ROUND(shopPacksDefinitions[[#This Row],['[price']]],0)*$H$4</f>
        <v>1000</v>
      </c>
      <c r="I12" s="554">
        <v>0</v>
      </c>
      <c r="J12" s="554">
        <f>ROUND(shopPacksDefinitions[[#This Row],[Base Amount
(only for the maths)]]+shopPacksDefinitions[[#This Row],[Base Amount
(only for the maths)]]*shopPacksDefinitions[[#This Row],['[bonusAmount']]],0)</f>
        <v>1000</v>
      </c>
      <c r="K12" s="553">
        <f>shopPacksDefinitions[[#This Row],['[amount']]]/shopPacksDefinitions[[#This Row],['[price']]]</f>
        <v>200</v>
      </c>
      <c r="L12" s="555" t="b">
        <v>0</v>
      </c>
      <c r="M12" s="556" t="s">
        <v>1057</v>
      </c>
      <c r="N12" s="557"/>
      <c r="O12" s="557"/>
      <c r="P12" s="566" t="s">
        <v>917</v>
      </c>
    </row>
    <row r="13" spans="2:23">
      <c r="B13" s="416" t="s">
        <v>4</v>
      </c>
      <c r="C13" s="536" t="s">
        <v>941</v>
      </c>
      <c r="D13" s="541" t="s">
        <v>945</v>
      </c>
      <c r="E13" s="537">
        <v>1</v>
      </c>
      <c r="F13" s="419">
        <v>20</v>
      </c>
      <c r="G13" s="357" t="s">
        <v>939</v>
      </c>
      <c r="H13" s="538">
        <f>ROUND(shopPacksDefinitions[[#This Row],['[price']]],0)*$H$4</f>
        <v>4000</v>
      </c>
      <c r="I13" s="424">
        <v>0.1</v>
      </c>
      <c r="J13" s="424">
        <f>ROUND(shopPacksDefinitions[[#This Row],[Base Amount
(only for the maths)]]+shopPacksDefinitions[[#This Row],[Base Amount
(only for the maths)]]*shopPacksDefinitions[[#This Row],['[bonusAmount']]],0)</f>
        <v>4400</v>
      </c>
      <c r="K13" s="538">
        <f>shopPacksDefinitions[[#This Row],['[amount']]]/shopPacksDefinitions[[#This Row],['[price']]]</f>
        <v>220</v>
      </c>
      <c r="L13" s="359" t="b">
        <v>0</v>
      </c>
      <c r="M13" s="429" t="s">
        <v>1058</v>
      </c>
      <c r="N13" s="364"/>
      <c r="O13" s="364"/>
      <c r="P13" s="540" t="s">
        <v>917</v>
      </c>
    </row>
    <row r="14" spans="2:23">
      <c r="B14" s="416" t="s">
        <v>4</v>
      </c>
      <c r="C14" s="536" t="s">
        <v>942</v>
      </c>
      <c r="D14" s="541" t="s">
        <v>945</v>
      </c>
      <c r="E14" s="537">
        <v>2</v>
      </c>
      <c r="F14" s="419">
        <v>50</v>
      </c>
      <c r="G14" s="357" t="s">
        <v>939</v>
      </c>
      <c r="H14" s="538">
        <f>ROUND(shopPacksDefinitions[[#This Row],['[price']]],0)*$H$4</f>
        <v>10000</v>
      </c>
      <c r="I14" s="424">
        <v>0.2</v>
      </c>
      <c r="J14" s="424">
        <f>ROUND(shopPacksDefinitions[[#This Row],[Base Amount
(only for the maths)]]+shopPacksDefinitions[[#This Row],[Base Amount
(only for the maths)]]*shopPacksDefinitions[[#This Row],['[bonusAmount']]],0)</f>
        <v>12000</v>
      </c>
      <c r="K14" s="538">
        <f>shopPacksDefinitions[[#This Row],['[amount']]]/shopPacksDefinitions[[#This Row],['[price']]]</f>
        <v>240</v>
      </c>
      <c r="L14" s="359" t="b">
        <v>0</v>
      </c>
      <c r="M14" s="429" t="s">
        <v>1059</v>
      </c>
      <c r="N14" s="364"/>
      <c r="O14" s="364"/>
      <c r="P14" s="540" t="s">
        <v>917</v>
      </c>
    </row>
    <row r="15" spans="2:23">
      <c r="B15" s="416" t="s">
        <v>4</v>
      </c>
      <c r="C15" s="536" t="s">
        <v>943</v>
      </c>
      <c r="D15" s="541" t="s">
        <v>945</v>
      </c>
      <c r="E15" s="537">
        <v>3</v>
      </c>
      <c r="F15" s="419">
        <v>250</v>
      </c>
      <c r="G15" s="357" t="s">
        <v>939</v>
      </c>
      <c r="H15" s="538">
        <f>ROUND(shopPacksDefinitions[[#This Row],['[price']]],0)*$H$4</f>
        <v>50000</v>
      </c>
      <c r="I15" s="424">
        <v>0.4</v>
      </c>
      <c r="J15" s="424">
        <f>ROUND(shopPacksDefinitions[[#This Row],[Base Amount
(only for the maths)]]+shopPacksDefinitions[[#This Row],[Base Amount
(only for the maths)]]*shopPacksDefinitions[[#This Row],['[bonusAmount']]],0)</f>
        <v>70000</v>
      </c>
      <c r="K15" s="538">
        <f>shopPacksDefinitions[[#This Row],['[amount']]]/shopPacksDefinitions[[#This Row],['[price']]]</f>
        <v>280</v>
      </c>
      <c r="L15" s="359" t="b">
        <v>0</v>
      </c>
      <c r="M15" s="429" t="s">
        <v>1060</v>
      </c>
      <c r="N15" s="364"/>
      <c r="O15" s="364"/>
      <c r="P15" s="540" t="s">
        <v>917</v>
      </c>
    </row>
    <row r="16" spans="2:23">
      <c r="B16" s="416" t="s">
        <v>4</v>
      </c>
      <c r="C16" s="536" t="s">
        <v>944</v>
      </c>
      <c r="D16" s="541" t="s">
        <v>945</v>
      </c>
      <c r="E16" s="537">
        <v>4</v>
      </c>
      <c r="F16" s="419">
        <v>400</v>
      </c>
      <c r="G16" s="357" t="s">
        <v>939</v>
      </c>
      <c r="H16" s="538">
        <f>ROUND(shopPacksDefinitions[[#This Row],['[price']]],0)*$H$4</f>
        <v>80000</v>
      </c>
      <c r="I16" s="424">
        <v>0.5</v>
      </c>
      <c r="J16" s="424">
        <f>ROUND(shopPacksDefinitions[[#This Row],[Base Amount
(only for the maths)]]+shopPacksDefinitions[[#This Row],[Base Amount
(only for the maths)]]*shopPacksDefinitions[[#This Row],['[bonusAmount']]],0)</f>
        <v>120000</v>
      </c>
      <c r="K16" s="538">
        <f>shopPacksDefinitions[[#This Row],['[amount']]]/shopPacksDefinitions[[#This Row],['[price']]]</f>
        <v>300</v>
      </c>
      <c r="L16" s="359" t="b">
        <v>0</v>
      </c>
      <c r="M16" s="429" t="s">
        <v>1061</v>
      </c>
      <c r="N16" s="364"/>
      <c r="O16" s="364"/>
      <c r="P16" s="540" t="s">
        <v>917</v>
      </c>
    </row>
    <row r="17" spans="2:16" ht="15.75" thickBot="1">
      <c r="B17" s="416" t="s">
        <v>4</v>
      </c>
      <c r="C17" s="536" t="s">
        <v>946</v>
      </c>
      <c r="D17" s="541" t="s">
        <v>945</v>
      </c>
      <c r="E17" s="546">
        <v>5</v>
      </c>
      <c r="F17" s="419">
        <v>1000</v>
      </c>
      <c r="G17" s="357" t="s">
        <v>939</v>
      </c>
      <c r="H17" s="538">
        <f>ROUND(shopPacksDefinitions[[#This Row],['[price']]],0)*$H$4</f>
        <v>200000</v>
      </c>
      <c r="I17" s="437">
        <v>0.7</v>
      </c>
      <c r="J17" s="437">
        <f>ROUND(shopPacksDefinitions[[#This Row],[Base Amount
(only for the maths)]]+shopPacksDefinitions[[#This Row],[Base Amount
(only for the maths)]]*shopPacksDefinitions[[#This Row],['[bonusAmount']]],0)</f>
        <v>340000</v>
      </c>
      <c r="K17" s="538">
        <f>shopPacksDefinitions[[#This Row],['[amount']]]/shopPacksDefinitions[[#This Row],['[price']]]</f>
        <v>340</v>
      </c>
      <c r="L17" s="359" t="b">
        <v>1</v>
      </c>
      <c r="M17" s="429" t="s">
        <v>1062</v>
      </c>
      <c r="N17" s="364"/>
      <c r="O17" s="364"/>
      <c r="P17" s="540" t="s">
        <v>917</v>
      </c>
    </row>
    <row r="18" spans="2:16">
      <c r="B18" s="547" t="s">
        <v>4</v>
      </c>
      <c r="C18" s="548" t="s">
        <v>1528</v>
      </c>
      <c r="D18" s="549" t="s">
        <v>1527</v>
      </c>
      <c r="E18" s="550">
        <v>0</v>
      </c>
      <c r="F18" s="551">
        <v>5</v>
      </c>
      <c r="G18" s="552" t="s">
        <v>939</v>
      </c>
      <c r="H18" s="553">
        <f>shopPacksDefinitions[[#This Row],['[amount']]]-(shopPacksDefinitions[[#This Row],['[amount']]]*shopPacksDefinitions[[#This Row],['[bonusAmount']]])</f>
        <v>1</v>
      </c>
      <c r="I18" s="554">
        <v>0</v>
      </c>
      <c r="J18" s="554">
        <v>1</v>
      </c>
      <c r="K18" s="553">
        <f>shopPacksDefinitions[[#This Row],['[amount']]]/shopPacksDefinitions[[#This Row],['[price']]]</f>
        <v>0.2</v>
      </c>
      <c r="L18" s="555" t="b">
        <v>0</v>
      </c>
      <c r="M18" s="556" t="s">
        <v>1531</v>
      </c>
      <c r="N18" s="557"/>
      <c r="O18" s="557"/>
      <c r="P18" s="566" t="s">
        <v>917</v>
      </c>
    </row>
    <row r="19" spans="2:16">
      <c r="B19" s="416" t="s">
        <v>4</v>
      </c>
      <c r="C19" s="541" t="s">
        <v>1529</v>
      </c>
      <c r="D19" s="541" t="s">
        <v>1527</v>
      </c>
      <c r="E19" s="537">
        <v>1</v>
      </c>
      <c r="F19" s="419">
        <v>20</v>
      </c>
      <c r="G19" s="357" t="s">
        <v>939</v>
      </c>
      <c r="H19" s="538">
        <f>shopPacksDefinitions[[#This Row],['[amount']]]-(shopPacksDefinitions[[#This Row],['[amount']]]*shopPacksDefinitions[[#This Row],['[bonusAmount']]])</f>
        <v>4.5</v>
      </c>
      <c r="I19" s="424">
        <v>0.1</v>
      </c>
      <c r="J19" s="424">
        <v>5</v>
      </c>
      <c r="K19" s="538">
        <f>shopPacksDefinitions[[#This Row],['[amount']]]/shopPacksDefinitions[[#This Row],['[price']]]</f>
        <v>0.25</v>
      </c>
      <c r="L19" s="359" t="b">
        <v>0</v>
      </c>
      <c r="M19" s="429" t="s">
        <v>1532</v>
      </c>
      <c r="N19" s="364"/>
      <c r="O19" s="364"/>
      <c r="P19" s="540" t="s">
        <v>917</v>
      </c>
    </row>
    <row r="20" spans="2:16">
      <c r="B20" s="416" t="s">
        <v>4</v>
      </c>
      <c r="C20" s="536" t="s">
        <v>1530</v>
      </c>
      <c r="D20" s="541" t="s">
        <v>1527</v>
      </c>
      <c r="E20" s="537">
        <v>2</v>
      </c>
      <c r="F20" s="419">
        <v>50</v>
      </c>
      <c r="G20" s="357" t="s">
        <v>939</v>
      </c>
      <c r="H20" s="538">
        <f>shopPacksDefinitions[[#This Row],['[amount']]]-(shopPacksDefinitions[[#This Row],['[amount']]]*shopPacksDefinitions[[#This Row],['[bonusAmount']]])</f>
        <v>8</v>
      </c>
      <c r="I20" s="424">
        <v>0.2</v>
      </c>
      <c r="J20" s="424">
        <v>10</v>
      </c>
      <c r="K20" s="538">
        <f>shopPacksDefinitions[[#This Row],['[amount']]]/shopPacksDefinitions[[#This Row],['[price']]]</f>
        <v>0.2</v>
      </c>
      <c r="L20" s="359" t="b">
        <v>1</v>
      </c>
      <c r="M20" s="429" t="s">
        <v>1533</v>
      </c>
      <c r="N20" s="364"/>
      <c r="O20" s="364"/>
      <c r="P20" s="540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85"/>
      <c r="G3" s="585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1556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1557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1558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1559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1560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1561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1562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1563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1564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BC27" sqref="BC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73"/>
      <c r="AO14" s="573"/>
      <c r="AP14" s="573"/>
      <c r="AQ14" s="573"/>
    </row>
    <row r="15" spans="2:60" ht="163.5">
      <c r="B15" s="266" t="s">
        <v>229</v>
      </c>
      <c r="C15" s="267" t="s">
        <v>5</v>
      </c>
      <c r="D15" s="267" t="s">
        <v>190</v>
      </c>
      <c r="E15" s="400" t="s">
        <v>186</v>
      </c>
      <c r="F15" s="400" t="s">
        <v>485</v>
      </c>
      <c r="G15" s="401" t="s">
        <v>194</v>
      </c>
      <c r="H15" s="402" t="s">
        <v>195</v>
      </c>
      <c r="I15" s="403" t="s">
        <v>212</v>
      </c>
      <c r="J15" s="404" t="s">
        <v>213</v>
      </c>
      <c r="K15" s="405" t="s">
        <v>464</v>
      </c>
      <c r="L15" s="406" t="s">
        <v>465</v>
      </c>
      <c r="M15" s="407" t="s">
        <v>214</v>
      </c>
      <c r="N15" s="405" t="s">
        <v>215</v>
      </c>
      <c r="O15" s="406" t="s">
        <v>220</v>
      </c>
      <c r="P15" s="406" t="s">
        <v>1025</v>
      </c>
      <c r="Q15" s="408" t="s">
        <v>399</v>
      </c>
      <c r="R15" s="408" t="s">
        <v>400</v>
      </c>
      <c r="S15" s="408" t="s">
        <v>401</v>
      </c>
      <c r="T15" s="407" t="s">
        <v>216</v>
      </c>
      <c r="U15" s="406" t="s">
        <v>217</v>
      </c>
      <c r="V15" s="409" t="s">
        <v>519</v>
      </c>
      <c r="W15" s="407" t="s">
        <v>391</v>
      </c>
      <c r="X15" s="405" t="s">
        <v>513</v>
      </c>
      <c r="Y15" s="405" t="s">
        <v>219</v>
      </c>
      <c r="Z15" s="406" t="s">
        <v>218</v>
      </c>
      <c r="AA15" s="409" t="s">
        <v>442</v>
      </c>
      <c r="AB15" s="406" t="s">
        <v>512</v>
      </c>
      <c r="AC15" s="406" t="s">
        <v>617</v>
      </c>
      <c r="AD15" s="406" t="s">
        <v>443</v>
      </c>
      <c r="AE15" s="406" t="s">
        <v>223</v>
      </c>
      <c r="AF15" s="408" t="s">
        <v>1391</v>
      </c>
      <c r="AG15" s="407" t="s">
        <v>311</v>
      </c>
      <c r="AH15" s="407" t="s">
        <v>881</v>
      </c>
      <c r="AI15" s="407" t="s">
        <v>882</v>
      </c>
      <c r="AJ15" s="410" t="s">
        <v>191</v>
      </c>
      <c r="AK15" s="411" t="s">
        <v>192</v>
      </c>
      <c r="AL15" s="411" t="s">
        <v>910</v>
      </c>
      <c r="AM15" s="412" t="s">
        <v>911</v>
      </c>
      <c r="AN15" s="411" t="s">
        <v>912</v>
      </c>
      <c r="AO15" s="411" t="s">
        <v>913</v>
      </c>
      <c r="AP15" s="411" t="s">
        <v>914</v>
      </c>
      <c r="AQ15" s="411" t="s">
        <v>915</v>
      </c>
      <c r="AR15" s="411" t="s">
        <v>916</v>
      </c>
      <c r="AS15" s="411" t="s">
        <v>1223</v>
      </c>
      <c r="AT15" s="305" t="s">
        <v>38</v>
      </c>
      <c r="AU15" s="413" t="s">
        <v>177</v>
      </c>
      <c r="AV15" s="414" t="s">
        <v>392</v>
      </c>
      <c r="AW15" s="400" t="s">
        <v>393</v>
      </c>
      <c r="AX15" s="415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1470</v>
      </c>
      <c r="BH15"/>
    </row>
    <row r="16" spans="2:60">
      <c r="B16" s="416" t="s">
        <v>4</v>
      </c>
      <c r="C16" s="417" t="s">
        <v>414</v>
      </c>
      <c r="D16" s="417" t="s">
        <v>187</v>
      </c>
      <c r="E16" s="418">
        <v>0</v>
      </c>
      <c r="F16" s="418"/>
      <c r="G16" s="419">
        <v>0</v>
      </c>
      <c r="H16" s="357">
        <v>0</v>
      </c>
      <c r="I16" s="420">
        <v>35</v>
      </c>
      <c r="J16" s="421">
        <v>45</v>
      </c>
      <c r="K16" s="359">
        <v>1</v>
      </c>
      <c r="L16" s="422">
        <v>-5</v>
      </c>
      <c r="M16" s="423">
        <v>65</v>
      </c>
      <c r="N16" s="424">
        <v>105</v>
      </c>
      <c r="O16" s="424">
        <v>1.1000000000000001</v>
      </c>
      <c r="P16" s="424">
        <v>1</v>
      </c>
      <c r="Q16" s="424">
        <v>8.0000000000000002E-3</v>
      </c>
      <c r="R16" s="425">
        <v>30</v>
      </c>
      <c r="S16" s="425">
        <v>0.5</v>
      </c>
      <c r="T16" s="423">
        <v>0.46</v>
      </c>
      <c r="U16" s="424">
        <v>0.56000000000000005</v>
      </c>
      <c r="V16" s="426">
        <v>14</v>
      </c>
      <c r="W16" s="423">
        <v>2</v>
      </c>
      <c r="X16" s="424">
        <v>40</v>
      </c>
      <c r="Y16" s="424">
        <v>20</v>
      </c>
      <c r="Z16" s="424">
        <v>11</v>
      </c>
      <c r="AA16" s="426">
        <v>250</v>
      </c>
      <c r="AB16" s="425">
        <v>7.5</v>
      </c>
      <c r="AC16" s="424">
        <v>2</v>
      </c>
      <c r="AD16" s="425">
        <v>8</v>
      </c>
      <c r="AE16" s="424">
        <v>3000</v>
      </c>
      <c r="AF16" s="427">
        <v>1</v>
      </c>
      <c r="AG16" s="423">
        <v>0.23</v>
      </c>
      <c r="AH16" s="428">
        <v>0</v>
      </c>
      <c r="AI16" s="428">
        <v>6</v>
      </c>
      <c r="AJ16" s="429" t="s">
        <v>644</v>
      </c>
      <c r="AK16" s="429" t="s">
        <v>654</v>
      </c>
      <c r="AL16" s="429">
        <v>2</v>
      </c>
      <c r="AM16" s="429">
        <v>2</v>
      </c>
      <c r="AN16" s="429">
        <v>2</v>
      </c>
      <c r="AO16" s="429" t="b">
        <v>1</v>
      </c>
      <c r="AP16" s="429" t="b">
        <v>1</v>
      </c>
      <c r="AQ16" s="429" t="b">
        <v>1</v>
      </c>
      <c r="AR16" s="429">
        <v>10</v>
      </c>
      <c r="AS16" s="429">
        <v>0.55999999999999994</v>
      </c>
      <c r="AT16" s="430" t="s">
        <v>1142</v>
      </c>
      <c r="AU16" s="431" t="s">
        <v>1152</v>
      </c>
      <c r="AV16" s="432">
        <v>3.0000000000000001E-3</v>
      </c>
      <c r="AW16" s="433">
        <v>5.0000000000000001E-3</v>
      </c>
      <c r="AX16" s="354">
        <v>175</v>
      </c>
      <c r="AY16" s="417">
        <v>2</v>
      </c>
      <c r="AZ16" s="417">
        <v>9.5</v>
      </c>
      <c r="BA16" s="417">
        <v>1</v>
      </c>
      <c r="BB16" s="434">
        <v>0.9</v>
      </c>
      <c r="BC16" s="434">
        <v>1.4</v>
      </c>
      <c r="BD16" s="434"/>
      <c r="BH16"/>
    </row>
    <row r="17" spans="2:60">
      <c r="B17" s="416" t="s">
        <v>4</v>
      </c>
      <c r="C17" s="417" t="s">
        <v>406</v>
      </c>
      <c r="D17" s="417" t="s">
        <v>188</v>
      </c>
      <c r="E17" s="418">
        <v>1</v>
      </c>
      <c r="F17" s="435" t="s">
        <v>414</v>
      </c>
      <c r="G17" s="419">
        <v>2000</v>
      </c>
      <c r="H17" s="357">
        <v>60</v>
      </c>
      <c r="I17" s="420">
        <v>35</v>
      </c>
      <c r="J17" s="421">
        <v>45</v>
      </c>
      <c r="K17" s="359">
        <v>3</v>
      </c>
      <c r="L17" s="422">
        <v>0</v>
      </c>
      <c r="M17" s="423">
        <v>95</v>
      </c>
      <c r="N17" s="424">
        <v>145</v>
      </c>
      <c r="O17" s="424">
        <v>1.1499999999999999</v>
      </c>
      <c r="P17" s="424">
        <v>1</v>
      </c>
      <c r="Q17" s="424">
        <v>8.5000000000000006E-3</v>
      </c>
      <c r="R17" s="425">
        <v>30</v>
      </c>
      <c r="S17" s="425">
        <v>0.5</v>
      </c>
      <c r="T17" s="436">
        <v>0.8</v>
      </c>
      <c r="U17" s="437">
        <v>1</v>
      </c>
      <c r="V17" s="426">
        <v>16</v>
      </c>
      <c r="W17" s="423">
        <v>2</v>
      </c>
      <c r="X17" s="424">
        <v>45</v>
      </c>
      <c r="Y17" s="424">
        <v>20</v>
      </c>
      <c r="Z17" s="424">
        <v>12</v>
      </c>
      <c r="AA17" s="426">
        <v>275</v>
      </c>
      <c r="AB17" s="425">
        <v>8</v>
      </c>
      <c r="AC17" s="424">
        <v>3</v>
      </c>
      <c r="AD17" s="425">
        <v>9</v>
      </c>
      <c r="AE17" s="424">
        <v>7000</v>
      </c>
      <c r="AF17" s="427">
        <v>2</v>
      </c>
      <c r="AG17" s="423">
        <v>0.19</v>
      </c>
      <c r="AH17" s="438">
        <v>0</v>
      </c>
      <c r="AI17" s="438">
        <v>6</v>
      </c>
      <c r="AJ17" s="439" t="s">
        <v>646</v>
      </c>
      <c r="AK17" s="429" t="s">
        <v>656</v>
      </c>
      <c r="AL17" s="429">
        <v>2</v>
      </c>
      <c r="AM17" s="429">
        <v>2</v>
      </c>
      <c r="AN17" s="429">
        <v>2</v>
      </c>
      <c r="AO17" s="429" t="b">
        <v>1</v>
      </c>
      <c r="AP17" s="429" t="b">
        <v>1</v>
      </c>
      <c r="AQ17" s="429" t="b">
        <v>1</v>
      </c>
      <c r="AR17" s="429">
        <v>10</v>
      </c>
      <c r="AS17" s="429">
        <v>0.7</v>
      </c>
      <c r="AT17" s="430" t="s">
        <v>1143</v>
      </c>
      <c r="AU17" s="431" t="s">
        <v>1153</v>
      </c>
      <c r="AV17" s="432">
        <v>2.3E-3</v>
      </c>
      <c r="AW17" s="433">
        <v>5.0000000000000001E-3</v>
      </c>
      <c r="AX17" s="354">
        <v>210</v>
      </c>
      <c r="AY17" s="417">
        <v>2.1</v>
      </c>
      <c r="AZ17" s="417">
        <v>9.5</v>
      </c>
      <c r="BA17" s="417">
        <v>1.7</v>
      </c>
      <c r="BB17" s="417">
        <v>0.9</v>
      </c>
      <c r="BC17" s="417">
        <v>1.5</v>
      </c>
      <c r="BD17" s="417"/>
      <c r="BH17"/>
    </row>
    <row r="18" spans="2:60">
      <c r="B18" s="440" t="s">
        <v>4</v>
      </c>
      <c r="C18" s="441" t="s">
        <v>409</v>
      </c>
      <c r="D18" s="441" t="s">
        <v>188</v>
      </c>
      <c r="E18" s="418">
        <v>2</v>
      </c>
      <c r="F18" s="418" t="s">
        <v>406</v>
      </c>
      <c r="G18" s="442">
        <v>11000</v>
      </c>
      <c r="H18" s="443">
        <v>100</v>
      </c>
      <c r="I18" s="444">
        <v>35</v>
      </c>
      <c r="J18" s="445">
        <v>45</v>
      </c>
      <c r="K18" s="359">
        <v>5</v>
      </c>
      <c r="L18" s="422">
        <v>0</v>
      </c>
      <c r="M18" s="423">
        <v>140</v>
      </c>
      <c r="N18" s="437">
        <v>200</v>
      </c>
      <c r="O18" s="437">
        <v>1.5</v>
      </c>
      <c r="P18" s="437">
        <v>1</v>
      </c>
      <c r="Q18" s="424">
        <v>8.9999999999999993E-3</v>
      </c>
      <c r="R18" s="425">
        <v>30</v>
      </c>
      <c r="S18" s="425">
        <v>0.5</v>
      </c>
      <c r="T18" s="423">
        <v>0.85</v>
      </c>
      <c r="U18" s="424">
        <v>1.1000000000000001</v>
      </c>
      <c r="V18" s="446">
        <v>23.5</v>
      </c>
      <c r="W18" s="436">
        <v>1.9</v>
      </c>
      <c r="X18" s="424">
        <v>60</v>
      </c>
      <c r="Y18" s="424">
        <v>25</v>
      </c>
      <c r="Z18" s="424">
        <v>17</v>
      </c>
      <c r="AA18" s="446">
        <v>300</v>
      </c>
      <c r="AB18" s="425">
        <v>9</v>
      </c>
      <c r="AC18" s="437">
        <v>3</v>
      </c>
      <c r="AD18" s="447">
        <v>9</v>
      </c>
      <c r="AE18" s="424">
        <v>8000</v>
      </c>
      <c r="AF18" s="448">
        <v>2</v>
      </c>
      <c r="AG18" s="436">
        <v>0.15</v>
      </c>
      <c r="AH18" s="449">
        <v>0</v>
      </c>
      <c r="AI18" s="449">
        <v>6</v>
      </c>
      <c r="AJ18" s="439" t="s">
        <v>649</v>
      </c>
      <c r="AK18" s="429" t="s">
        <v>659</v>
      </c>
      <c r="AL18" s="429">
        <v>2</v>
      </c>
      <c r="AM18" s="429">
        <v>2</v>
      </c>
      <c r="AN18" s="429">
        <v>2</v>
      </c>
      <c r="AO18" s="429" t="b">
        <v>1</v>
      </c>
      <c r="AP18" s="429" t="b">
        <v>1</v>
      </c>
      <c r="AQ18" s="429" t="b">
        <v>1</v>
      </c>
      <c r="AR18" s="429">
        <v>10</v>
      </c>
      <c r="AS18" s="429">
        <v>0.7</v>
      </c>
      <c r="AT18" s="450" t="s">
        <v>1144</v>
      </c>
      <c r="AU18" s="451" t="s">
        <v>1154</v>
      </c>
      <c r="AV18" s="432">
        <v>2E-3</v>
      </c>
      <c r="AW18" s="433">
        <v>5.0000000000000001E-3</v>
      </c>
      <c r="AX18" s="354">
        <v>240</v>
      </c>
      <c r="AY18" s="417">
        <v>2.2000000000000002</v>
      </c>
      <c r="AZ18" s="417">
        <v>9.5</v>
      </c>
      <c r="BA18" s="417">
        <v>1.7</v>
      </c>
      <c r="BB18" s="417">
        <v>0.9</v>
      </c>
      <c r="BC18" s="417">
        <v>1.7</v>
      </c>
      <c r="BD18" s="417"/>
      <c r="BH18"/>
    </row>
    <row r="19" spans="2:60">
      <c r="B19" s="440" t="s">
        <v>4</v>
      </c>
      <c r="C19" s="441" t="s">
        <v>405</v>
      </c>
      <c r="D19" s="417" t="s">
        <v>188</v>
      </c>
      <c r="E19" s="418">
        <v>3</v>
      </c>
      <c r="F19" s="418" t="s">
        <v>409</v>
      </c>
      <c r="G19" s="419">
        <v>47000</v>
      </c>
      <c r="H19" s="357">
        <v>150</v>
      </c>
      <c r="I19" s="420">
        <v>35</v>
      </c>
      <c r="J19" s="421">
        <v>45</v>
      </c>
      <c r="K19" s="359">
        <v>6</v>
      </c>
      <c r="L19" s="422">
        <v>0</v>
      </c>
      <c r="M19" s="423">
        <v>190</v>
      </c>
      <c r="N19" s="424">
        <v>240</v>
      </c>
      <c r="O19" s="424">
        <v>1.44</v>
      </c>
      <c r="P19" s="424">
        <v>1</v>
      </c>
      <c r="Q19" s="424">
        <v>0.01</v>
      </c>
      <c r="R19" s="425">
        <v>30</v>
      </c>
      <c r="S19" s="425">
        <v>0.6</v>
      </c>
      <c r="T19" s="436">
        <v>0.9</v>
      </c>
      <c r="U19" s="437">
        <v>1.1000000000000001</v>
      </c>
      <c r="V19" s="426">
        <v>19</v>
      </c>
      <c r="W19" s="423">
        <v>1.9</v>
      </c>
      <c r="X19" s="424">
        <v>75</v>
      </c>
      <c r="Y19" s="424">
        <v>30</v>
      </c>
      <c r="Z19" s="437">
        <v>15</v>
      </c>
      <c r="AA19" s="426">
        <v>325</v>
      </c>
      <c r="AB19" s="425">
        <v>10</v>
      </c>
      <c r="AC19" s="424">
        <v>3</v>
      </c>
      <c r="AD19" s="425">
        <v>9</v>
      </c>
      <c r="AE19" s="424">
        <v>9000</v>
      </c>
      <c r="AF19" s="427">
        <v>2</v>
      </c>
      <c r="AG19" s="423">
        <v>0.13</v>
      </c>
      <c r="AH19" s="438">
        <v>0</v>
      </c>
      <c r="AI19" s="438">
        <v>6</v>
      </c>
      <c r="AJ19" s="439" t="s">
        <v>645</v>
      </c>
      <c r="AK19" s="429" t="s">
        <v>655</v>
      </c>
      <c r="AL19" s="429">
        <v>2</v>
      </c>
      <c r="AM19" s="429">
        <v>2</v>
      </c>
      <c r="AN19" s="429">
        <v>2</v>
      </c>
      <c r="AO19" s="429" t="b">
        <v>1</v>
      </c>
      <c r="AP19" s="429" t="b">
        <v>1</v>
      </c>
      <c r="AQ19" s="429" t="b">
        <v>1</v>
      </c>
      <c r="AR19" s="429">
        <v>10</v>
      </c>
      <c r="AS19" s="429">
        <v>0.7</v>
      </c>
      <c r="AT19" s="450" t="s">
        <v>1145</v>
      </c>
      <c r="AU19" s="451" t="s">
        <v>1155</v>
      </c>
      <c r="AV19" s="432">
        <v>2E-3</v>
      </c>
      <c r="AW19" s="433">
        <v>5.0000000000000001E-3</v>
      </c>
      <c r="AX19" s="354">
        <v>170</v>
      </c>
      <c r="AY19" s="417">
        <v>4.5</v>
      </c>
      <c r="AZ19" s="417">
        <v>3</v>
      </c>
      <c r="BA19" s="417">
        <v>0.5</v>
      </c>
      <c r="BB19" s="417">
        <v>0.9</v>
      </c>
      <c r="BC19" s="417">
        <v>0.8</v>
      </c>
      <c r="BD19" s="417"/>
      <c r="BH19"/>
    </row>
    <row r="20" spans="2:60">
      <c r="B20" s="440" t="s">
        <v>4</v>
      </c>
      <c r="C20" s="441" t="s">
        <v>407</v>
      </c>
      <c r="D20" s="417" t="s">
        <v>189</v>
      </c>
      <c r="E20" s="418">
        <v>4</v>
      </c>
      <c r="F20" s="418" t="s">
        <v>405</v>
      </c>
      <c r="G20" s="419">
        <v>120000</v>
      </c>
      <c r="H20" s="357">
        <v>200</v>
      </c>
      <c r="I20" s="420">
        <v>35</v>
      </c>
      <c r="J20" s="421">
        <v>45</v>
      </c>
      <c r="K20" s="359">
        <v>8</v>
      </c>
      <c r="L20" s="422">
        <v>0</v>
      </c>
      <c r="M20" s="423">
        <v>210</v>
      </c>
      <c r="N20" s="424">
        <v>270</v>
      </c>
      <c r="O20" s="424">
        <v>1.7</v>
      </c>
      <c r="P20" s="424">
        <v>1</v>
      </c>
      <c r="Q20" s="424">
        <v>1.2E-2</v>
      </c>
      <c r="R20" s="425">
        <v>30</v>
      </c>
      <c r="S20" s="425">
        <v>0.6</v>
      </c>
      <c r="T20" s="423">
        <v>1</v>
      </c>
      <c r="U20" s="424">
        <v>1.1000000000000001</v>
      </c>
      <c r="V20" s="426">
        <v>20</v>
      </c>
      <c r="W20" s="423">
        <v>1.8</v>
      </c>
      <c r="X20" s="424">
        <v>90</v>
      </c>
      <c r="Y20" s="424">
        <v>32</v>
      </c>
      <c r="Z20" s="424">
        <v>21</v>
      </c>
      <c r="AA20" s="426">
        <v>350</v>
      </c>
      <c r="AB20" s="425">
        <v>11</v>
      </c>
      <c r="AC20" s="424">
        <v>4</v>
      </c>
      <c r="AD20" s="425">
        <v>10</v>
      </c>
      <c r="AE20" s="424">
        <v>10000</v>
      </c>
      <c r="AF20" s="427">
        <v>3</v>
      </c>
      <c r="AG20" s="423">
        <v>0.11</v>
      </c>
      <c r="AH20" s="438">
        <v>0</v>
      </c>
      <c r="AI20" s="438">
        <v>12</v>
      </c>
      <c r="AJ20" s="439" t="s">
        <v>647</v>
      </c>
      <c r="AK20" s="429" t="s">
        <v>657</v>
      </c>
      <c r="AL20" s="429">
        <v>2</v>
      </c>
      <c r="AM20" s="429">
        <v>2</v>
      </c>
      <c r="AN20" s="429">
        <v>2</v>
      </c>
      <c r="AO20" s="429" t="b">
        <v>1</v>
      </c>
      <c r="AP20" s="429" t="b">
        <v>1</v>
      </c>
      <c r="AQ20" s="429" t="b">
        <v>1</v>
      </c>
      <c r="AR20" s="429">
        <v>10</v>
      </c>
      <c r="AS20" s="429">
        <v>0.7</v>
      </c>
      <c r="AT20" s="450" t="s">
        <v>1146</v>
      </c>
      <c r="AU20" s="451" t="s">
        <v>1156</v>
      </c>
      <c r="AV20" s="432">
        <v>1.9E-3</v>
      </c>
      <c r="AW20" s="433">
        <v>5.0000000000000001E-3</v>
      </c>
      <c r="AX20" s="354">
        <v>300</v>
      </c>
      <c r="AY20" s="417">
        <v>2.4</v>
      </c>
      <c r="AZ20" s="417">
        <v>9.5</v>
      </c>
      <c r="BA20" s="417">
        <v>1.7</v>
      </c>
      <c r="BB20" s="417">
        <v>0.5</v>
      </c>
      <c r="BC20" s="417">
        <v>1.6</v>
      </c>
      <c r="BD20" s="417"/>
      <c r="BH20"/>
    </row>
    <row r="21" spans="2:60">
      <c r="B21" s="440" t="s">
        <v>4</v>
      </c>
      <c r="C21" s="441" t="s">
        <v>408</v>
      </c>
      <c r="D21" s="417" t="s">
        <v>189</v>
      </c>
      <c r="E21" s="418">
        <v>5</v>
      </c>
      <c r="F21" s="418" t="s">
        <v>407</v>
      </c>
      <c r="G21" s="419">
        <v>260000</v>
      </c>
      <c r="H21" s="357">
        <v>400</v>
      </c>
      <c r="I21" s="420">
        <v>35</v>
      </c>
      <c r="J21" s="421">
        <v>45</v>
      </c>
      <c r="K21" s="359">
        <v>10</v>
      </c>
      <c r="L21" s="422">
        <v>0</v>
      </c>
      <c r="M21" s="423">
        <v>250</v>
      </c>
      <c r="N21" s="437">
        <v>310</v>
      </c>
      <c r="O21" s="437">
        <v>1.9</v>
      </c>
      <c r="P21" s="437">
        <v>1</v>
      </c>
      <c r="Q21" s="424">
        <v>1.2E-2</v>
      </c>
      <c r="R21" s="425">
        <v>30</v>
      </c>
      <c r="S21" s="425">
        <v>0.6</v>
      </c>
      <c r="T21" s="423">
        <v>1.05</v>
      </c>
      <c r="U21" s="424">
        <v>1.1499999999999999</v>
      </c>
      <c r="V21" s="426">
        <v>21</v>
      </c>
      <c r="W21" s="423">
        <v>1.8</v>
      </c>
      <c r="X21" s="424">
        <v>105</v>
      </c>
      <c r="Y21" s="424">
        <v>32</v>
      </c>
      <c r="Z21" s="424">
        <v>18</v>
      </c>
      <c r="AA21" s="426">
        <v>375</v>
      </c>
      <c r="AB21" s="425">
        <v>12</v>
      </c>
      <c r="AC21" s="424">
        <v>4</v>
      </c>
      <c r="AD21" s="425">
        <v>10</v>
      </c>
      <c r="AE21" s="424">
        <v>10000</v>
      </c>
      <c r="AF21" s="427">
        <v>3</v>
      </c>
      <c r="AG21" s="423">
        <v>0.09</v>
      </c>
      <c r="AH21" s="438">
        <v>0</v>
      </c>
      <c r="AI21" s="438">
        <v>12</v>
      </c>
      <c r="AJ21" s="439" t="s">
        <v>648</v>
      </c>
      <c r="AK21" s="429" t="s">
        <v>658</v>
      </c>
      <c r="AL21" s="429">
        <v>2</v>
      </c>
      <c r="AM21" s="429">
        <v>2</v>
      </c>
      <c r="AN21" s="429">
        <v>2</v>
      </c>
      <c r="AO21" s="429" t="b">
        <v>1</v>
      </c>
      <c r="AP21" s="429" t="b">
        <v>1</v>
      </c>
      <c r="AQ21" s="429" t="b">
        <v>1</v>
      </c>
      <c r="AR21" s="429">
        <v>10</v>
      </c>
      <c r="AS21" s="429">
        <v>0.7</v>
      </c>
      <c r="AT21" s="450" t="s">
        <v>1147</v>
      </c>
      <c r="AU21" s="451" t="s">
        <v>1161</v>
      </c>
      <c r="AV21" s="432">
        <v>1.8E-3</v>
      </c>
      <c r="AW21" s="433">
        <v>5.0000000000000001E-3</v>
      </c>
      <c r="AX21" s="354">
        <v>340</v>
      </c>
      <c r="AY21" s="417">
        <v>2.5</v>
      </c>
      <c r="AZ21" s="417">
        <v>9.5</v>
      </c>
      <c r="BA21" s="417">
        <v>1.7</v>
      </c>
      <c r="BB21" s="417">
        <v>0.5</v>
      </c>
      <c r="BC21" s="417">
        <v>1.9</v>
      </c>
      <c r="BD21" s="417"/>
      <c r="BH21"/>
    </row>
    <row r="22" spans="2:60">
      <c r="B22" s="440" t="s">
        <v>4</v>
      </c>
      <c r="C22" s="441" t="s">
        <v>410</v>
      </c>
      <c r="D22" s="417" t="s">
        <v>189</v>
      </c>
      <c r="E22" s="418">
        <v>6</v>
      </c>
      <c r="F22" s="435" t="s">
        <v>408</v>
      </c>
      <c r="G22" s="419">
        <v>500000</v>
      </c>
      <c r="H22" s="357">
        <v>550</v>
      </c>
      <c r="I22" s="420">
        <v>35</v>
      </c>
      <c r="J22" s="421">
        <v>45</v>
      </c>
      <c r="K22" s="359">
        <v>12.5</v>
      </c>
      <c r="L22" s="422">
        <v>0</v>
      </c>
      <c r="M22" s="423">
        <v>290</v>
      </c>
      <c r="N22" s="424">
        <v>350</v>
      </c>
      <c r="O22" s="424">
        <v>2.1</v>
      </c>
      <c r="P22" s="424">
        <v>1</v>
      </c>
      <c r="Q22" s="424">
        <v>1.2999999999999999E-2</v>
      </c>
      <c r="R22" s="425">
        <v>25</v>
      </c>
      <c r="S22" s="425">
        <v>0.6</v>
      </c>
      <c r="T22" s="423">
        <v>1.35</v>
      </c>
      <c r="U22" s="424">
        <v>1.45</v>
      </c>
      <c r="V22" s="426">
        <v>23.5</v>
      </c>
      <c r="W22" s="423">
        <v>1.7</v>
      </c>
      <c r="X22" s="424">
        <v>120</v>
      </c>
      <c r="Y22" s="424">
        <v>36</v>
      </c>
      <c r="Z22" s="424">
        <v>20</v>
      </c>
      <c r="AA22" s="426">
        <v>400</v>
      </c>
      <c r="AB22" s="425">
        <v>14</v>
      </c>
      <c r="AC22" s="424">
        <v>4</v>
      </c>
      <c r="AD22" s="425">
        <v>10</v>
      </c>
      <c r="AE22" s="424">
        <v>10000</v>
      </c>
      <c r="AF22" s="427">
        <v>3</v>
      </c>
      <c r="AG22" s="423">
        <v>0.08</v>
      </c>
      <c r="AH22" s="438">
        <v>0</v>
      </c>
      <c r="AI22" s="438">
        <v>12</v>
      </c>
      <c r="AJ22" s="439" t="s">
        <v>650</v>
      </c>
      <c r="AK22" s="429" t="s">
        <v>660</v>
      </c>
      <c r="AL22" s="429">
        <v>2</v>
      </c>
      <c r="AM22" s="429">
        <v>2</v>
      </c>
      <c r="AN22" s="429">
        <v>2</v>
      </c>
      <c r="AO22" s="429" t="b">
        <v>1</v>
      </c>
      <c r="AP22" s="429" t="b">
        <v>1</v>
      </c>
      <c r="AQ22" s="429" t="b">
        <v>1</v>
      </c>
      <c r="AR22" s="429">
        <v>10</v>
      </c>
      <c r="AS22" s="429">
        <v>0.7</v>
      </c>
      <c r="AT22" s="450" t="s">
        <v>1148</v>
      </c>
      <c r="AU22" s="451" t="s">
        <v>1157</v>
      </c>
      <c r="AV22" s="432">
        <v>1.6999999999999999E-3</v>
      </c>
      <c r="AW22" s="433">
        <v>5.0000000000000001E-3</v>
      </c>
      <c r="AX22" s="354">
        <v>380</v>
      </c>
      <c r="AY22" s="417">
        <v>2.6</v>
      </c>
      <c r="AZ22" s="417">
        <v>9.5</v>
      </c>
      <c r="BA22" s="417">
        <v>1.7</v>
      </c>
      <c r="BB22" s="417">
        <v>0.5</v>
      </c>
      <c r="BC22" s="417">
        <v>2</v>
      </c>
      <c r="BD22" s="417"/>
      <c r="BH22"/>
    </row>
    <row r="23" spans="2:60">
      <c r="B23" s="440" t="s">
        <v>4</v>
      </c>
      <c r="C23" s="441" t="s">
        <v>411</v>
      </c>
      <c r="D23" s="441" t="s">
        <v>210</v>
      </c>
      <c r="E23" s="418">
        <v>7</v>
      </c>
      <c r="F23" s="435" t="s">
        <v>410</v>
      </c>
      <c r="G23" s="442">
        <v>1400000</v>
      </c>
      <c r="H23" s="443">
        <v>800</v>
      </c>
      <c r="I23" s="444">
        <v>35</v>
      </c>
      <c r="J23" s="445">
        <v>45</v>
      </c>
      <c r="K23" s="359">
        <v>17</v>
      </c>
      <c r="L23" s="422">
        <v>0</v>
      </c>
      <c r="M23" s="423">
        <v>330</v>
      </c>
      <c r="N23" s="424">
        <v>400</v>
      </c>
      <c r="O23" s="424">
        <v>2.2999999999999998</v>
      </c>
      <c r="P23" s="424">
        <v>1</v>
      </c>
      <c r="Q23" s="424">
        <v>1.4E-2</v>
      </c>
      <c r="R23" s="425">
        <v>25</v>
      </c>
      <c r="S23" s="425">
        <v>0.7</v>
      </c>
      <c r="T23" s="423">
        <v>1.54</v>
      </c>
      <c r="U23" s="424">
        <v>1.7</v>
      </c>
      <c r="V23" s="446">
        <v>25</v>
      </c>
      <c r="W23" s="436">
        <v>1.6</v>
      </c>
      <c r="X23" s="424">
        <v>155</v>
      </c>
      <c r="Y23" s="424">
        <v>42</v>
      </c>
      <c r="Z23" s="424">
        <v>28</v>
      </c>
      <c r="AA23" s="446">
        <v>425</v>
      </c>
      <c r="AB23" s="425">
        <v>15</v>
      </c>
      <c r="AC23" s="437">
        <v>5</v>
      </c>
      <c r="AD23" s="447">
        <v>10</v>
      </c>
      <c r="AE23" s="424">
        <v>20000</v>
      </c>
      <c r="AF23" s="448">
        <v>4</v>
      </c>
      <c r="AG23" s="436">
        <v>7.0000000000000007E-2</v>
      </c>
      <c r="AH23" s="449">
        <v>0</v>
      </c>
      <c r="AI23" s="449">
        <v>12</v>
      </c>
      <c r="AJ23" s="439" t="s">
        <v>651</v>
      </c>
      <c r="AK23" s="429" t="s">
        <v>661</v>
      </c>
      <c r="AL23" s="429">
        <v>2</v>
      </c>
      <c r="AM23" s="429">
        <v>2</v>
      </c>
      <c r="AN23" s="429">
        <v>2</v>
      </c>
      <c r="AO23" s="429" t="b">
        <v>1</v>
      </c>
      <c r="AP23" s="429" t="b">
        <v>1</v>
      </c>
      <c r="AQ23" s="429" t="b">
        <v>1</v>
      </c>
      <c r="AR23" s="429">
        <v>10</v>
      </c>
      <c r="AS23" s="429">
        <v>0.7</v>
      </c>
      <c r="AT23" s="450" t="s">
        <v>1149</v>
      </c>
      <c r="AU23" s="451" t="s">
        <v>1158</v>
      </c>
      <c r="AV23" s="432">
        <v>1.6000000000000001E-3</v>
      </c>
      <c r="AW23" s="433">
        <v>5.0000000000000001E-3</v>
      </c>
      <c r="AX23" s="354">
        <v>500</v>
      </c>
      <c r="AY23" s="417">
        <v>3.2</v>
      </c>
      <c r="AZ23" s="417">
        <v>9.5</v>
      </c>
      <c r="BA23" s="417">
        <v>1.7</v>
      </c>
      <c r="BB23" s="417">
        <v>0.3</v>
      </c>
      <c r="BC23" s="417">
        <v>1.2</v>
      </c>
      <c r="BD23" s="417"/>
      <c r="BH23"/>
    </row>
    <row r="24" spans="2:60">
      <c r="B24" s="440" t="s">
        <v>4</v>
      </c>
      <c r="C24" s="441" t="s">
        <v>412</v>
      </c>
      <c r="D24" s="441" t="s">
        <v>210</v>
      </c>
      <c r="E24" s="418">
        <v>8</v>
      </c>
      <c r="F24" s="435" t="s">
        <v>411</v>
      </c>
      <c r="G24" s="442">
        <v>2200000</v>
      </c>
      <c r="H24" s="443">
        <v>800</v>
      </c>
      <c r="I24" s="444">
        <v>35</v>
      </c>
      <c r="J24" s="445">
        <v>45</v>
      </c>
      <c r="K24" s="359">
        <v>20</v>
      </c>
      <c r="L24" s="422">
        <v>0</v>
      </c>
      <c r="M24" s="423">
        <v>375</v>
      </c>
      <c r="N24" s="437">
        <v>445</v>
      </c>
      <c r="O24" s="437">
        <v>2.2999999999999998</v>
      </c>
      <c r="P24" s="437">
        <v>1</v>
      </c>
      <c r="Q24" s="424">
        <v>1.4999999999999999E-2</v>
      </c>
      <c r="R24" s="425">
        <v>25</v>
      </c>
      <c r="S24" s="425">
        <v>0.7</v>
      </c>
      <c r="T24" s="436">
        <v>1.8</v>
      </c>
      <c r="U24" s="437">
        <v>1.9</v>
      </c>
      <c r="V24" s="446">
        <v>28</v>
      </c>
      <c r="W24" s="436">
        <v>1.6</v>
      </c>
      <c r="X24" s="424">
        <v>160</v>
      </c>
      <c r="Y24" s="424">
        <v>43</v>
      </c>
      <c r="Z24" s="437">
        <v>25</v>
      </c>
      <c r="AA24" s="446">
        <v>450</v>
      </c>
      <c r="AB24" s="425">
        <v>15</v>
      </c>
      <c r="AC24" s="437">
        <v>5</v>
      </c>
      <c r="AD24" s="447">
        <v>10</v>
      </c>
      <c r="AE24" s="424">
        <v>20000</v>
      </c>
      <c r="AF24" s="448">
        <v>4</v>
      </c>
      <c r="AG24" s="436">
        <v>0.06</v>
      </c>
      <c r="AH24" s="449">
        <v>0</v>
      </c>
      <c r="AI24" s="449">
        <v>12</v>
      </c>
      <c r="AJ24" s="439" t="s">
        <v>652</v>
      </c>
      <c r="AK24" s="429" t="s">
        <v>662</v>
      </c>
      <c r="AL24" s="429">
        <v>2</v>
      </c>
      <c r="AM24" s="429">
        <v>2</v>
      </c>
      <c r="AN24" s="429">
        <v>2</v>
      </c>
      <c r="AO24" s="429" t="b">
        <v>1</v>
      </c>
      <c r="AP24" s="429" t="b">
        <v>1</v>
      </c>
      <c r="AQ24" s="429" t="b">
        <v>1</v>
      </c>
      <c r="AR24" s="429">
        <v>10</v>
      </c>
      <c r="AS24" s="429">
        <v>0.7</v>
      </c>
      <c r="AT24" s="450" t="s">
        <v>1150</v>
      </c>
      <c r="AU24" s="451" t="s">
        <v>1159</v>
      </c>
      <c r="AV24" s="432">
        <v>1.6000000000000001E-3</v>
      </c>
      <c r="AW24" s="433">
        <v>5.0000000000000001E-3</v>
      </c>
      <c r="AX24" s="354">
        <v>620</v>
      </c>
      <c r="AY24" s="417">
        <v>3.9</v>
      </c>
      <c r="AZ24" s="417">
        <v>9.5</v>
      </c>
      <c r="BA24" s="417">
        <v>1.7</v>
      </c>
      <c r="BB24" s="417">
        <v>0.3</v>
      </c>
      <c r="BC24" s="417">
        <v>1.1000000000000001</v>
      </c>
      <c r="BD24" s="417"/>
      <c r="BH24"/>
    </row>
    <row r="25" spans="2:60" ht="15.75" thickBot="1">
      <c r="B25" s="440" t="s">
        <v>4</v>
      </c>
      <c r="C25" s="441" t="s">
        <v>413</v>
      </c>
      <c r="D25" s="441" t="s">
        <v>211</v>
      </c>
      <c r="E25" s="418">
        <v>9</v>
      </c>
      <c r="F25" s="435" t="s">
        <v>412</v>
      </c>
      <c r="G25" s="442">
        <v>3500000</v>
      </c>
      <c r="H25" s="443">
        <v>1100</v>
      </c>
      <c r="I25" s="444">
        <v>35</v>
      </c>
      <c r="J25" s="452">
        <v>45</v>
      </c>
      <c r="K25" s="359">
        <v>25</v>
      </c>
      <c r="L25" s="453">
        <v>0</v>
      </c>
      <c r="M25" s="454">
        <v>425</v>
      </c>
      <c r="N25" s="437">
        <v>500</v>
      </c>
      <c r="O25" s="437">
        <v>2.4</v>
      </c>
      <c r="P25" s="437">
        <v>1</v>
      </c>
      <c r="Q25" s="424">
        <v>1.6E-2</v>
      </c>
      <c r="R25" s="425">
        <v>20</v>
      </c>
      <c r="S25" s="425">
        <v>0.8</v>
      </c>
      <c r="T25" s="436">
        <v>2</v>
      </c>
      <c r="U25" s="437">
        <v>2.1</v>
      </c>
      <c r="V25" s="446">
        <v>31</v>
      </c>
      <c r="W25" s="436">
        <v>1.6</v>
      </c>
      <c r="X25" s="437">
        <v>165</v>
      </c>
      <c r="Y25" s="437">
        <v>41</v>
      </c>
      <c r="Z25" s="437">
        <v>24</v>
      </c>
      <c r="AA25" s="446">
        <v>475</v>
      </c>
      <c r="AB25" s="455">
        <v>16</v>
      </c>
      <c r="AC25" s="437">
        <v>6</v>
      </c>
      <c r="AD25" s="455">
        <v>10</v>
      </c>
      <c r="AE25" s="437">
        <v>30000</v>
      </c>
      <c r="AF25" s="456">
        <v>5</v>
      </c>
      <c r="AG25" s="436">
        <v>0.05</v>
      </c>
      <c r="AH25" s="438">
        <v>0</v>
      </c>
      <c r="AI25" s="438">
        <v>12</v>
      </c>
      <c r="AJ25" s="439" t="s">
        <v>653</v>
      </c>
      <c r="AK25" s="429" t="s">
        <v>663</v>
      </c>
      <c r="AL25" s="429">
        <v>2</v>
      </c>
      <c r="AM25" s="429">
        <v>2</v>
      </c>
      <c r="AN25" s="429">
        <v>2</v>
      </c>
      <c r="AO25" s="429" t="b">
        <v>1</v>
      </c>
      <c r="AP25" s="429" t="b">
        <v>1</v>
      </c>
      <c r="AQ25" s="429" t="b">
        <v>1</v>
      </c>
      <c r="AR25" s="429">
        <v>10</v>
      </c>
      <c r="AS25" s="429">
        <v>0.75</v>
      </c>
      <c r="AT25" s="457" t="s">
        <v>1151</v>
      </c>
      <c r="AU25" s="458" t="s">
        <v>1160</v>
      </c>
      <c r="AV25" s="432">
        <v>1.5E-3</v>
      </c>
      <c r="AW25" s="433">
        <v>5.0000000000000001E-3</v>
      </c>
      <c r="AX25" s="354">
        <v>750</v>
      </c>
      <c r="AY25" s="459">
        <v>4.7</v>
      </c>
      <c r="AZ25" s="459">
        <v>9.5</v>
      </c>
      <c r="BA25" s="459">
        <v>1.7</v>
      </c>
      <c r="BB25" s="459">
        <v>0.2</v>
      </c>
      <c r="BC25" s="459">
        <v>0.8</v>
      </c>
      <c r="BD25" s="459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74" t="s">
        <v>514</v>
      </c>
      <c r="J26" s="575"/>
      <c r="K26" s="575"/>
      <c r="L26" s="576"/>
      <c r="M26" s="271"/>
      <c r="N26" s="580" t="s">
        <v>515</v>
      </c>
      <c r="O26" s="580"/>
      <c r="P26" s="580"/>
      <c r="Q26" s="580"/>
      <c r="R26" s="580"/>
      <c r="S26" s="581"/>
      <c r="T26" s="579" t="s">
        <v>516</v>
      </c>
      <c r="U26" s="579"/>
      <c r="V26" s="270" t="s">
        <v>521</v>
      </c>
      <c r="W26" s="577" t="s">
        <v>520</v>
      </c>
      <c r="X26" s="577"/>
      <c r="Y26" s="577"/>
      <c r="Z26" s="578"/>
      <c r="AA26" s="582" t="s">
        <v>517</v>
      </c>
      <c r="AB26" s="583"/>
      <c r="AC26" s="583"/>
      <c r="AD26" s="583"/>
      <c r="AE26" s="583"/>
      <c r="AF26" s="584"/>
      <c r="AG26" s="269" t="s">
        <v>518</v>
      </c>
      <c r="AH26" s="201"/>
      <c r="AI26" s="201"/>
      <c r="AX26" s="571" t="s">
        <v>522</v>
      </c>
      <c r="AY26" s="572"/>
      <c r="AZ26" s="572"/>
      <c r="BA26" s="572"/>
      <c r="BB26" s="572"/>
      <c r="BC26" s="572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1477</v>
      </c>
      <c r="J5" s="286" t="s">
        <v>1478</v>
      </c>
      <c r="K5" s="286" t="s">
        <v>1524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1487</v>
      </c>
      <c r="J6" s="286" t="s">
        <v>1488</v>
      </c>
      <c r="K6" s="286" t="s">
        <v>1525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6" t="s">
        <v>1393</v>
      </c>
      <c r="J7" s="286" t="s">
        <v>1394</v>
      </c>
      <c r="K7" s="286" t="s">
        <v>1416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1220</v>
      </c>
      <c r="J8" s="286" t="s">
        <v>1200</v>
      </c>
      <c r="K8" s="286" t="s">
        <v>1201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6" t="s">
        <v>1076</v>
      </c>
      <c r="J9" s="286" t="s">
        <v>1084</v>
      </c>
      <c r="K9" s="292" t="s">
        <v>1215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1395</v>
      </c>
      <c r="J10" s="286" t="s">
        <v>1396</v>
      </c>
      <c r="K10" s="286" t="s">
        <v>1417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6" t="s">
        <v>1471</v>
      </c>
      <c r="J11" s="286" t="s">
        <v>1472</v>
      </c>
      <c r="K11" s="286" t="s">
        <v>1536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6" t="s">
        <v>1453</v>
      </c>
      <c r="J12" s="286" t="s">
        <v>1452</v>
      </c>
      <c r="K12" s="286" t="s">
        <v>1460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6" t="s">
        <v>1397</v>
      </c>
      <c r="J13" s="286" t="s">
        <v>1398</v>
      </c>
      <c r="K13" s="286" t="s">
        <v>1418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1489</v>
      </c>
      <c r="J14" s="292" t="s">
        <v>1496</v>
      </c>
      <c r="K14" s="286" t="s">
        <v>1541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1221</v>
      </c>
      <c r="J15" s="286" t="s">
        <v>1203</v>
      </c>
      <c r="K15" s="286" t="s">
        <v>1211</v>
      </c>
      <c r="L15" s="287" t="s">
        <v>781</v>
      </c>
      <c r="M15" s="282" t="s">
        <v>1081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6" t="s">
        <v>1399</v>
      </c>
      <c r="J16" s="286" t="s">
        <v>1400</v>
      </c>
      <c r="K16" s="286" t="s">
        <v>1419</v>
      </c>
      <c r="L16" s="287" t="s">
        <v>818</v>
      </c>
      <c r="M16" s="282" t="s">
        <v>1082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6" t="s">
        <v>1490</v>
      </c>
      <c r="J17" s="286" t="s">
        <v>1491</v>
      </c>
      <c r="K17" s="286" t="s">
        <v>1542</v>
      </c>
      <c r="L17" s="287" t="s">
        <v>779</v>
      </c>
      <c r="M17" s="282" t="s">
        <v>1083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6" t="s">
        <v>1080</v>
      </c>
      <c r="J18" s="286" t="s">
        <v>1085</v>
      </c>
      <c r="K18" s="292" t="s">
        <v>1216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1077</v>
      </c>
      <c r="J19" s="286" t="s">
        <v>1086</v>
      </c>
      <c r="K19" s="286" t="s">
        <v>1217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6" t="s">
        <v>1479</v>
      </c>
      <c r="J20" s="286" t="s">
        <v>1480</v>
      </c>
      <c r="K20" s="286" t="s">
        <v>1538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1205</v>
      </c>
      <c r="J21" s="286" t="s">
        <v>1204</v>
      </c>
      <c r="K21" s="286" t="s">
        <v>1202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1492</v>
      </c>
      <c r="J22" s="292" t="s">
        <v>1493</v>
      </c>
      <c r="K22" s="292" t="s">
        <v>1543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6" t="s">
        <v>1444</v>
      </c>
      <c r="J23" s="286" t="s">
        <v>1451</v>
      </c>
      <c r="K23" s="286" t="s">
        <v>1458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6" t="s">
        <v>1078</v>
      </c>
      <c r="J24" s="286" t="s">
        <v>1087</v>
      </c>
      <c r="K24" s="286" t="s">
        <v>1218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6" t="s">
        <v>1475</v>
      </c>
      <c r="J25" s="292" t="s">
        <v>1476</v>
      </c>
      <c r="K25" s="292" t="s">
        <v>1537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6" t="s">
        <v>1473</v>
      </c>
      <c r="J26" s="286" t="s">
        <v>1474</v>
      </c>
      <c r="K26" s="286" t="s">
        <v>1535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6" t="s">
        <v>1494</v>
      </c>
      <c r="J27" s="286" t="s">
        <v>1495</v>
      </c>
      <c r="K27" s="286" t="s">
        <v>1544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6" t="s">
        <v>1079</v>
      </c>
      <c r="J28" s="286" t="s">
        <v>1088</v>
      </c>
      <c r="K28" s="286" t="s">
        <v>1219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1454</v>
      </c>
      <c r="J29" s="286" t="s">
        <v>1455</v>
      </c>
      <c r="K29" s="286" t="s">
        <v>1468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1206</v>
      </c>
      <c r="J30" s="292" t="s">
        <v>1207</v>
      </c>
      <c r="K30" s="292" t="s">
        <v>1201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6" t="s">
        <v>1401</v>
      </c>
      <c r="J31" s="286" t="s">
        <v>1402</v>
      </c>
      <c r="K31" s="286" t="s">
        <v>1420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6" t="s">
        <v>1208</v>
      </c>
      <c r="J32" s="286" t="s">
        <v>1209</v>
      </c>
      <c r="K32" s="286" t="s">
        <v>1210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1481</v>
      </c>
      <c r="J33" s="286" t="s">
        <v>1482</v>
      </c>
      <c r="K33" s="286" t="s">
        <v>1540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1483</v>
      </c>
      <c r="J34" s="286" t="s">
        <v>1484</v>
      </c>
      <c r="K34" s="286" t="s">
        <v>1534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92" t="s">
        <v>1295</v>
      </c>
      <c r="J35" s="292" t="s">
        <v>1296</v>
      </c>
      <c r="K35" s="292" t="s">
        <v>1212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1289</v>
      </c>
      <c r="J36" s="286" t="s">
        <v>1290</v>
      </c>
      <c r="K36" s="286" t="s">
        <v>1312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1456</v>
      </c>
      <c r="J37" s="286" t="s">
        <v>1457</v>
      </c>
      <c r="K37" s="286" t="s">
        <v>1467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1293</v>
      </c>
      <c r="J38" s="286" t="s">
        <v>1294</v>
      </c>
      <c r="K38" s="286" t="s">
        <v>1313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1567</v>
      </c>
      <c r="J39" s="292" t="s">
        <v>1568</v>
      </c>
      <c r="K39" s="292" t="s">
        <v>1569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1291</v>
      </c>
      <c r="J40" s="286" t="s">
        <v>1288</v>
      </c>
      <c r="K40" s="286" t="s">
        <v>1311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6" t="s">
        <v>1497</v>
      </c>
      <c r="J41" s="286" t="s">
        <v>1498</v>
      </c>
      <c r="K41" s="286" t="s">
        <v>1539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1570</v>
      </c>
      <c r="J42" s="286" t="s">
        <v>1571</v>
      </c>
      <c r="K42" s="286" t="s">
        <v>1572</v>
      </c>
      <c r="L42" s="287" t="s">
        <v>1222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1286</v>
      </c>
      <c r="J43" s="292" t="s">
        <v>1287</v>
      </c>
      <c r="K43" s="286" t="s">
        <v>1310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1501</v>
      </c>
      <c r="J44" s="286" t="s">
        <v>1502</v>
      </c>
      <c r="K44" s="286" t="s">
        <v>1503</v>
      </c>
      <c r="L44" s="287" t="s">
        <v>955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6" t="s">
        <v>1445</v>
      </c>
      <c r="J45" s="286" t="s">
        <v>1446</v>
      </c>
      <c r="K45" s="286" t="s">
        <v>1461</v>
      </c>
      <c r="L45" s="287" t="s">
        <v>1320</v>
      </c>
      <c r="M45" s="282" t="s">
        <v>1349</v>
      </c>
      <c r="N45" s="328" t="s">
        <v>1350</v>
      </c>
      <c r="O45" s="282">
        <v>40</v>
      </c>
    </row>
    <row r="46" spans="1:18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6" t="s">
        <v>1449</v>
      </c>
      <c r="J46" s="286" t="s">
        <v>1450</v>
      </c>
      <c r="K46" s="286" t="s">
        <v>1466</v>
      </c>
      <c r="L46" s="287" t="s">
        <v>1324</v>
      </c>
      <c r="M46" s="282" t="s">
        <v>1351</v>
      </c>
      <c r="N46" s="282" t="s">
        <v>1352</v>
      </c>
      <c r="O46" s="282">
        <v>41</v>
      </c>
    </row>
    <row r="47" spans="1:18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6" t="s">
        <v>1447</v>
      </c>
      <c r="J47" s="286" t="s">
        <v>1448</v>
      </c>
      <c r="K47" s="286" t="s">
        <v>1459</v>
      </c>
      <c r="L47" s="287" t="s">
        <v>1442</v>
      </c>
      <c r="M47" s="282" t="s">
        <v>1353</v>
      </c>
      <c r="N47" s="282" t="s">
        <v>1354</v>
      </c>
      <c r="O47" s="282">
        <v>42</v>
      </c>
    </row>
    <row r="48" spans="1:18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1442</v>
      </c>
      <c r="M48" s="282" t="s">
        <v>1355</v>
      </c>
      <c r="N48" s="282" t="s">
        <v>1356</v>
      </c>
      <c r="O48" s="282">
        <v>43</v>
      </c>
    </row>
    <row r="49" spans="2:15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1319</v>
      </c>
      <c r="M50" s="282" t="s">
        <v>1357</v>
      </c>
      <c r="N50" s="282" t="s">
        <v>1358</v>
      </c>
      <c r="O50" s="282">
        <v>45</v>
      </c>
    </row>
    <row r="51" spans="2:15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1441</v>
      </c>
      <c r="M52" s="282" t="s">
        <v>1359</v>
      </c>
      <c r="N52" s="282" t="s">
        <v>1360</v>
      </c>
      <c r="O52" s="282">
        <v>47</v>
      </c>
    </row>
    <row r="53" spans="2:15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1321</v>
      </c>
      <c r="M53" s="282" t="s">
        <v>1361</v>
      </c>
      <c r="N53" s="282" t="s">
        <v>1362</v>
      </c>
      <c r="O53" s="282">
        <v>48</v>
      </c>
    </row>
    <row r="54" spans="2:15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1323</v>
      </c>
      <c r="M54" s="282" t="s">
        <v>1363</v>
      </c>
      <c r="N54" s="282" t="s">
        <v>1364</v>
      </c>
      <c r="O54" s="282">
        <v>49</v>
      </c>
    </row>
    <row r="55" spans="2:15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6" t="s">
        <v>1566</v>
      </c>
      <c r="J56" s="286" t="s">
        <v>640</v>
      </c>
      <c r="K56" s="286" t="s">
        <v>933</v>
      </c>
      <c r="L56" s="287" t="s">
        <v>1565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1322</v>
      </c>
      <c r="M57" s="282" t="s">
        <v>1365</v>
      </c>
      <c r="N57" s="282" t="s">
        <v>1366</v>
      </c>
      <c r="O57" s="282">
        <v>52</v>
      </c>
    </row>
    <row r="58" spans="2:15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1433</v>
      </c>
      <c r="M58" s="282" t="s">
        <v>1367</v>
      </c>
      <c r="N58" s="282" t="s">
        <v>1368</v>
      </c>
      <c r="O58" s="282">
        <v>53</v>
      </c>
    </row>
    <row r="59" spans="2:15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1369</v>
      </c>
      <c r="N59" s="282" t="s">
        <v>1370</v>
      </c>
      <c r="O59" s="282">
        <v>54</v>
      </c>
    </row>
    <row r="60" spans="2:15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1385</v>
      </c>
      <c r="J60" s="286" t="s">
        <v>640</v>
      </c>
      <c r="K60" s="286" t="s">
        <v>933</v>
      </c>
      <c r="L60" s="287" t="s">
        <v>1438</v>
      </c>
      <c r="M60" s="282" t="s">
        <v>1371</v>
      </c>
      <c r="N60" s="282" t="s">
        <v>1372</v>
      </c>
      <c r="O60" s="282">
        <v>55</v>
      </c>
    </row>
    <row r="61" spans="2:15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1386</v>
      </c>
      <c r="J61" s="286" t="s">
        <v>640</v>
      </c>
      <c r="K61" s="286" t="s">
        <v>933</v>
      </c>
      <c r="L61" s="287" t="s">
        <v>1439</v>
      </c>
      <c r="M61" s="282" t="s">
        <v>1373</v>
      </c>
      <c r="N61" s="282" t="s">
        <v>1374</v>
      </c>
      <c r="O61" s="282">
        <v>56</v>
      </c>
    </row>
    <row r="62" spans="2:15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1387</v>
      </c>
      <c r="J62" s="286" t="s">
        <v>640</v>
      </c>
      <c r="K62" s="286" t="s">
        <v>933</v>
      </c>
      <c r="L62" s="287" t="s">
        <v>1440</v>
      </c>
      <c r="M62" s="282" t="s">
        <v>1375</v>
      </c>
      <c r="N62" s="282" t="s">
        <v>1376</v>
      </c>
      <c r="O62" s="282">
        <v>57</v>
      </c>
    </row>
    <row r="63" spans="2:15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1436</v>
      </c>
      <c r="J63" s="286" t="s">
        <v>640</v>
      </c>
      <c r="K63" s="286" t="s">
        <v>933</v>
      </c>
      <c r="L63" s="287" t="s">
        <v>1435</v>
      </c>
      <c r="M63" s="282" t="s">
        <v>1377</v>
      </c>
      <c r="N63" s="282" t="s">
        <v>1378</v>
      </c>
      <c r="O63" s="282">
        <v>58</v>
      </c>
    </row>
    <row r="64" spans="2:15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1382</v>
      </c>
      <c r="J64" s="286" t="s">
        <v>640</v>
      </c>
      <c r="K64" s="286" t="s">
        <v>933</v>
      </c>
      <c r="L64" s="287" t="s">
        <v>1381</v>
      </c>
      <c r="M64" s="282" t="s">
        <v>1379</v>
      </c>
      <c r="N64" s="282" t="s">
        <v>1380</v>
      </c>
      <c r="O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1485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7"/>
      <c r="C76" s="5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1548</v>
      </c>
      <c r="C77" s="277" t="s">
        <v>5</v>
      </c>
      <c r="D77" s="278" t="s">
        <v>186</v>
      </c>
      <c r="E77" s="279" t="s">
        <v>23</v>
      </c>
      <c r="F77" s="462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9" t="s">
        <v>1550</v>
      </c>
    </row>
    <row r="79" spans="2:15">
      <c r="B79" s="289" t="s">
        <v>4</v>
      </c>
      <c r="C79" s="568" t="s">
        <v>1276</v>
      </c>
      <c r="D79" s="291">
        <v>1</v>
      </c>
      <c r="E79" s="292" t="s">
        <v>1273</v>
      </c>
      <c r="F79" s="569" t="s">
        <v>1552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9" t="s">
        <v>1551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9" t="s">
        <v>1549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9" t="s">
        <v>1553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9" t="s">
        <v>1554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9" t="s">
        <v>1555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8"/>
  <sheetViews>
    <sheetView topLeftCell="A28" workbookViewId="0">
      <pane xSplit="2" topLeftCell="H1" activePane="topRight" state="frozen"/>
      <selection activeCell="A22" sqref="A22"/>
      <selection pane="topRight" activeCell="J55" sqref="J5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585"/>
      <c r="F3" s="585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585"/>
      <c r="F21" s="585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1509</v>
      </c>
      <c r="AB25" s="352" t="s">
        <v>1514</v>
      </c>
      <c r="AC25" s="352" t="s">
        <v>1517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1510</v>
      </c>
      <c r="AC26" s="368" t="s">
        <v>1515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1515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1516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1522</v>
      </c>
      <c r="C41" s="343" t="s">
        <v>763</v>
      </c>
      <c r="D41" s="561">
        <v>180</v>
      </c>
      <c r="E41" s="562">
        <v>9</v>
      </c>
      <c r="F41" s="562">
        <v>0</v>
      </c>
      <c r="G41" s="345">
        <v>20</v>
      </c>
      <c r="H41" s="345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64" t="s">
        <v>564</v>
      </c>
      <c r="AB41" s="370" t="s">
        <v>689</v>
      </c>
      <c r="AC41" s="370" t="s">
        <v>746</v>
      </c>
      <c r="AD41" s="370" t="s">
        <v>721</v>
      </c>
      <c r="AE41" s="565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1504</v>
      </c>
      <c r="AB48" s="368" t="s">
        <v>1511</v>
      </c>
      <c r="AC48" s="368" t="s">
        <v>1516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1505</v>
      </c>
      <c r="AB49" s="368" t="s">
        <v>1511</v>
      </c>
      <c r="AC49" s="368" t="s">
        <v>1516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1508</v>
      </c>
      <c r="AB53" s="368" t="s">
        <v>1511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1511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81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81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81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1512</v>
      </c>
      <c r="AC59" s="352" t="s">
        <v>1517</v>
      </c>
      <c r="AD59" s="352" t="s">
        <v>1518</v>
      </c>
      <c r="AE59" s="372" t="s">
        <v>1520</v>
      </c>
    </row>
    <row r="60" spans="1:31" s="27" customFormat="1">
      <c r="A60" s="353" t="s">
        <v>4</v>
      </c>
      <c r="B60" s="342" t="s">
        <v>1521</v>
      </c>
      <c r="C60" s="355" t="s">
        <v>1089</v>
      </c>
      <c r="D60" s="558">
        <v>90</v>
      </c>
      <c r="E60" s="559">
        <v>4</v>
      </c>
      <c r="F60" s="559">
        <v>0</v>
      </c>
      <c r="G60" s="357">
        <v>60</v>
      </c>
      <c r="H60" s="357">
        <v>10</v>
      </c>
      <c r="I60" s="559">
        <v>83</v>
      </c>
      <c r="J60" s="560">
        <v>0.22499999999999998</v>
      </c>
      <c r="K60" s="559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564" t="s">
        <v>1176</v>
      </c>
      <c r="AB60" s="370" t="s">
        <v>1512</v>
      </c>
      <c r="AC60" s="370" t="s">
        <v>1517</v>
      </c>
      <c r="AD60" s="370" t="s">
        <v>1518</v>
      </c>
      <c r="AE60" s="565" t="s">
        <v>1520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1523</v>
      </c>
      <c r="C64" s="355" t="s">
        <v>763</v>
      </c>
      <c r="D64" s="558">
        <v>90</v>
      </c>
      <c r="E64" s="559">
        <v>4</v>
      </c>
      <c r="F64" s="559">
        <v>0</v>
      </c>
      <c r="G64" s="357">
        <v>150</v>
      </c>
      <c r="H64" s="357">
        <v>0</v>
      </c>
      <c r="I64" s="559">
        <v>83</v>
      </c>
      <c r="J64" s="560">
        <v>0.22499999999999998</v>
      </c>
      <c r="K64" s="559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81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1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1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1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9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500"/>
    </row>
    <row r="74" spans="1:31" s="501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9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500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1506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1507</v>
      </c>
      <c r="AB79" s="368" t="s">
        <v>1513</v>
      </c>
      <c r="AC79" s="368" t="s">
        <v>719</v>
      </c>
      <c r="AD79" s="368" t="s">
        <v>1519</v>
      </c>
      <c r="AE79" s="368" t="s">
        <v>1519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1513</v>
      </c>
      <c r="AC81" s="368" t="s">
        <v>1517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1546</v>
      </c>
      <c r="C90" s="375" t="s">
        <v>347</v>
      </c>
      <c r="D90" s="558">
        <v>220</v>
      </c>
      <c r="E90" s="559">
        <v>21</v>
      </c>
      <c r="F90" s="559">
        <v>0</v>
      </c>
      <c r="G90" s="287">
        <v>25</v>
      </c>
      <c r="H90" s="287">
        <v>0</v>
      </c>
      <c r="I90" s="559">
        <v>95</v>
      </c>
      <c r="J90" s="560">
        <v>0.15</v>
      </c>
      <c r="K90" s="559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9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81" t="s">
        <v>556</v>
      </c>
      <c r="AB90" s="364" t="s">
        <v>685</v>
      </c>
      <c r="AC90" s="364" t="s">
        <v>705</v>
      </c>
      <c r="AD90" s="368"/>
      <c r="AE90" s="570"/>
    </row>
    <row r="91" spans="1:31" s="27" customFormat="1">
      <c r="A91" s="353" t="s">
        <v>4</v>
      </c>
      <c r="B91" s="374" t="s">
        <v>1545</v>
      </c>
      <c r="C91" s="375" t="s">
        <v>347</v>
      </c>
      <c r="D91" s="558">
        <v>60</v>
      </c>
      <c r="E91" s="559">
        <v>9</v>
      </c>
      <c r="F91" s="559">
        <v>0</v>
      </c>
      <c r="G91" s="287">
        <v>10</v>
      </c>
      <c r="H91" s="287">
        <v>0</v>
      </c>
      <c r="I91" s="559">
        <v>35</v>
      </c>
      <c r="J91" s="560">
        <v>7.4999999999999997E-2</v>
      </c>
      <c r="K91" s="559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9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81" t="s">
        <v>556</v>
      </c>
      <c r="AB91" s="364" t="s">
        <v>685</v>
      </c>
      <c r="AC91" s="364" t="s">
        <v>705</v>
      </c>
      <c r="AD91" s="368"/>
      <c r="AE91" s="570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 ht="15.75" thickBo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8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9" t="s">
        <v>4</v>
      </c>
      <c r="B96" s="390" t="s">
        <v>993</v>
      </c>
      <c r="C96" s="391" t="s">
        <v>763</v>
      </c>
      <c r="D96" s="344">
        <v>60</v>
      </c>
      <c r="E96" s="392">
        <v>2</v>
      </c>
      <c r="F96" s="392">
        <v>0</v>
      </c>
      <c r="G96" s="392">
        <v>8</v>
      </c>
      <c r="H96" s="392">
        <v>0</v>
      </c>
      <c r="I96" s="392">
        <v>75</v>
      </c>
      <c r="J96" s="346">
        <v>0.22499999999999998</v>
      </c>
      <c r="K96" s="392">
        <v>0</v>
      </c>
      <c r="L96" s="393" t="b">
        <v>1</v>
      </c>
      <c r="M96" s="348">
        <v>5</v>
      </c>
      <c r="N96" s="348">
        <v>0</v>
      </c>
      <c r="O96" s="393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4">
        <v>0.25</v>
      </c>
      <c r="X96" s="394">
        <v>0.25</v>
      </c>
      <c r="Y96" s="394">
        <v>0.8</v>
      </c>
      <c r="Z96" s="395">
        <v>0</v>
      </c>
      <c r="AA96" s="396" t="s">
        <v>1167</v>
      </c>
      <c r="AB96" s="397" t="s">
        <v>1240</v>
      </c>
      <c r="AC96" s="397" t="s">
        <v>1250</v>
      </c>
      <c r="AD96" s="398"/>
      <c r="AE96" s="399"/>
    </row>
    <row r="97" spans="1:31" customFormat="1" ht="15.75" thickBot="1"/>
    <row r="98" spans="1:31" ht="23.25">
      <c r="A98" s="12" t="s">
        <v>548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31">
      <c r="A99" s="203"/>
      <c r="B99" s="203"/>
      <c r="C99" s="205"/>
      <c r="D99" s="203"/>
      <c r="E99" s="203"/>
      <c r="F99" s="585"/>
      <c r="G99" s="585"/>
      <c r="H99" s="161" t="s">
        <v>366</v>
      </c>
      <c r="I99" s="161"/>
      <c r="J99" s="203"/>
      <c r="K99" s="5"/>
      <c r="L99" s="5"/>
      <c r="M99" s="5" t="s">
        <v>398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61"/>
      <c r="AB99" s="161"/>
      <c r="AC99" s="161"/>
      <c r="AD99" s="161"/>
      <c r="AE99" s="5"/>
    </row>
    <row r="100" spans="1:31" ht="145.5">
      <c r="A100" s="141" t="s">
        <v>552</v>
      </c>
      <c r="B100" s="141" t="s">
        <v>5</v>
      </c>
      <c r="C100" s="141" t="s">
        <v>353</v>
      </c>
      <c r="D100" s="152" t="s">
        <v>1197</v>
      </c>
      <c r="E100" s="152" t="s">
        <v>1184</v>
      </c>
      <c r="F100" s="152" t="s">
        <v>549</v>
      </c>
      <c r="G100" s="152" t="s">
        <v>480</v>
      </c>
      <c r="H100" s="152" t="s">
        <v>367</v>
      </c>
      <c r="I100" s="152" t="s">
        <v>370</v>
      </c>
      <c r="J100" s="152" t="s">
        <v>629</v>
      </c>
      <c r="K100" s="152" t="s">
        <v>628</v>
      </c>
      <c r="L100" s="152" t="s">
        <v>354</v>
      </c>
      <c r="M100" s="147" t="s">
        <v>38</v>
      </c>
      <c r="N100" s="147" t="s">
        <v>395</v>
      </c>
      <c r="O100" s="147" t="s">
        <v>397</v>
      </c>
    </row>
    <row r="101" spans="1:31">
      <c r="A101" s="245" t="s">
        <v>4</v>
      </c>
      <c r="B101" s="178" t="s">
        <v>1185</v>
      </c>
      <c r="C101" s="178" t="s">
        <v>346</v>
      </c>
      <c r="D101" s="246" t="s">
        <v>1198</v>
      </c>
      <c r="E101" s="246">
        <v>3</v>
      </c>
      <c r="F101" s="314">
        <v>0</v>
      </c>
      <c r="G101" s="314">
        <v>0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618</v>
      </c>
      <c r="N101" s="209" t="s">
        <v>719</v>
      </c>
      <c r="O101" s="206" t="s">
        <v>687</v>
      </c>
      <c r="P101" s="5"/>
      <c r="Q101" s="5"/>
    </row>
    <row r="102" spans="1:31">
      <c r="A102" s="245" t="s">
        <v>4</v>
      </c>
      <c r="B102" s="178" t="s">
        <v>1186</v>
      </c>
      <c r="C102" s="178" t="s">
        <v>346</v>
      </c>
      <c r="D102" s="246" t="s">
        <v>302</v>
      </c>
      <c r="E102" s="246">
        <v>3</v>
      </c>
      <c r="F102" s="314">
        <v>0</v>
      </c>
      <c r="G102" s="314">
        <v>1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618</v>
      </c>
      <c r="N102" s="209" t="s">
        <v>719</v>
      </c>
      <c r="O102" s="206" t="s">
        <v>687</v>
      </c>
      <c r="P102" s="5"/>
      <c r="Q102" s="5"/>
    </row>
    <row r="103" spans="1:31">
      <c r="A103" s="245" t="s">
        <v>4</v>
      </c>
      <c r="B103" s="178" t="s">
        <v>1187</v>
      </c>
      <c r="C103" s="178" t="s">
        <v>352</v>
      </c>
      <c r="D103" s="246" t="s">
        <v>1198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618</v>
      </c>
      <c r="N103" s="209" t="s">
        <v>719</v>
      </c>
      <c r="O103" s="206" t="s">
        <v>687</v>
      </c>
      <c r="P103" s="5"/>
      <c r="Q103" s="5"/>
    </row>
    <row r="104" spans="1:31">
      <c r="A104" s="245" t="s">
        <v>4</v>
      </c>
      <c r="B104" s="178" t="s">
        <v>1188</v>
      </c>
      <c r="C104" s="178" t="s">
        <v>352</v>
      </c>
      <c r="D104" s="246" t="s">
        <v>302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618</v>
      </c>
      <c r="N104" s="209" t="s">
        <v>719</v>
      </c>
      <c r="O104" s="206" t="s">
        <v>687</v>
      </c>
      <c r="P104" s="5"/>
      <c r="Q104" s="5"/>
    </row>
    <row r="105" spans="1:31">
      <c r="A105" s="245" t="s">
        <v>4</v>
      </c>
      <c r="B105" s="178" t="s">
        <v>1189</v>
      </c>
      <c r="C105" s="178" t="s">
        <v>349</v>
      </c>
      <c r="D105" s="246" t="s">
        <v>1198</v>
      </c>
      <c r="E105" s="246">
        <v>3</v>
      </c>
      <c r="F105" s="314">
        <v>0</v>
      </c>
      <c r="G105" s="314">
        <v>0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618</v>
      </c>
      <c r="N105" s="209" t="s">
        <v>719</v>
      </c>
      <c r="O105" s="206" t="s">
        <v>687</v>
      </c>
      <c r="P105" s="5"/>
      <c r="Q105" s="5"/>
    </row>
    <row r="106" spans="1:31">
      <c r="A106" s="245" t="s">
        <v>4</v>
      </c>
      <c r="B106" s="178" t="s">
        <v>1190</v>
      </c>
      <c r="C106" s="178" t="s">
        <v>349</v>
      </c>
      <c r="D106" s="246" t="s">
        <v>302</v>
      </c>
      <c r="E106" s="246">
        <v>3</v>
      </c>
      <c r="F106" s="314">
        <v>0</v>
      </c>
      <c r="G106" s="314">
        <v>1</v>
      </c>
      <c r="H106" s="314">
        <v>0</v>
      </c>
      <c r="I106" s="314">
        <v>0</v>
      </c>
      <c r="J106" s="247">
        <v>2</v>
      </c>
      <c r="K106" s="247">
        <v>0</v>
      </c>
      <c r="L106" s="247">
        <v>0</v>
      </c>
      <c r="M106" s="209" t="s">
        <v>618</v>
      </c>
      <c r="N106" s="209" t="s">
        <v>719</v>
      </c>
      <c r="O106" s="206" t="s">
        <v>687</v>
      </c>
      <c r="P106" s="5"/>
      <c r="Q106" s="5"/>
    </row>
    <row r="107" spans="1:31">
      <c r="A107" s="245" t="s">
        <v>4</v>
      </c>
      <c r="B107" s="178" t="s">
        <v>1191</v>
      </c>
      <c r="C107" s="178" t="s">
        <v>349</v>
      </c>
      <c r="D107" s="246" t="s">
        <v>1199</v>
      </c>
      <c r="E107" s="246">
        <v>3</v>
      </c>
      <c r="F107" s="314">
        <v>0</v>
      </c>
      <c r="G107" s="314">
        <v>2</v>
      </c>
      <c r="H107" s="314">
        <v>0</v>
      </c>
      <c r="I107" s="314">
        <v>0</v>
      </c>
      <c r="J107" s="247">
        <v>2</v>
      </c>
      <c r="K107" s="247">
        <v>0</v>
      </c>
      <c r="L107" s="247">
        <v>0</v>
      </c>
      <c r="M107" s="209" t="s">
        <v>618</v>
      </c>
      <c r="N107" s="209" t="s">
        <v>719</v>
      </c>
      <c r="O107" s="206" t="s">
        <v>687</v>
      </c>
      <c r="P107" s="5"/>
      <c r="Q107" s="5"/>
    </row>
    <row r="108" spans="1:31" s="204" customFormat="1">
      <c r="A108" s="245" t="s">
        <v>4</v>
      </c>
      <c r="B108" s="178" t="s">
        <v>1192</v>
      </c>
      <c r="C108" s="178" t="s">
        <v>351</v>
      </c>
      <c r="D108" s="246" t="s">
        <v>1198</v>
      </c>
      <c r="E108" s="246">
        <v>3</v>
      </c>
      <c r="F108" s="314">
        <v>0</v>
      </c>
      <c r="G108" s="314">
        <v>0</v>
      </c>
      <c r="H108" s="314">
        <v>0</v>
      </c>
      <c r="I108" s="314">
        <v>0</v>
      </c>
      <c r="J108" s="247">
        <v>2</v>
      </c>
      <c r="K108" s="247">
        <v>0</v>
      </c>
      <c r="L108" s="247">
        <v>0</v>
      </c>
      <c r="M108" s="209" t="s">
        <v>618</v>
      </c>
      <c r="N108" s="209" t="s">
        <v>719</v>
      </c>
      <c r="O108" s="206" t="s">
        <v>687</v>
      </c>
      <c r="P108" s="5"/>
      <c r="Q108" s="5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</row>
    <row r="109" spans="1:31">
      <c r="A109" s="245" t="s">
        <v>4</v>
      </c>
      <c r="B109" s="178" t="s">
        <v>1193</v>
      </c>
      <c r="C109" s="178" t="s">
        <v>351</v>
      </c>
      <c r="D109" s="246" t="s">
        <v>302</v>
      </c>
      <c r="E109" s="246">
        <v>3</v>
      </c>
      <c r="F109" s="314">
        <v>0</v>
      </c>
      <c r="G109" s="314">
        <v>1</v>
      </c>
      <c r="H109" s="314">
        <v>0</v>
      </c>
      <c r="I109" s="314">
        <v>0</v>
      </c>
      <c r="J109" s="247">
        <v>2</v>
      </c>
      <c r="K109" s="247">
        <v>0</v>
      </c>
      <c r="L109" s="247">
        <v>0</v>
      </c>
      <c r="M109" s="209" t="s">
        <v>618</v>
      </c>
      <c r="N109" s="209" t="s">
        <v>719</v>
      </c>
      <c r="O109" s="206" t="s">
        <v>687</v>
      </c>
      <c r="P109" s="5"/>
      <c r="Q109" s="5"/>
    </row>
    <row r="110" spans="1:31">
      <c r="A110" s="245" t="s">
        <v>4</v>
      </c>
      <c r="B110" s="178" t="s">
        <v>1194</v>
      </c>
      <c r="C110" s="178" t="s">
        <v>351</v>
      </c>
      <c r="D110" s="246" t="s">
        <v>1199</v>
      </c>
      <c r="E110" s="246">
        <v>3</v>
      </c>
      <c r="F110" s="314">
        <v>0</v>
      </c>
      <c r="G110" s="314">
        <v>2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23"/>
      <c r="B111" s="223"/>
      <c r="C111" s="223"/>
      <c r="D111" s="224"/>
      <c r="E111" s="225"/>
      <c r="F111" s="225"/>
      <c r="G111" s="225"/>
      <c r="H111" s="225"/>
      <c r="I111" s="225"/>
      <c r="J111" s="226"/>
      <c r="K111" s="226"/>
      <c r="L111" s="226"/>
      <c r="M111" s="225"/>
    </row>
    <row r="112" spans="1:31"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</row>
    <row r="113" spans="1:12" ht="15.75" thickBot="1"/>
    <row r="114" spans="1:12" ht="23.25">
      <c r="A114" s="12" t="s">
        <v>435</v>
      </c>
      <c r="B114" s="12"/>
      <c r="C114" s="12"/>
      <c r="D114" s="12"/>
      <c r="E114" s="204"/>
      <c r="F114" s="204"/>
      <c r="G114" s="204"/>
      <c r="H114" s="204"/>
      <c r="I114" s="204"/>
      <c r="J114" s="204"/>
      <c r="K114" s="204"/>
      <c r="L114" s="204"/>
    </row>
    <row r="116" spans="1:12" ht="159.75">
      <c r="A116" s="141" t="s">
        <v>436</v>
      </c>
      <c r="B116" s="142" t="s">
        <v>5</v>
      </c>
      <c r="C116" s="142" t="s">
        <v>190</v>
      </c>
      <c r="D116" s="145" t="s">
        <v>25</v>
      </c>
      <c r="E116" s="145" t="s">
        <v>220</v>
      </c>
      <c r="F116" s="145" t="s">
        <v>327</v>
      </c>
      <c r="G116" s="145" t="s">
        <v>391</v>
      </c>
      <c r="H116" s="145" t="s">
        <v>441</v>
      </c>
    </row>
    <row r="117" spans="1:12">
      <c r="A117" s="208" t="s">
        <v>4</v>
      </c>
      <c r="B117" s="183" t="s">
        <v>437</v>
      </c>
      <c r="C117" s="183" t="s">
        <v>187</v>
      </c>
      <c r="D117" s="190">
        <v>42</v>
      </c>
      <c r="E117" s="190">
        <v>8</v>
      </c>
      <c r="F117" s="190">
        <v>1.3</v>
      </c>
      <c r="G117" s="190">
        <v>2</v>
      </c>
      <c r="H117" s="190">
        <v>0.25</v>
      </c>
    </row>
    <row r="118" spans="1:12">
      <c r="A118" s="208" t="s">
        <v>4</v>
      </c>
      <c r="B118" s="183" t="s">
        <v>438</v>
      </c>
      <c r="C118" s="183" t="s">
        <v>188</v>
      </c>
      <c r="D118" s="190">
        <v>92</v>
      </c>
      <c r="E118" s="190">
        <v>10</v>
      </c>
      <c r="F118" s="190">
        <v>1.1000000000000001</v>
      </c>
      <c r="G118" s="190">
        <v>2</v>
      </c>
      <c r="H118" s="190">
        <v>0.3</v>
      </c>
    </row>
    <row r="119" spans="1:12">
      <c r="A119" s="208" t="s">
        <v>4</v>
      </c>
      <c r="B119" s="183" t="s">
        <v>439</v>
      </c>
      <c r="C119" s="183" t="s">
        <v>189</v>
      </c>
      <c r="D119" s="190">
        <v>235</v>
      </c>
      <c r="E119" s="190">
        <v>12</v>
      </c>
      <c r="F119" s="190">
        <v>0.9</v>
      </c>
      <c r="G119" s="190">
        <v>2</v>
      </c>
      <c r="H119" s="190">
        <v>0.32500000000000001</v>
      </c>
    </row>
    <row r="120" spans="1:12">
      <c r="A120" s="208" t="s">
        <v>4</v>
      </c>
      <c r="B120" s="183" t="s">
        <v>440</v>
      </c>
      <c r="C120" s="183" t="s">
        <v>210</v>
      </c>
      <c r="D120" s="190">
        <v>686</v>
      </c>
      <c r="E120" s="190">
        <v>14</v>
      </c>
      <c r="F120" s="190">
        <v>0.7</v>
      </c>
      <c r="G120" s="190">
        <v>2</v>
      </c>
      <c r="H120" s="190">
        <v>0.35</v>
      </c>
    </row>
    <row r="121" spans="1:12">
      <c r="A121" s="208" t="s">
        <v>4</v>
      </c>
      <c r="B121" s="183" t="s">
        <v>460</v>
      </c>
      <c r="C121" s="183" t="s">
        <v>211</v>
      </c>
      <c r="D121" s="190">
        <v>1040</v>
      </c>
      <c r="E121" s="190">
        <v>14</v>
      </c>
      <c r="F121" s="190">
        <v>0.5</v>
      </c>
      <c r="G121" s="190">
        <v>2</v>
      </c>
      <c r="H121" s="190">
        <v>0.35</v>
      </c>
    </row>
    <row r="124" spans="1:12">
      <c r="D124" s="275">
        <v>42</v>
      </c>
      <c r="F124" s="275">
        <v>1.3</v>
      </c>
      <c r="G124" s="67">
        <f>D117*F117</f>
        <v>54.6</v>
      </c>
      <c r="I124" s="67">
        <f>D124*F124</f>
        <v>54.6</v>
      </c>
    </row>
    <row r="125" spans="1:12">
      <c r="D125" s="275">
        <v>92</v>
      </c>
      <c r="F125" s="275">
        <v>1.1000000000000001</v>
      </c>
      <c r="G125" s="67">
        <f>D118*F118</f>
        <v>101.2</v>
      </c>
      <c r="I125" s="67">
        <f t="shared" ref="I125:I128" si="0">D125*F125</f>
        <v>101.2</v>
      </c>
    </row>
    <row r="126" spans="1:12">
      <c r="D126" s="275">
        <v>235</v>
      </c>
      <c r="F126" s="275">
        <v>0.9</v>
      </c>
      <c r="G126" s="67">
        <f>D119*F119</f>
        <v>211.5</v>
      </c>
      <c r="I126" s="67">
        <f t="shared" si="0"/>
        <v>211.5</v>
      </c>
    </row>
    <row r="127" spans="1:12">
      <c r="D127" s="275">
        <v>686</v>
      </c>
      <c r="F127" s="275">
        <v>0.7</v>
      </c>
      <c r="G127" s="67">
        <f>D120*F120</f>
        <v>480.2</v>
      </c>
      <c r="I127" s="67">
        <f t="shared" si="0"/>
        <v>480.2</v>
      </c>
    </row>
    <row r="128" spans="1:12">
      <c r="D128" s="275">
        <v>1040</v>
      </c>
      <c r="F128" s="275">
        <v>0.5</v>
      </c>
      <c r="G128" s="67">
        <f>D121*F121</f>
        <v>520</v>
      </c>
      <c r="I128" s="67">
        <f t="shared" si="0"/>
        <v>520</v>
      </c>
    </row>
  </sheetData>
  <mergeCells count="3">
    <mergeCell ref="E21:F21"/>
    <mergeCell ref="E3:F3"/>
    <mergeCell ref="F99:G99"/>
  </mergeCells>
  <conditionalFormatting sqref="M96:P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01:O110 J111:L111 AA23:AE96"/>
    <dataValidation type="list" allowBlank="1" showInputMessage="1" showErrorMessage="1" sqref="C101:C111 C23:C96">
      <formula1>INDIRECT("entityCategoryDefinitions['[sku']]")</formula1>
    </dataValidation>
    <dataValidation type="decimal" allowBlank="1" showInputMessage="1" prompt="probability [0..1]" sqref="M111 H111:I111 H101:L110 W23:Z96">
      <formula1>0</formula1>
      <formula2>1</formula2>
    </dataValidation>
    <dataValidation type="decimal" allowBlank="1" sqref="D101:G111 P23:V96 M23:N96">
      <formula1>1</formula1>
      <formula2>10</formula2>
    </dataValidation>
    <dataValidation type="decimal" operator="greaterThanOrEqual" showInputMessage="1" showErrorMessage="1" sqref="H41:I42 G41 G23:I40 G43:I96">
      <formula1>0</formula1>
    </dataValidation>
    <dataValidation operator="greaterThanOrEqual" showInputMessage="1" showErrorMessage="1" sqref="G42"/>
    <dataValidation type="list" sqref="L23:L96">
      <formula1>"true,false"</formula1>
    </dataValidation>
    <dataValidation type="whole" operator="greaterThanOrEqual" showInputMessage="1" showErrorMessage="1" sqref="D23:F96">
      <formula1>0</formula1>
    </dataValidation>
    <dataValidation type="decimal" showInputMessage="1" showErrorMessage="1" prompt="probability [0..1]" sqref="J23:K96">
      <formula1>0</formula1>
      <formula2>1</formula2>
    </dataValidation>
    <dataValidation type="list" sqref="O23:O96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1486</v>
      </c>
      <c r="J5" s="15" t="s">
        <v>1432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585" t="s">
        <v>297</v>
      </c>
      <c r="K3" s="585"/>
      <c r="M3" s="585"/>
      <c r="N3" s="585"/>
      <c r="O3" s="585"/>
      <c r="P3" s="585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3" t="s">
        <v>1470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2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2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2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2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2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2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2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2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2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2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2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2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2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2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2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86"/>
      <c r="G22" s="586"/>
      <c r="H22" s="586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587" t="s">
        <v>304</v>
      </c>
      <c r="H34" s="587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2017-08-24T13:55:24Z</dcterms:modified>
</cp:coreProperties>
</file>