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61"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<sst xmlns="http://schemas.openxmlformats.org/spreadsheetml/2006/main" count="2970" uniqueCount="1060">
  <si>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</si>
  <si>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</si>
  <si>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</si>
  <si>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</si>
  <si>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</si>
  <si>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</si>
  <si>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</si>
  <si>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</si>
  <si>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</si>
  <si>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</si>
  <si>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</si>
  <si>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</si>
  <si>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</si>
  <si>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</si>
  <si>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</si>
  <si>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</si>
  <si>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</si>
  <si>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</si>
  <si>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</si>
  <si>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</si>
  <si>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</si>
  <si>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</si>
  <si>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</si>
  <si>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</si>
  <si>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</si>
  <si>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</si>
  <si>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</si>
  <si>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</si>
  <si>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</si>
  <si>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</si>
  <si>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</si>
  <si>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</si>
  <si>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</si>
  <si>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</si>
  <si>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</si>
  <si>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</si>
  <si>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</si>
  <si>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</si>
  <si>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</si>
  <si>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</si>
  <si>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</si>
  <si>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</si>
  <si>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</si>
  <si>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</si>
  <si>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</si>
  <si>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</si>
  <si>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</si>
  <si>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</si>
  <si>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</si>
  <si>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</si>
  <si>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</si>
  <si>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</si>
  <si>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</si>
  <si>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</si>
  <si>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</si>
  <si>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</si>
  <si>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</si>
  <si>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</si>
  <si>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</si>
  <si>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</si>
  <si>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</si>
  <si>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</si>
  <si>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</si>
  <si>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</si>
  <si>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</si>
  <si>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</si>
  <si>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</si>
  <si>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</si>
  <si>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</si>
  <si>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</si>
  <si>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</si>
  <si>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</si>
  <si>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</si>
  <si>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</si>
  <si>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</si>
  <si>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</si>
  <si>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</si>
  <si>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</si>
  <si>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</si>
  <si>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</si>
  <si>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</si>
  <si>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</si>
  <si>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</si>
  <si>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</si>
  <si>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</si>
  <si>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</si>
  <si>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</si>
  <si>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</si>
  <si>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</si>
  <si>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</si>
  <si>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</si>
  <si>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</si>
  <si>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</si>
  <si>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</si>
  <si>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</si>
  <si>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</si>
  <si>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</si>
  <si>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</si>
  <si>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</si>
  <si>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</si>
  <si>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</si>
  <si>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</si>
  <si>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</si>
  <si>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</si>
  <si>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</si>
  <si>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</si>
  <si>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</si>
  <si>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</si>
  <si>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</si>
  <si>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</si>
  <si>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</si>
  <si>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</si>
  <si>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</si>
  <si>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</si>
  <si>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</si>
  <si>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</si>
  <si>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</si>
  <si>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</si>
  <si>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</si>
  <si>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</si>
  <si>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</si>
  <si>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</si>
  <si>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</si>
  <si>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</si>
  <si>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</si>
  <si>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</si>
  <si>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</si>
  <si>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</si>
  <si>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</si>
  <si>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</si>
  <si>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</si>
  <si>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</si>
  <si>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</si>
  <si>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</si>
  <si>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</si>
  <si>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</si>
  <si>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</si>
  <si>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</si>
  <si>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</si>
  <si>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</si>
  <si>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</si>
  <si>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</si>
  <si>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</si>
  <si>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</si>
  <si>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</si>
  <si>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</si>
  <si>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</si>
  <si>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</si>
  <si>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</si>
  <si>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</si>
  <si>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</si>
  <si>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</si>
  <si>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</si>
  <si>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</si>
  <si>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</si>
  <si>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</si>
  <si>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</si>
  <si>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</si>
  <si>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</si>
  <si>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</si>
  <si>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</si>
  <si>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</si>
  <si>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</si>
  <si>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</si>
  <si>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</si>
  <si>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</si>
  <si>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</si>
  <si>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</si>
  <si>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</si>
  <si>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</si>
  <si>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</si>
  <si>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</si>
  <si>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</si>
  <si>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</si>
  <si>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</si>
  <si>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</si>
  <si>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</si>
  <si>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</si>
  <si>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</si>
  <si>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</si>
  <si>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</si>
  <si>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</si>
  <si>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</si>
  <si>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</si>
  <si>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</si>
  <si>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</si>
  <si>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</si>
  <si>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</si>
  <si>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</si>
  <si>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</si>
  <si>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</si>
  <si>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</si>
  <si>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</si>
  <si>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</si>
  <si>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</si>
  <si>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</si>
  <si>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</si>
  <si>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</si>
  <si>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</si>
  <si>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</si>
  <si>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</si>
  <si>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</si>
  <si>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</si>
  <si>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</si>
  <si>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</si>
  <si>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</si>
  <si>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</si>
  <si>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</si>
  <si>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</si>
  <si>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</si>
  <si>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</si>
  <si>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</si>
  <si>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</si>
  <si>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</si>
  <si>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</si>
  <si>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</si>
  <si>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</si>
  <si>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</si>
  <si>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</si>
  <si>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</si>
  <si>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</si>
  <si>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</si>
  <si>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</si>
  <si>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</si>
  <si>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</si>
  <si>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</si>
  <si>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</si>
  <si>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</si>
  <si>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</si>
  <si>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</si>
  <si>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</si>
  <si>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</si>
  <si>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</si>
  <si>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</si>
  <si>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</si>
  <si>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</si>
  <si>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</si>
  <si>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</si>
  <si>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</si>
  <si>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</si>
  <si>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</si>
  <si>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</si>
  <si>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</si>
  <si>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</si>
  <si>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</si>
  <si>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</si>
  <si>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</si>
  <si>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</si>
  <si>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</si>
  <si>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</si>
  <si>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</si>
  <si>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</si>
  <si>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</si>
  <si>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</si>
  <si>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</si>
  <si>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</si>
  <si>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</si>
  <si>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</si>
  <si>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</si>
  <si>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</si>
  <si>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</si>
  <si>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</si>
  <si>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</si>
  <si>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</si>
  <si>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</si>
  <si>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</si>
  <si>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</si>
  <si>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</si>
  <si>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</si>
  <si>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</si>
  <si>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</si>
  <si>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</si>
  <si>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</si>
  <si>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</si>
  <si>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</si>
  <si>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</si>
  <si>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</si>
  <si>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</si>
  <si>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</si>
  <si>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</si>
  <si>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</si>
  <si>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</si>
  <si>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</si>
  <si>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</si>
  <si>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</si>
  <si>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</si>
  <si>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</si>
  <si>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</si>
  <si>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</si>
  <si>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</si>
  <si>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</si>
  <si>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</si>
  <si>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</si>
  <si>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</si>
  <si>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</si>
  <si>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</si>
  <si>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</si>
  <si>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</si>
  <si>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</si>
  <si>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</si>
  <si>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</si>
  <si>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</si>
  <si>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</si>
  <si>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</si>
  <si>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</si>
  <si>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</si>
  <si>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</si>
  <si>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</si>
  <si>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</si>
  <si>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</si>
  <si>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</si>
  <si>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</si>
  <si>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</si>
  <si>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</si>
  <si>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</si>
  <si>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</si>
  <si>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</si>
  <si>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</si>
  <si>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</si>
  <si>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</si>
  <si>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</si>
  <si>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</si>
  <si>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</si>
  <si>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</si>
  <si>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</si>
  <si>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</si>
  <si>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</si>
  <si>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</si>
  <si>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</si>
  <si>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</si>
  <si>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</si>
  <si>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</si>
  <si>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</si>
  <si>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</si>
  <si>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</si>
  <si>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</si>
  <si>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</si>
  <si>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</si>
  <si>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</si>
  <si>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</si>
  <si>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</si>
  <si>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</si>
  <si>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</si>
  <si>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</si>
  <si>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</si>
  <si>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</si>
  <si>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</si>
  <si>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</si>
  <si>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</si>
  <si>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</si>
  <si>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</si>
  <si>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</si>
  <si>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</si>
  <si>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</si>
  <si>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</si>
  <si>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</si>
  <si>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</si>
  <si>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</si>
  <si>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</si>
  <si>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</si>
  <si>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</si>
  <si>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</si>
  <si>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</si>
  <si>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</si>
  <si>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</si>
  <si>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</si>
  <si>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</si>
  <si>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</si>
  <si>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</si>
  <si>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</si>
  <si>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</si>
  <si>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</si>
  <si>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</si>
  <si>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</si>
  <si>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</si>
  <si>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</si>
  <si>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</si>
  <si>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</si>
  <si>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</si>
  <si>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</si>
  <si>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</si>
  <si>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</si>
  <si>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</si>
  <si>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</si>
  <si>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</si>
  <si>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</si>
  <si>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</si>
  <si>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</si>
  <si>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</si>
  <si>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</si>
  <si>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</si>
  <si>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</si>
  <si>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</si>
  <si>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</si>
  <si>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</si>
  <si>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</si>
  <si>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</si>
  <si>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</si>
  <si>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</si>
  <si>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</si>
  <si>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</si>
  <si>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</si>
  <si>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</si>
  <si>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</si>
  <si>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</si>
  <si>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</si>
  <si>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</si>
  <si>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</si>
  <si>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</si>
  <si>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</si>
  <si>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</si>
  <si>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</si>
  <si>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</si>
  <si>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</si>
  <si>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</si>
  <si>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</si>
  <si>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</si>
  <si>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</si>
  <si>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</si>
  <si>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</si>
  <si>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</si>
  <si>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</si>
  <si>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</si>
  <si>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</si>
  <si>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</si>
  <si>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</si>
  <si>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</si>
  <si>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</si>
  <si>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</si>
  <si>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</si>
  <si>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</si>
  <si>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</si>
  <si>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</si>
  <si>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</si>
  <si>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</si>
  <si>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</si>
  <si>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</si>
  <si>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</si>
  <si>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</si>
  <si>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</si>
  <si>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</si>
  <si>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</si>
  <si>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</si>
  <si>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</si>
  <si>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</si>
  <si>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</si>
  <si>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</si>
  <si>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</si>
  <si>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</si>
  <si>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</si>
  <si>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</si>
  <si>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</si>
  <si>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</si>
  <si>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</si>
  <si>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</si>
  <si>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</si>
  <si>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</si>
  <si>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</si>
  <si>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</si>
  <si>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</si>
  <si>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</si>
  <si>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</si>
  <si>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</si>
  <si>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</si>
  <si>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</si>
  <si>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</si>
  <si>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</si>
  <si>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</si>
  <si>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</si>
  <si>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</si>
  <si>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</si>
  <si>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</si>
  <si>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</si>
  <si>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</si>
  <si>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</si>
  <si>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</si>
  <si>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</si>
  <si>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</si>
  <si>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</si>
  <si>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</si>
  <si>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</si>
  <si>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</si>
  <si>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</si>
  <si>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</si>
  <si>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</si>
  <si>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</si>
  <si>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</si>
  <si>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</si>
  <si>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</si>
  <si>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</si>
  <si>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</si>
  <si>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</si>
  <si>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</si>
  <si>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</si>
  <si>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</si>
  <si>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</si>
  <si>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</si>
  <si>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</si>
  <si>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</si>
  <si>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</si>
  <si>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</si>
  <si>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</si>
  <si>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</si>
  <si>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</si>
  <si>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</si>
  <si>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</si>
  <si>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</si>
  <si>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</si>
  <si>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</si>
  <si>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</si>
  <si>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</si>
  <si>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</si>
  <si>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</si>
  <si>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</si>
  <si>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</si>
  <si>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</si>
  <si>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</si>
  <si>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</si>
  <si>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</si>
  <si>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</si>
  <si>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</si>
  <si>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</si>
  <si>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</si>
  <si>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</si>
  <si>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</si>
  <si>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</si>
  <si>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</si>
  <si>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</si>
  <si>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</si>
  <si>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</si>
  <si>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</si>
  <si>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</si>
  <si>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</si>
  <si>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</si>
  <si>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</si>
  <si>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</si>
  <si>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</si>
  <si>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</si>
  <si>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</si>
  <si>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</si>
  <si>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</si>
  <si>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</si>
  <si>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</si>
  <si>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</si>
  <si>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</si>
  <si>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</si>
  <si>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</si>
  <si>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</si>
  <si>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</si>
  <si>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</si>
  <si>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</si>
  <si>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</si>
  <si>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</si>
  <si>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</si>
  <si>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</si>
  <si>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</si>
  <si>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</si>
  <si>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</si>
  <si>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</si>
  <si>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</si>
  <si>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</si>
  <si>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</si>
  <si>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</si>
  <si>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</si>
  <si>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</si>
  <si>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</si>
  <si>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</si>
  <si>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</si>
  <si>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</si>
  <si>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</si>
  <si>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</si>
  <si>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</si>
  <si>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</si>
  <si>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</si>
  <si>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</si>
  <si>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</si>
  <si>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</si>
  <si>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</si>
  <si>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</si>
  <si>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</si>
  <si>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</si>
  <si>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</si>
  <si>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</si>
  <si>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</si>
  <si>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</si>
  <si>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</si>
  <si>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</si>
  <si>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</si>
  <si>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</si>
  <si>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</si>
  <si>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</si>
  <si>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</si>
  <si>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</si>
  <si>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</si>
  <si>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</si>
  <si>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</si>
  <si>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</si>
  <si>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</si>
  <si>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</si>
  <si>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</si>
  <si>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</si>
  <si>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</si>
  <si>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</si>
  <si>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</si>
  <si>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</si>
  <si>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</si>
  <si>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</si>
  <si>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</si>
  <si>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</si>
  <si>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</si>
  <si>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</si>
  <si>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</si>
  <si>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</si>
  <si>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</si>
  <si>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</si>
  <si>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</si>
  <si>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</si>
  <si>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</si>
  <si>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</si>
  <si>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</si>
  <si>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</si>
  <si>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</si>
  <si>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</si>
  <si>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</si>
  <si>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</si>
  <si>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</si>
  <si>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</si>
  <si>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</si>
  <si>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</si>
  <si>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</si>
  <si>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</si>
  <si>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</si>
  <si>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</si>
  <si>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</si>
  <si>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</si>
  <si>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</si>
  <si>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</si>
  <si>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</si>
  <si>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</si>
  <si>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</si>
  <si>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</si>
  <si>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</si>
  <si>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</si>
  <si>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</si>
  <si>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</si>
  <si>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</si>
  <si>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</si>
  <si>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</si>
  <si>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</si>
  <si>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</si>
  <si>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</si>
  <si>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</si>
  <si>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</si>
  <si>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</si>
  <si>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</si>
  <si>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</si>
  <si>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</si>
  <si>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</si>
  <si>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</si>
  <si>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</si>
  <si>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</si>
  <si>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</si>
  <si>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</si>
  <si>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</si>
  <si>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</si>
  <si>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</si>
  <si>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</si>
  <si>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</si>
  <si>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</si>
  <si>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</si>
  <si>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</si>
  <si>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</si>
  <si>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</si>
  <si>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</si>
  <si>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</si>
  <si>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</si>
  <si>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</si>
  <si>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</si>
  <si>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</si>
  <si>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</si>
  <si>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</si>
  <si>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</si>
  <si>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</si>
  <si>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</si>
  <si>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</si>
  <si>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</si>
  <si>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</si>
  <si>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</si>
  <si>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</si>
  <si>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</si>
  <si>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</si>
  <si>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</si>
  <si>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</si>
  <si>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</si>
  <si>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</si>
  <si>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</si>
  <si>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</si>
  <si>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</si>
  <si>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</si>
  <si>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</si>
  <si>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</si>
  <si>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</si>
  <si>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</si>
  <si>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</si>
  <si>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</si>
  <si>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</si>
  <si>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</si>
  <si>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</si>
  <si>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</si>
  <si>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</si>
  <si>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</si>
  <si>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</si>
  <si>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</si>
  <si>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</si>
  <si>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</si>
  <si>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</si>
  <si>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</si>
  <si>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</si>
  <si>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</si>
  <si>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</si>
  <si>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</si>
  <si>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</si>
  <si>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</si>
  <si>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</si>
  <si>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</si>
  <si>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</si>
  <si>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</si>
  <si>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</si>
  <si>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</si>
  <si>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</si>
  <si>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</si>
  <si>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</si>
  <si>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</si>
  <si>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</si>
  <si>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</si>
  <si>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</si>
  <si>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</si>
  <si>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</si>
  <si>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</si>
  <si>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</si>
  <si>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</si>
  <si>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</si>
  <si>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</si>
  <si>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</si>
  <si>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</si>
  <si>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</si>
  <si>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</si>
  <si>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</si>
  <si>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</si>
  <si>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</si>
  <si>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</si>
  <si>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</si>
  <si>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</si>
  <si>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</si>
  <si>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</si>
  <si>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</si>
  <si>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</si>
  <si>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</si>
  <si>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</si>
  <si>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</si>
  <si>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</si>
  <si>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</si>
  <si>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</si>
  <si>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</si>
  <si>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</si>
  <si>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</si>
  <si>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</si>
  <si>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</si>
  <si>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</si>
  <si>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</si>
  <si>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</si>
  <si>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</si>
  <si>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</si>
  <si>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</si>
  <si>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</si>
  <si>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</si>
  <si>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</si>
  <si>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</si>
  <si>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</si>
  <si>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</si>
  <si>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</si>
  <si>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</si>
  <si>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</si>
  <si>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</si>
  <si>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</si>
  <si>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</si>
  <si>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</si>
  <si>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</si>
  <si>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</si>
  <si>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</si>
  <si>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</si>
  <si>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</si>
  <si>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</si>
  <si>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</si>
  <si>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</si>
  <si>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</si>
  <si>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</si>
  <si>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</si>
  <si>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</si>
  <si>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</si>
  <si>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</si>
  <si>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</si>
  <si>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</si>
  <si>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</si>
  <si>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</si>
  <si>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</si>
  <si>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</si>
  <si>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</si>
  <si>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</si>
  <si>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</si>
  <si>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</si>
  <si>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</si>
  <si>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</si>
  <si>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</si>
  <si>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</si>
  <si>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</si>
  <si>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</si>
  <si>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</si>
  <si>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</si>
  <si>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</si>
  <si>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</si>
  <si>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</si>
  <si>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</si>
  <si>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</si>
  <si>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</si>
  <si>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</si>
  <si>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</si>
  <si>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</si>
  <si>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</si>
  <si>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</si>
  <si>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</si>
  <si>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</si>
  <si>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</si>
  <si>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</si>
  <si>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</si>
  <si>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</si>
  <si>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</si>
  <si>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</si>
  <si>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</si>
  <si>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</si>
  <si>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</si>
  <si>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</si>
  <si>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</si>
  <si>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</si>
  <si>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</si>
  <si>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</si>
  <si>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</si>
  <si>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</si>
  <si>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</si>
  <si>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</si>
  <si>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</si>
  <si>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</si>
  <si>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</si>
  <si>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</si>
  <si>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</si>
  <si>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</si>
  <si>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</si>
  <si>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</si>
  <si>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</si>
  <si>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</si>
  <si>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</si>
  <si>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</si>
  <si>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</si>
  <si>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</si>
  <si>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</si>
  <si>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</si>
  <si>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</si>
  <si>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</si>
  <si>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</si>
  <si>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</si>
  <si>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</si>
  <si>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</si>
  <si>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</si>
  <si>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</si>
  <si>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</si>
  <si>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</si>
  <si>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</si>
  <si>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</si>
  <si>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</si>
  <si>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</si>
  <si>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</si>
  <si>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</si>
  <si>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</si>
  <si>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</si>
  <si>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</si>
  <si>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</si>
  <si>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</si>
  <si>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</si>
  <si>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</si>
  <si>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</si>
  <si>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</si>
  <si>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</si>
  <si>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</si>
  <si>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</si>
  <si>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</si>
  <si>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</si>
  <si>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</si>
  <si>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</si>
  <si>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</si>
  <si>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</si>
  <si>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</si>
  <si>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</si>
  <si>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</si>
  <si>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</si>
  <si>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</si>
  <si>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</si>
  <si>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</si>
  <si>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</si>
  <si>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</si>
  <si>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</si>
  <si>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</si>
  <si>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</si>
  <si>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</si>
  <si>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</si>
  <si>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</si>
  <si>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</si>
  <si>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</si>
  <si>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</si>
  <si>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</si>
  <si>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</si>
  <si>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</si>
  <si>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</si>
  <si>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</si>
  <si>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</si>
  <si>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</si>
  <si>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</si>
  <si>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</si>
  <si>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</si>
  <si>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</si>
  <si>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</si>
  <si>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</si>
  <si>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</si>
  <si>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</si>
  <si>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</si>
  <si>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</si>
  <si>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</si>
  <si>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</si>
  <si>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</si>
  <si>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</si>
  <si>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</si>
  <si>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</si>
  <si>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</si>
  <si>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</si>
  <si>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</si>
  <si>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</si>
  <si>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</si>
  <si>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</si>
  <si>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</si>
  <si>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</si>
  <si>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</si>
  <si>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</si>
  <si>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</si>
  <si>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</si>
  <si>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</si>
  <si>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</si>
  <si>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</si>
  <si>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</si>
  <si>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</si>
  <si>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</si>
  <si>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</si>
  <si>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</si>
  <si>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</si>
  <si>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</si>
  <si>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</si>
  <si>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</si>
  <si>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rotHighPayer1</t>
  </si>
  <si>
    <t>rotHighPayer1_v2</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</si>
  <si>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</si>
  <si>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</si>
  <si>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</si>
  <si>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</si>
  <si>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</si>
  <si>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</si>
  <si>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</si>
  <si>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</si>
  <si>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</si>
  <si>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</si>
  <si>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</si>
  <si>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</si>
  <si>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</si>
  <si>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</si>
  <si>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</si>
  <si>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</si>
  <si>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</si>
  <si>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</si>
  <si>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</si>
  <si>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</si>
  <si>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</si>
  <si>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</si>
  <si>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</si>
  <si>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</si>
  <si>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</si>
  <si>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</si>
  <si>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</si>
  <si>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</si>
  <si>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</si>
  <si>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</si>
  <si>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</si>
  <si>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</si>
  <si>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</si>
  <si>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</si>
  <si>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</si>
  <si>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</si>
  <si>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</si>
  <si>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</si>
  <si>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</si>
  <si>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</si>
  <si>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</si>
  <si>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</si>
  <si>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</si>
  <si>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</si>
  <si>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</si>
  <si>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</si>
  <si>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</si>
  <si>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</si>
  <si>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</si>
  <si>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</si>
  <si>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</si>
  <si>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</si>
  <si>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</si>
  <si>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</si>
  <si>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</si>
  <si>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</si>
  <si>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</si>
  <si>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</si>
  <si>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</si>
  <si>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</si>
  <si>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</si>
  <si>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06-10-2020</t>
    </r>
  </si>
  <si>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</si>
  <si>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</si>
  <si>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</si>
  <si>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</si>
  <si>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</si>
  <si>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</si>
  <si>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</si>
  <si>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</si>
  <si>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</si>
  <si>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</si>
  <si>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</si>
  <si>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</si>
  <si>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</si>
  <si>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</si>
  <si>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</si>
  <si>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</si>
  <si>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</si>
  <si>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</si>
  <si>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</si>
  <si>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</si>
  <si>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</si>
  <si>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</si>
  <si>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</si>
  <si>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</si>
  <si>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</si>
  <si>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</si>
  <si>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</si>
  <si>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nonPayer &amp; ClusterNonPayer</t>
  </si>
  <si>
    <t>everyone &amp; Cluster_Generic;Cluster_2</t>
  </si>
  <si>
    <t>CL_NP</t>
  </si>
  <si>
    <t>CL_GE, CL_2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</si>
</sst>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7">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b/>
      <sz val="11"/>
      <color theme="0" tint="-0.499984740745262"/>
      <name val="Calibri"/>
      <family val="2"/>
      <scheme val="minor"/>
    </font>
    <font>
      <sz val="11"/>
      <color theme="0" tint="-0.499984740745262"/>
      <name val="Calibri"/>
      <family val="2"/>
      <scheme val="minor"/>
    </font>
    <font>
      <sz val="10"/>
      <color theme="0" tint="-0.499984740745262"/>
      <name val="Arial"/>
      <family val="2"/>
    </font>
    <font>
      <b/>
      <sz val="11"/>
      <color theme="0" tint="-0.34998626667073579"/>
      <name val="Calibri"/>
      <family val="2"/>
      <scheme val="minor"/>
    </font>
    <font>
      <sz val="11"/>
      <color theme="0" tint="-0.34998626667073579"/>
      <name val="Calibri"/>
      <family val="2"/>
      <scheme val="minor"/>
    </font>
    <font>
      <sz val="10"/>
      <color theme="0" tint="-0.34998626667073579"/>
      <name val="Arial"/>
      <family val="2"/>
    </font>
    <font>
      <sz val="10"/>
      <color theme="0" tint="-0.249977111117893"/>
      <name val="Arial"/>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1">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43">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8" xfId="0" applyFont="1" applyFill="1" applyBorder="1" applyAlignment="1">
      <alignment wrapText="1"/>
    </xf>
    <xf numFmtId="0" fontId="17" fillId="14" borderId="59" xfId="0" applyFont="1" applyFill="1" applyBorder="1" applyAlignment="1">
      <alignment horizontal="left"/>
    </xf>
    <xf numFmtId="0" fontId="17" fillId="14" borderId="62" xfId="0" applyFont="1" applyFill="1" applyBorder="1" applyAlignment="1">
      <alignment horizontal="left" vertical="center" wrapText="1"/>
    </xf>
    <xf numFmtId="0" fontId="17" fillId="14" borderId="63" xfId="0" applyFont="1" applyFill="1" applyBorder="1" applyAlignment="1">
      <alignment horizontal="left" vertical="center" wrapText="1"/>
    </xf>
    <xf numFmtId="0" fontId="33" fillId="45" borderId="0" xfId="0" applyFont="1" applyFill="1" applyBorder="1" applyAlignment="1"/>
    <xf numFmtId="0" fontId="34" fillId="45" borderId="10" xfId="0" applyFont="1" applyFill="1" applyBorder="1" applyAlignment="1"/>
    <xf numFmtId="0" fontId="34" fillId="45" borderId="0" xfId="0" applyFont="1" applyFill="1" applyBorder="1" applyAlignment="1"/>
    <xf numFmtId="0" fontId="35" fillId="45" borderId="0" xfId="0" applyFont="1" applyFill="1" applyBorder="1" applyAlignment="1"/>
    <xf numFmtId="0" fontId="33" fillId="29" borderId="0" xfId="0" applyFont="1" applyFill="1" applyBorder="1" applyAlignment="1"/>
    <xf numFmtId="0" fontId="34" fillId="29" borderId="10" xfId="0" applyFont="1" applyFill="1" applyBorder="1" applyAlignment="1"/>
    <xf numFmtId="0" fontId="34" fillId="29" borderId="0" xfId="0" applyFont="1" applyFill="1" applyBorder="1" applyAlignment="1"/>
    <xf numFmtId="0" fontId="35" fillId="29" borderId="0" xfId="0" applyFont="1" applyFill="1" applyBorder="1" applyAlignment="1"/>
    <xf numFmtId="0" fontId="33" fillId="24" borderId="0" xfId="0" applyFont="1" applyFill="1" applyBorder="1" applyAlignment="1"/>
    <xf numFmtId="0" fontId="34" fillId="24" borderId="10" xfId="0" applyFont="1" applyFill="1" applyBorder="1" applyAlignment="1"/>
    <xf numFmtId="0" fontId="34" fillId="24" borderId="0" xfId="0" applyFont="1" applyFill="1" applyBorder="1" applyAlignment="1"/>
    <xf numFmtId="0" fontId="35" fillId="24" borderId="0" xfId="0" applyFont="1" applyFill="1" applyBorder="1" applyAlignment="1"/>
    <xf numFmtId="0" fontId="30" fillId="27" borderId="0" xfId="0" applyFont="1" applyFill="1" applyBorder="1" applyAlignment="1"/>
    <xf numFmtId="0" fontId="31" fillId="27" borderId="10" xfId="0" applyFont="1" applyFill="1" applyBorder="1"/>
    <xf numFmtId="0" fontId="31" fillId="27" borderId="0" xfId="0" applyFont="1" applyFill="1" applyBorder="1" applyAlignment="1"/>
    <xf numFmtId="0" fontId="32" fillId="27" borderId="0" xfId="0" applyFont="1" applyFill="1" applyBorder="1" applyAlignment="1"/>
    <xf numFmtId="0" fontId="33" fillId="46" borderId="0" xfId="0" applyFont="1" applyFill="1" applyBorder="1" applyAlignment="1"/>
    <xf numFmtId="0" fontId="34" fillId="46" borderId="10" xfId="0" applyFont="1" applyFill="1" applyBorder="1" applyAlignment="1"/>
    <xf numFmtId="0" fontId="34" fillId="46" borderId="0" xfId="0" applyFont="1" applyFill="1" applyBorder="1" applyAlignment="1"/>
    <xf numFmtId="0" fontId="35" fillId="46" borderId="0" xfId="0" applyFont="1" applyFill="1" applyBorder="1" applyAlignment="1"/>
    <xf numFmtId="0" fontId="36" fillId="14" borderId="58" xfId="0" applyFont="1" applyFill="1" applyBorder="1" applyAlignment="1">
      <alignment horizontal="left" vertical="center" wrapText="1"/>
    </xf>
    <xf numFmtId="0" fontId="36" fillId="14" borderId="59" xfId="0" applyFont="1" applyFill="1" applyBorder="1" applyAlignment="1">
      <alignment horizontal="left" vertical="center" wrapText="1"/>
    </xf>
    <xf numFmtId="0" fontId="36" fillId="14" borderId="58" xfId="0" applyFont="1" applyFill="1" applyBorder="1" applyAlignment="1">
      <alignment horizontal="left" vertical="center"/>
    </xf>
    <xf numFmtId="0" fontId="36" fillId="14" borderId="59" xfId="0" applyFont="1" applyFill="1" applyBorder="1" applyAlignment="1">
      <alignment horizontal="left" vertical="center"/>
    </xf>
    <xf numFmtId="0" fontId="9" fillId="26" borderId="79" xfId="0" applyFont="1" applyFill="1" applyBorder="1" applyAlignment="1"/>
    <xf numFmtId="0" fontId="36" fillId="14" borderId="57" xfId="0" applyFont="1" applyFill="1" applyBorder="1" applyAlignment="1">
      <alignment horizontal="left" vertical="center"/>
    </xf>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9" fillId="26" borderId="44" xfId="0" applyFont="1" applyFill="1" applyBorder="1" applyAlignment="1"/>
  </cellXfs>
  <cellStyles count="4">
    <cellStyle name="Currency" xfId="2" builtinId="4"/>
    <cellStyle name="Currency 2" xfId="3"/>
    <cellStyle name="Normal" xfId="0" builtinId="0"/>
    <cellStyle name="Percent" xfId="1" builtinId="5"/>
  </cellStyles>
  <dxfs count="196">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ont>
        <strike val="0"/>
        <outline val="0"/>
        <shadow val="0"/>
        <u val="none"/>
        <vertAlign val="baseline"/>
        <sz val="10"/>
        <color theme="0" tint="-0.249977111117893"/>
        <name val="Arial"/>
        <scheme val="none"/>
      </font>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 Simulator'!$B$3</calculatedColumnFormula>
    </tableColumn>
    <tableColumn id="4" name="$ max" dataDxfId="162"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9" dataDxfId="77" headerRowBorderDxfId="78" tableBorderDxfId="76" totalsRowBorderDxfId="75">
  <autoFilter ref="B3:D18"/>
  <tableColumns count="3">
    <tableColumn id="1" name="SKU" dataDxfId="74"/>
    <tableColumn id="2" name="IapSKU" dataDxfId="73"/>
    <tableColumn id="3" name="PRICE" dataDxfId="72"/>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3:P49" totalsRowShown="0" headerRowDxfId="71" dataDxfId="70">
  <autoFilter ref="N33:P49"/>
  <sortState ref="N34:P49">
    <sortCondition descending="1" ref="N30:N46"/>
  </sortState>
  <tableColumns count="3">
    <tableColumn id="1" name="CLUSTER" dataDxfId="69"/>
    <tableColumn id="2" name="TIER" dataDxfId="68"/>
    <tableColumn id="3" name="PRICE" dataDxfId="67"/>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52:O56" totalsRowShown="0" headerRowDxfId="66" dataDxfId="65" tableBorderDxfId="64">
  <autoFilter ref="N52:O56"/>
  <tableColumns count="2">
    <tableColumn id="1" name="CLUSTER" dataDxfId="63"/>
    <tableColumn id="2" name="PRICE" dataDxfId="62"/>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8:O63" totalsRowShown="0" headerRowDxfId="61" dataDxfId="60">
  <autoFilter ref="N58:O63"/>
  <tableColumns count="2">
    <tableColumn id="1" name="CLUSTERS" dataDxfId="59"/>
    <tableColumn id="2" name="ID" dataDxfId="58"/>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57" dataDxfId="55" headerRowBorderDxfId="56" tableBorderDxfId="54" totalsRowBorderDxfId="53">
  <autoFilter ref="F3:H18"/>
  <tableColumns count="3">
    <tableColumn id="1" name="SKU" dataDxfId="52"/>
    <tableColumn id="2" name="IapSKU" dataDxfId="51"/>
    <tableColumn id="3" name="PRICE" dataDxfId="50"/>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49" headerRowBorderDxfId="48" tableBorderDxfId="47" totalsRowBorderDxfId="46">
  <autoFilter ref="J3:L8"/>
  <tableColumns count="3">
    <tableColumn id="1" name="SKU" dataDxfId="45"/>
    <tableColumn id="2" name="IapSKU" dataDxfId="44"/>
    <tableColumn id="3" name="PRICE" dataDxfId="43"/>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42" headerRowBorderDxfId="41" tableBorderDxfId="40" totalsRowBorderDxfId="39">
  <autoFilter ref="N3:P23"/>
  <tableColumns count="3">
    <tableColumn id="1" name="SKU" dataDxfId="38"/>
    <tableColumn id="2" name="IapSKU" dataDxfId="37"/>
    <tableColumn id="3" name="PRICE" dataDxfId="36"/>
  </tableColumns>
  <tableStyleInfo name="TableStyleDark9" showFirstColumn="0" showLastColumn="0" showRowStripes="1" showColumnStripes="0"/>
</table>
</file>

<file path=xl/tables/table19.xml><?xml version="1.0" encoding="utf-8"?>
<table xmlns="http://schemas.openxmlformats.org/spreadsheetml/2006/main" id="1" name="Table1" displayName="Table1" ref="N26:P28" totalsRowShown="0" headerRowDxfId="35" tableBorderDxfId="34">
  <autoFilter ref="N26:P28"/>
  <tableColumns count="3">
    <tableColumn id="1" name="CLUSTER" dataDxfId="33"/>
    <tableColumn id="2" name="DRAGON/TIER" dataDxfId="32"/>
    <tableColumn id="3" name="PRICE" dataDxfId="31"/>
  </tableColumns>
  <tableStyleInfo name="TableStyleDark9" showFirstColumn="0" showLastColumn="0" showRowStripes="1" showColumnStripes="0"/>
</table>
</file>

<file path=xl/tables/table20.xml><?xml version="1.0" encoding="utf-8"?>
<table xmlns="http://schemas.openxmlformats.org/spreadsheetml/2006/main" id="14" name="Table1415" displayName="Table1415" ref="K2:O18" totalsRowShown="0" headerRowDxfId="30" dataDxfId="29">
  <autoFilter ref="K2:O18"/>
  <sortState ref="K23:M38">
    <sortCondition descending="1" ref="K30:K46"/>
  </sortState>
  <tableColumns count="5">
    <tableColumn id="1" name="CLUSTER" dataDxfId="28"/>
    <tableColumn id="2" name="TIER" dataDxfId="27"/>
    <tableColumn id="3" name="NORMAL PRICE" dataDxfId="26"/>
    <tableColumn id="4" name="DSC PRICE" dataDxfId="25"/>
    <tableColumn id="5" name="DSC" dataDxfId="24">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1.xml><?xml version="1.0" encoding="utf-8"?>
<table xmlns="http://schemas.openxmlformats.org/spreadsheetml/2006/main" id="31" name="Table1632" displayName="Table1632" ref="K20:K25" totalsRowShown="0" headerRowDxfId="23" dataDxfId="22">
  <autoFilter ref="K20:K25"/>
  <tableColumns count="1">
    <tableColumn id="1" name="CLUSTERS ID" dataDxfId="21"/>
  </tableColumns>
  <tableStyleInfo name="TableStyleDark9" showFirstColumn="0" showLastColumn="0" showRowStripes="1" showColumnStripes="0"/>
</table>
</file>

<file path=xl/tables/table22.xml><?xml version="1.0" encoding="utf-8"?>
<table xmlns="http://schemas.openxmlformats.org/spreadsheetml/2006/main" id="13" name="Table4714" displayName="Table4714" ref="K30:M37" totalsRowShown="0" headerRowDxfId="20" dataDxfId="19" tableBorderDxfId="18">
  <autoFilter ref="K30:M37"/>
  <tableColumns count="3">
    <tableColumn id="1" name="Price" dataDxfId="17"/>
    <tableColumn id="2" name="HC earned" dataDxfId="16"/>
    <tableColumn id="3" name="Discount" dataDxfId="15" dataCellStyle="Percent"/>
  </tableColumns>
  <tableStyleInfo name="TableStyleDark9" showFirstColumn="0" showLastColumn="0" showRowStripes="1" showColumnStripes="0"/>
</table>
</file>

<file path=xl/tables/table23.xml><?xml version="1.0" encoding="utf-8"?>
<table xmlns="http://schemas.openxmlformats.org/spreadsheetml/2006/main" id="11" name="Table17" displayName="Table17" ref="D6:M136" totalsRowShown="0" headerRowDxfId="14" dataDxfId="12" headerRowBorderDxfId="13" tableBorderDxfId="11" totalsRowBorderDxfId="10">
  <autoFilter ref="D6:M136"/>
  <sortState ref="D7:M132">
    <sortCondition ref="H6:H132"/>
  </sortState>
  <tableColumns count="10">
    <tableColumn id="1" name="Id" dataDxfId="9"/>
    <tableColumn id="2" name="Product" dataDxfId="8"/>
    <tableColumn id="3" name="Portal" dataDxfId="7"/>
    <tableColumn id="4" name="Description" dataDxfId="6"/>
    <tableColumn id="5" name="Pack Name" dataDxfId="5"/>
    <tableColumn id="6" name="Price" dataDxfId="4"/>
    <tableColumn id="7" name="Google Pricing Template" dataDxfId="3"/>
    <tableColumn id="8" name="Status" dataDxfId="2"/>
    <tableColumn id="9" name="Clean For Sale" dataDxfId="1"/>
    <tableColumn id="10" name="Pack Type" dataDxfId="0"/>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comments" Target="../comments2.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9.bin"/><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991</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34" t="s">
        <v>141</v>
      </c>
      <c r="I9" s="534"/>
      <c r="J9" s="534"/>
      <c r="L9" s="534" t="s">
        <v>144</v>
      </c>
      <c r="M9" s="534"/>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3"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38" t="s">
        <v>123</v>
      </c>
      <c r="G17" s="539"/>
      <c r="H17" s="540"/>
      <c r="I17" s="538" t="s">
        <v>183</v>
      </c>
      <c r="J17" s="539"/>
      <c r="K17" s="540"/>
      <c r="L17" s="538" t="s">
        <v>194</v>
      </c>
      <c r="M17" s="539"/>
      <c r="N17" s="540"/>
      <c r="O17" s="538" t="s">
        <v>195</v>
      </c>
      <c r="P17" s="539"/>
      <c r="Q17" s="540"/>
      <c r="R17" s="538" t="s">
        <v>196</v>
      </c>
      <c r="S17" s="539"/>
      <c r="T17" s="540"/>
      <c r="U17" s="538" t="s">
        <v>331</v>
      </c>
      <c r="V17" s="539"/>
      <c r="W17" s="540"/>
      <c r="X17" s="538" t="s">
        <v>342</v>
      </c>
      <c r="Y17" s="539"/>
      <c r="Z17" s="540"/>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992</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41" t="s">
        <v>180</v>
      </c>
      <c r="B66" s="541"/>
      <c r="C66" s="541"/>
      <c r="D66" s="541"/>
      <c r="E66" s="541"/>
      <c r="F66" s="541"/>
      <c r="G66" s="541"/>
      <c r="H66" s="541"/>
      <c r="I66" s="541"/>
      <c r="J66" s="541"/>
      <c r="K66" s="541"/>
      <c r="L66" s="541"/>
      <c r="M66" s="541"/>
      <c r="N66" s="541"/>
      <c r="O66" s="541"/>
    </row>
    <row r="67" spans="1:15" ht="15" customHeight="1">
      <c r="A67" s="541"/>
      <c r="B67" s="541"/>
      <c r="C67" s="541"/>
      <c r="D67" s="541"/>
      <c r="E67" s="541"/>
      <c r="F67" s="541"/>
      <c r="G67" s="541"/>
      <c r="H67" s="541"/>
      <c r="I67" s="541"/>
      <c r="J67" s="541"/>
      <c r="K67" s="541"/>
      <c r="L67" s="541"/>
      <c r="M67" s="541"/>
      <c r="N67" s="541"/>
      <c r="O67" s="541"/>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2</v>
      </c>
      <c r="C76" s="129">
        <f>B76/J47</f>
        <v>6</v>
      </c>
      <c r="D76" s="130">
        <f>B76/J48</f>
        <v>4</v>
      </c>
      <c r="F76" s="199">
        <v>1</v>
      </c>
      <c r="G76" s="119" t="s">
        <v>627</v>
      </c>
      <c r="H76" s="114">
        <f>ROUND((B3/F13)*F76,2)</f>
        <v>0.33</v>
      </c>
      <c r="I76" s="120">
        <f>(B4/F13)*F76</f>
        <v>0.5</v>
      </c>
      <c r="K76" s="198">
        <v>1</v>
      </c>
      <c r="L76" s="119" t="s">
        <v>627</v>
      </c>
      <c r="M76" s="183">
        <f>G13*K76</f>
        <v>3</v>
      </c>
      <c r="N76" s="184">
        <f>H13*K76</f>
        <v>2</v>
      </c>
    </row>
    <row r="77" spans="1:15">
      <c r="A77" s="326" t="s">
        <v>498</v>
      </c>
      <c r="B77" s="131">
        <v>4</v>
      </c>
      <c r="C77" s="132">
        <f>B77/N47</f>
        <v>20</v>
      </c>
      <c r="D77" s="133">
        <f>B77/N48</f>
        <v>13.333333333333334</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4</v>
      </c>
      <c r="C78" s="129">
        <f>B78/R47</f>
        <v>28</v>
      </c>
      <c r="D78" s="130">
        <f>B78/R48</f>
        <v>18.666666666666668</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986</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993</v>
      </c>
      <c r="B99" s="128">
        <v>0</v>
      </c>
      <c r="C99" s="258">
        <f t="shared" si="4"/>
        <v>0</v>
      </c>
      <c r="D99" s="259">
        <f t="shared" si="5"/>
        <v>0</v>
      </c>
      <c r="F99" s="199">
        <v>1</v>
      </c>
      <c r="G99" s="257" t="s">
        <v>999</v>
      </c>
      <c r="H99" s="260">
        <f t="shared" si="6"/>
        <v>1.7999999999999999E-2</v>
      </c>
      <c r="I99" s="261">
        <f t="shared" si="7"/>
        <v>2.7E-2</v>
      </c>
      <c r="K99" s="198">
        <v>1</v>
      </c>
      <c r="L99" s="121" t="s">
        <v>999</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987</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988</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989</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990</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994</v>
      </c>
      <c r="B167" s="101">
        <v>0</v>
      </c>
      <c r="C167" s="132">
        <f>B167*J35</f>
        <v>0</v>
      </c>
      <c r="D167" s="133">
        <f>B167*K35</f>
        <v>0</v>
      </c>
      <c r="F167" s="199">
        <v>1</v>
      </c>
      <c r="G167" s="257" t="s">
        <v>1000</v>
      </c>
      <c r="H167" s="260">
        <f>ROUND(F167/J35,4)</f>
        <v>4.0000000000000001E-3</v>
      </c>
      <c r="I167" s="261">
        <f>ROUND(F167/K35,4)</f>
        <v>1.0200000000000001E-2</v>
      </c>
      <c r="K167" s="198">
        <v>1</v>
      </c>
      <c r="L167" s="257" t="s">
        <v>1000</v>
      </c>
      <c r="M167" s="298">
        <f>K167*J35</f>
        <v>250</v>
      </c>
      <c r="N167" s="299">
        <f>K167*K35</f>
        <v>98.039215686274517</v>
      </c>
    </row>
    <row r="168" spans="1:14">
      <c r="A168" s="330" t="s">
        <v>995</v>
      </c>
      <c r="B168" s="101">
        <v>0</v>
      </c>
      <c r="C168" s="258">
        <f>B168*M35</f>
        <v>0</v>
      </c>
      <c r="D168" s="259">
        <f>B168*N35</f>
        <v>0</v>
      </c>
      <c r="F168" s="199">
        <v>1</v>
      </c>
      <c r="G168" s="121" t="s">
        <v>1003</v>
      </c>
      <c r="H168" s="115">
        <f>ROUND(F168/M35,4)</f>
        <v>0.1333</v>
      </c>
      <c r="I168" s="122">
        <f>ROUND(F168/N35,4)</f>
        <v>0.2</v>
      </c>
      <c r="K168" s="198">
        <v>1</v>
      </c>
      <c r="L168" s="121" t="s">
        <v>1003</v>
      </c>
      <c r="M168" s="182">
        <f>K168*M35</f>
        <v>7.5</v>
      </c>
      <c r="N168" s="185">
        <f>K168*N35</f>
        <v>5</v>
      </c>
    </row>
    <row r="169" spans="1:14">
      <c r="A169" s="326" t="s">
        <v>996</v>
      </c>
      <c r="B169" s="101">
        <v>0</v>
      </c>
      <c r="C169" s="132">
        <f>B169*P35</f>
        <v>0</v>
      </c>
      <c r="D169" s="133">
        <f>B169*Q35</f>
        <v>0</v>
      </c>
      <c r="F169" s="199">
        <v>1</v>
      </c>
      <c r="G169" s="257" t="s">
        <v>1002</v>
      </c>
      <c r="H169" s="260">
        <f>ROUND(F169/P35,4)</f>
        <v>0.125</v>
      </c>
      <c r="I169" s="261">
        <f>ROUND(F169/Q35,4)</f>
        <v>0.1875</v>
      </c>
      <c r="K169" s="198">
        <v>1</v>
      </c>
      <c r="L169" s="257" t="s">
        <v>1002</v>
      </c>
      <c r="M169" s="298">
        <f>K169*P35</f>
        <v>8</v>
      </c>
      <c r="N169" s="299">
        <f>K169*Q35</f>
        <v>5.333333333333333</v>
      </c>
    </row>
    <row r="170" spans="1:14">
      <c r="A170" s="334" t="s">
        <v>997</v>
      </c>
      <c r="B170" s="209">
        <v>0</v>
      </c>
      <c r="C170" s="135">
        <f>B170*S35</f>
        <v>0</v>
      </c>
      <c r="D170" s="136">
        <f>B170*T35</f>
        <v>0</v>
      </c>
      <c r="F170" s="215">
        <v>1</v>
      </c>
      <c r="G170" s="123" t="s">
        <v>1001</v>
      </c>
      <c r="H170" s="124">
        <f>ROUND(F170/S35,4)</f>
        <v>0.1176</v>
      </c>
      <c r="I170" s="125">
        <f>ROUND(F170/T35,4)</f>
        <v>0.17649999999999999</v>
      </c>
      <c r="K170" s="223">
        <v>1</v>
      </c>
      <c r="L170" s="123" t="s">
        <v>1001</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54</v>
      </c>
      <c r="D173" s="228">
        <f>ROUND(SUM(D72:D170),1)</f>
        <v>36</v>
      </c>
      <c r="F173" s="226" t="s">
        <v>297</v>
      </c>
      <c r="G173" s="234"/>
      <c r="H173" s="227" t="s">
        <v>998</v>
      </c>
    </row>
    <row r="174" spans="1:14" ht="15.75" thickTop="1">
      <c r="A174" s="229" t="s">
        <v>93</v>
      </c>
      <c r="B174" s="107">
        <v>5</v>
      </c>
      <c r="C174" s="242"/>
      <c r="D174" s="243"/>
      <c r="F174" s="233"/>
      <c r="G174" s="234"/>
      <c r="H174" s="235"/>
    </row>
    <row r="175" spans="1:14">
      <c r="A175" s="230" t="s">
        <v>42</v>
      </c>
      <c r="B175" s="231">
        <f>IFERROR(1-(B174/C173),0)</f>
        <v>0.90740740740740744</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535" t="s">
        <v>481</v>
      </c>
      <c r="B182" s="536"/>
      <c r="C182" s="537"/>
    </row>
    <row r="183" spans="1:8" ht="15.75" thickBot="1">
      <c r="A183" s="116" t="s">
        <v>326</v>
      </c>
      <c r="B183" s="126" t="s">
        <v>844</v>
      </c>
      <c r="C183" s="321" t="s">
        <v>843</v>
      </c>
    </row>
    <row r="184" spans="1:8" ht="16.5" thickTop="1" thickBot="1">
      <c r="A184" s="226" t="s">
        <v>952</v>
      </c>
      <c r="B184" s="360">
        <v>550</v>
      </c>
      <c r="C184" s="322">
        <v>165</v>
      </c>
    </row>
    <row r="185" spans="1:8" ht="15.75" thickTop="1">
      <c r="A185" s="323"/>
      <c r="B185" s="361" t="s">
        <v>42</v>
      </c>
      <c r="C185" s="335">
        <f>1- (C184/B184)</f>
        <v>0.7</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985</v>
      </c>
    </row>
    <row r="19" spans="2:4" ht="15.75" thickBot="1">
      <c r="B19" s="315" t="s">
        <v>381</v>
      </c>
      <c r="C19" s="314" t="s">
        <v>1004</v>
      </c>
      <c r="D19" s="349" t="s">
        <v>1005</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1006</v>
      </c>
      <c r="C40" s="348" t="s">
        <v>1008</v>
      </c>
      <c r="D40" s="349" t="s">
        <v>1010</v>
      </c>
    </row>
    <row r="41" spans="2:4" ht="15.75" thickBot="1">
      <c r="B41" s="317" t="s">
        <v>1007</v>
      </c>
      <c r="C41" s="348" t="s">
        <v>1009</v>
      </c>
      <c r="D41" s="349" t="s">
        <v>1011</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zoomScaleNormal="100" workbookViewId="0">
      <selection activeCell="P54" sqref="P54"/>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976</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524" t="s">
        <v>871</v>
      </c>
      <c r="G4" s="525" t="s">
        <v>517</v>
      </c>
      <c r="H4" s="525"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524" t="s">
        <v>872</v>
      </c>
      <c r="G5" s="525" t="s">
        <v>518</v>
      </c>
      <c r="H5" s="525" t="s">
        <v>362</v>
      </c>
      <c r="J5" s="436" t="s">
        <v>974</v>
      </c>
      <c r="K5" s="437" t="s">
        <v>506</v>
      </c>
      <c r="L5" s="437" t="s">
        <v>364</v>
      </c>
      <c r="N5" s="487" t="s">
        <v>510</v>
      </c>
      <c r="O5" s="483" t="s">
        <v>510</v>
      </c>
      <c r="P5" s="483" t="s">
        <v>366</v>
      </c>
      <c r="S5" s="364"/>
      <c r="V5" s="336"/>
    </row>
    <row r="6" spans="1:22" ht="15.75" thickBot="1">
      <c r="A6" s="363"/>
      <c r="B6" s="431" t="s">
        <v>519</v>
      </c>
      <c r="C6" s="432" t="s">
        <v>519</v>
      </c>
      <c r="D6" s="432" t="s">
        <v>363</v>
      </c>
      <c r="F6" s="524" t="s">
        <v>873</v>
      </c>
      <c r="G6" s="525" t="s">
        <v>519</v>
      </c>
      <c r="H6" s="525" t="s">
        <v>363</v>
      </c>
      <c r="J6" s="438" t="s">
        <v>975</v>
      </c>
      <c r="K6" s="437" t="s">
        <v>499</v>
      </c>
      <c r="L6" s="437" t="s">
        <v>361</v>
      </c>
      <c r="N6" s="482" t="s">
        <v>511</v>
      </c>
      <c r="O6" s="483" t="s">
        <v>511</v>
      </c>
      <c r="P6" s="488" t="s">
        <v>367</v>
      </c>
      <c r="S6" s="336"/>
      <c r="V6" s="336"/>
    </row>
    <row r="7" spans="1:22" ht="15.75" thickBot="1">
      <c r="A7" s="363"/>
      <c r="B7" s="431" t="s">
        <v>499</v>
      </c>
      <c r="C7" s="432" t="s">
        <v>499</v>
      </c>
      <c r="D7" s="432" t="s">
        <v>361</v>
      </c>
      <c r="F7" s="524" t="s">
        <v>865</v>
      </c>
      <c r="G7" s="525" t="s">
        <v>499</v>
      </c>
      <c r="H7" s="525"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524" t="s">
        <v>866</v>
      </c>
      <c r="G8" s="525" t="s">
        <v>500</v>
      </c>
      <c r="H8" s="525" t="s">
        <v>361</v>
      </c>
      <c r="J8" s="438" t="s">
        <v>972</v>
      </c>
      <c r="K8" s="437" t="s">
        <v>917</v>
      </c>
      <c r="L8" s="437" t="s">
        <v>362</v>
      </c>
      <c r="N8" s="482" t="s">
        <v>513</v>
      </c>
      <c r="O8" s="483" t="s">
        <v>513</v>
      </c>
      <c r="P8" s="488" t="s">
        <v>368</v>
      </c>
      <c r="S8" s="336"/>
      <c r="V8" s="336"/>
    </row>
    <row r="9" spans="1:22" ht="15.75" thickBot="1">
      <c r="A9" s="363"/>
      <c r="B9" s="498" t="s">
        <v>502</v>
      </c>
      <c r="C9" s="499" t="s">
        <v>502</v>
      </c>
      <c r="D9" s="499" t="s">
        <v>362</v>
      </c>
      <c r="F9" s="524" t="s">
        <v>867</v>
      </c>
      <c r="G9" s="525" t="s">
        <v>502</v>
      </c>
      <c r="H9" s="525" t="s">
        <v>362</v>
      </c>
      <c r="J9" s="336"/>
      <c r="K9" s="336"/>
      <c r="L9" s="336"/>
      <c r="N9" s="482" t="s">
        <v>514</v>
      </c>
      <c r="O9" s="483" t="s">
        <v>514</v>
      </c>
      <c r="P9" s="488" t="s">
        <v>368</v>
      </c>
      <c r="S9" s="336"/>
      <c r="V9" s="336"/>
    </row>
    <row r="10" spans="1:22" ht="15.75" thickBot="1">
      <c r="A10" s="363"/>
      <c r="B10" s="431" t="s">
        <v>503</v>
      </c>
      <c r="C10" s="432" t="s">
        <v>503</v>
      </c>
      <c r="D10" s="432" t="s">
        <v>363</v>
      </c>
      <c r="F10" s="524" t="s">
        <v>868</v>
      </c>
      <c r="G10" s="525" t="s">
        <v>503</v>
      </c>
      <c r="H10" s="525" t="s">
        <v>363</v>
      </c>
      <c r="J10" s="336"/>
      <c r="K10" s="336"/>
      <c r="L10" s="336"/>
      <c r="N10" s="482" t="s">
        <v>515</v>
      </c>
      <c r="O10" s="483" t="s">
        <v>515</v>
      </c>
      <c r="P10" s="488" t="s">
        <v>369</v>
      </c>
      <c r="S10" s="336"/>
      <c r="V10" s="336"/>
    </row>
    <row r="11" spans="1:22" ht="15.75" thickBot="1">
      <c r="A11" s="363"/>
      <c r="B11" s="431" t="s">
        <v>505</v>
      </c>
      <c r="C11" s="432" t="s">
        <v>505</v>
      </c>
      <c r="D11" s="432" t="s">
        <v>364</v>
      </c>
      <c r="F11" s="524" t="s">
        <v>876</v>
      </c>
      <c r="G11" s="525" t="s">
        <v>505</v>
      </c>
      <c r="H11" s="525" t="s">
        <v>364</v>
      </c>
      <c r="N11" s="482" t="s">
        <v>516</v>
      </c>
      <c r="O11" s="483" t="s">
        <v>516</v>
      </c>
      <c r="P11" s="488" t="s">
        <v>369</v>
      </c>
      <c r="S11" s="336"/>
      <c r="V11" s="336"/>
    </row>
    <row r="12" spans="1:22" ht="15.75" thickBot="1">
      <c r="A12" s="363"/>
      <c r="B12" s="498" t="s">
        <v>507</v>
      </c>
      <c r="C12" s="499" t="s">
        <v>507</v>
      </c>
      <c r="D12" s="499" t="s">
        <v>365</v>
      </c>
      <c r="F12" s="524" t="s">
        <v>877</v>
      </c>
      <c r="G12" s="525" t="s">
        <v>506</v>
      </c>
      <c r="H12" s="525" t="s">
        <v>364</v>
      </c>
      <c r="J12" s="364" t="s">
        <v>967</v>
      </c>
      <c r="K12" s="336"/>
      <c r="L12" s="336"/>
      <c r="N12" s="482" t="s">
        <v>375</v>
      </c>
      <c r="O12" s="483" t="s">
        <v>375</v>
      </c>
      <c r="P12" s="488" t="s">
        <v>365</v>
      </c>
      <c r="S12" s="336"/>
      <c r="V12" s="336"/>
    </row>
    <row r="13" spans="1:22" ht="15.75" thickBot="1">
      <c r="A13" s="363"/>
      <c r="B13" s="431" t="s">
        <v>370</v>
      </c>
      <c r="C13" s="432" t="s">
        <v>370</v>
      </c>
      <c r="D13" s="432" t="s">
        <v>371</v>
      </c>
      <c r="F13" s="524" t="s">
        <v>869</v>
      </c>
      <c r="G13" s="525" t="s">
        <v>370</v>
      </c>
      <c r="H13" s="525"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524" t="s">
        <v>870</v>
      </c>
      <c r="G14" s="525" t="s">
        <v>372</v>
      </c>
      <c r="H14" s="525" t="s">
        <v>362</v>
      </c>
      <c r="J14" s="481" t="s">
        <v>1037</v>
      </c>
      <c r="K14" s="437" t="s">
        <v>969</v>
      </c>
      <c r="L14" s="480" t="s">
        <v>361</v>
      </c>
      <c r="N14" s="482" t="s">
        <v>892</v>
      </c>
      <c r="O14" s="483" t="s">
        <v>893</v>
      </c>
      <c r="P14" s="484" t="s">
        <v>364</v>
      </c>
      <c r="S14" s="336"/>
      <c r="V14" s="336"/>
    </row>
    <row r="15" spans="1:22" ht="15.75" thickBot="1">
      <c r="A15" s="363"/>
      <c r="B15" s="431" t="s">
        <v>508</v>
      </c>
      <c r="C15" s="432" t="s">
        <v>508</v>
      </c>
      <c r="D15" s="432" t="s">
        <v>365</v>
      </c>
      <c r="F15" s="524" t="s">
        <v>885</v>
      </c>
      <c r="G15" s="525" t="s">
        <v>508</v>
      </c>
      <c r="H15" s="525" t="s">
        <v>365</v>
      </c>
      <c r="J15" s="481" t="s">
        <v>1038</v>
      </c>
      <c r="K15" s="437" t="s">
        <v>970</v>
      </c>
      <c r="L15" s="480" t="s">
        <v>362</v>
      </c>
      <c r="N15" s="502" t="s">
        <v>506</v>
      </c>
      <c r="O15" s="503" t="s">
        <v>506</v>
      </c>
      <c r="P15" s="503" t="s">
        <v>364</v>
      </c>
      <c r="S15" s="336"/>
      <c r="V15" s="336"/>
    </row>
    <row r="16" spans="1:22" ht="15.75" thickBot="1">
      <c r="A16" s="363"/>
      <c r="B16" s="431" t="s">
        <v>936</v>
      </c>
      <c r="C16" s="432" t="s">
        <v>915</v>
      </c>
      <c r="D16" s="432" t="s">
        <v>361</v>
      </c>
      <c r="E16" s="336"/>
      <c r="F16" s="524" t="s">
        <v>937</v>
      </c>
      <c r="G16" s="525" t="s">
        <v>915</v>
      </c>
      <c r="H16" s="525" t="s">
        <v>361</v>
      </c>
      <c r="I16" s="336"/>
      <c r="J16" s="529" t="s">
        <v>968</v>
      </c>
      <c r="K16" s="527" t="s">
        <v>971</v>
      </c>
      <c r="L16" s="529" t="s">
        <v>363</v>
      </c>
      <c r="N16" s="485" t="s">
        <v>373</v>
      </c>
      <c r="O16" s="486" t="s">
        <v>373</v>
      </c>
      <c r="P16" s="486" t="s">
        <v>362</v>
      </c>
      <c r="S16" s="336"/>
      <c r="T16" s="336"/>
      <c r="U16" s="336"/>
      <c r="V16" s="336"/>
    </row>
    <row r="17" spans="1:16" s="336" customFormat="1" ht="15.75" thickBot="1">
      <c r="A17" s="363"/>
      <c r="B17" s="498" t="s">
        <v>501</v>
      </c>
      <c r="C17" s="499" t="s">
        <v>501</v>
      </c>
      <c r="D17" s="499" t="s">
        <v>362</v>
      </c>
      <c r="F17" s="526" t="s">
        <v>966</v>
      </c>
      <c r="G17" s="527" t="s">
        <v>916</v>
      </c>
      <c r="H17" s="527" t="s">
        <v>363</v>
      </c>
      <c r="N17" s="500" t="s">
        <v>965</v>
      </c>
      <c r="O17" s="501" t="s">
        <v>965</v>
      </c>
      <c r="P17" s="503" t="s">
        <v>363</v>
      </c>
    </row>
    <row r="18" spans="1:16" s="336" customFormat="1" ht="15.75" thickBot="1">
      <c r="A18" s="363"/>
      <c r="B18" s="431" t="s">
        <v>914</v>
      </c>
      <c r="C18" s="432" t="s">
        <v>917</v>
      </c>
      <c r="D18" s="432" t="s">
        <v>362</v>
      </c>
      <c r="F18" s="524" t="s">
        <v>918</v>
      </c>
      <c r="G18" s="525" t="s">
        <v>917</v>
      </c>
      <c r="H18" s="525" t="s">
        <v>362</v>
      </c>
      <c r="N18" s="482" t="s">
        <v>374</v>
      </c>
      <c r="O18" s="483" t="s">
        <v>374</v>
      </c>
      <c r="P18" s="486" t="s">
        <v>363</v>
      </c>
    </row>
    <row r="19" spans="1:16" s="336" customFormat="1" ht="15.75" thickBot="1">
      <c r="N19" s="500" t="s">
        <v>504</v>
      </c>
      <c r="O19" s="501" t="s">
        <v>504</v>
      </c>
      <c r="P19" s="503" t="s">
        <v>363</v>
      </c>
    </row>
    <row r="20" spans="1:16" s="336" customFormat="1" ht="15.75" thickBot="1">
      <c r="N20" s="485" t="s">
        <v>977</v>
      </c>
      <c r="O20" s="486" t="s">
        <v>979</v>
      </c>
      <c r="P20" s="486" t="s">
        <v>361</v>
      </c>
    </row>
    <row r="21" spans="1:16" s="336" customFormat="1" ht="15.75" thickBot="1">
      <c r="B21" s="364" t="s">
        <v>899</v>
      </c>
      <c r="E21" s="364" t="s">
        <v>881</v>
      </c>
      <c r="N21" s="482" t="s">
        <v>978</v>
      </c>
      <c r="O21" s="483" t="s">
        <v>980</v>
      </c>
      <c r="P21" s="486" t="s">
        <v>361</v>
      </c>
    </row>
    <row r="22" spans="1:16" s="336" customFormat="1" ht="15.75" thickBot="1">
      <c r="B22" s="336" t="s">
        <v>905</v>
      </c>
      <c r="E22" s="378" t="s">
        <v>903</v>
      </c>
      <c r="F22" s="379"/>
      <c r="G22" s="379"/>
      <c r="H22" s="379"/>
      <c r="I22" s="379"/>
      <c r="J22" s="379"/>
      <c r="K22" s="379"/>
      <c r="L22" s="380"/>
      <c r="N22" s="485" t="s">
        <v>981</v>
      </c>
      <c r="O22" s="486" t="s">
        <v>983</v>
      </c>
      <c r="P22" s="486" t="s">
        <v>364</v>
      </c>
    </row>
    <row r="23" spans="1:16" s="336" customFormat="1" ht="15.75" thickBot="1">
      <c r="C23" s="336" t="s">
        <v>904</v>
      </c>
      <c r="E23" s="381" t="s">
        <v>879</v>
      </c>
      <c r="F23" s="382" t="s">
        <v>41</v>
      </c>
      <c r="G23" s="382" t="s">
        <v>874</v>
      </c>
      <c r="H23" s="382" t="s">
        <v>960</v>
      </c>
      <c r="I23" s="382"/>
      <c r="J23" s="382" t="s">
        <v>889</v>
      </c>
      <c r="K23" s="382"/>
      <c r="L23" s="383"/>
      <c r="N23" s="482" t="s">
        <v>982</v>
      </c>
      <c r="O23" s="483" t="s">
        <v>984</v>
      </c>
      <c r="P23" s="486" t="s">
        <v>364</v>
      </c>
    </row>
    <row r="24" spans="1:16" s="336" customFormat="1">
      <c r="C24" s="336" t="s">
        <v>922</v>
      </c>
      <c r="E24" s="381"/>
      <c r="F24" s="384" t="s">
        <v>878</v>
      </c>
      <c r="G24" s="384" t="s">
        <v>370</v>
      </c>
      <c r="H24" s="385" t="s">
        <v>370</v>
      </c>
      <c r="I24" s="385"/>
      <c r="J24" s="385" t="s">
        <v>1056</v>
      </c>
      <c r="K24" s="385"/>
      <c r="L24" s="383"/>
    </row>
    <row r="25" spans="1:16" s="336" customFormat="1">
      <c r="C25" s="336" t="s">
        <v>900</v>
      </c>
      <c r="E25" s="381"/>
      <c r="F25" s="384" t="s">
        <v>855</v>
      </c>
      <c r="G25" s="384" t="s">
        <v>500</v>
      </c>
      <c r="H25" s="385" t="s">
        <v>500</v>
      </c>
      <c r="I25" s="385"/>
      <c r="J25" s="385" t="s">
        <v>895</v>
      </c>
      <c r="K25" s="385"/>
      <c r="L25" s="383"/>
      <c r="N25" s="364" t="s">
        <v>1039</v>
      </c>
    </row>
    <row r="26" spans="1:16" s="336" customFormat="1" ht="15.75" thickBot="1">
      <c r="B26" s="364"/>
      <c r="C26" s="336" t="s">
        <v>901</v>
      </c>
      <c r="E26" s="381"/>
      <c r="F26" s="384" t="s">
        <v>856</v>
      </c>
      <c r="G26" s="384" t="s">
        <v>372</v>
      </c>
      <c r="H26" s="385" t="s">
        <v>372</v>
      </c>
      <c r="I26" s="385"/>
      <c r="J26" s="385" t="s">
        <v>890</v>
      </c>
      <c r="K26" s="385"/>
      <c r="L26" s="383"/>
      <c r="N26" s="497" t="s">
        <v>847</v>
      </c>
      <c r="O26" s="497" t="s">
        <v>1042</v>
      </c>
      <c r="P26" s="497" t="s">
        <v>360</v>
      </c>
    </row>
    <row r="27" spans="1:16" s="336" customFormat="1" ht="15.75" thickBot="1">
      <c r="C27" s="336" t="s">
        <v>921</v>
      </c>
      <c r="E27" s="386"/>
      <c r="F27" s="384"/>
      <c r="G27" s="384"/>
      <c r="H27" s="384"/>
      <c r="I27" s="384"/>
      <c r="J27" s="384"/>
      <c r="K27" s="384"/>
      <c r="L27" s="383"/>
      <c r="N27" s="366" t="s">
        <v>1040</v>
      </c>
      <c r="O27" s="367" t="s">
        <v>1043</v>
      </c>
      <c r="P27" s="368" t="s">
        <v>855</v>
      </c>
    </row>
    <row r="28" spans="1:16" s="336" customFormat="1" ht="15.75" thickBot="1">
      <c r="E28" s="381" t="s">
        <v>880</v>
      </c>
      <c r="F28" s="504" t="s">
        <v>41</v>
      </c>
      <c r="G28" s="504" t="s">
        <v>874</v>
      </c>
      <c r="H28" s="504"/>
      <c r="I28" s="504"/>
      <c r="J28" s="504" t="s">
        <v>886</v>
      </c>
      <c r="K28" s="504"/>
      <c r="L28" s="505"/>
      <c r="N28" s="530" t="s">
        <v>1041</v>
      </c>
      <c r="O28" s="531" t="s">
        <v>1043</v>
      </c>
      <c r="P28" s="532" t="s">
        <v>856</v>
      </c>
    </row>
    <row r="29" spans="1:16" s="336" customFormat="1">
      <c r="B29" s="493" t="s">
        <v>1027</v>
      </c>
      <c r="E29" s="381"/>
      <c r="F29" s="506" t="s">
        <v>878</v>
      </c>
      <c r="G29" s="506" t="s">
        <v>869</v>
      </c>
      <c r="H29" s="507" t="s">
        <v>370</v>
      </c>
      <c r="I29" s="507"/>
      <c r="J29" s="507" t="s">
        <v>887</v>
      </c>
      <c r="K29" s="507"/>
      <c r="L29" s="505"/>
    </row>
    <row r="30" spans="1:16" s="336" customFormat="1">
      <c r="B30" s="496" t="s">
        <v>1028</v>
      </c>
      <c r="E30" s="381"/>
      <c r="F30" s="506" t="s">
        <v>855</v>
      </c>
      <c r="G30" s="506" t="s">
        <v>866</v>
      </c>
      <c r="H30" s="507" t="s">
        <v>500</v>
      </c>
      <c r="I30" s="507"/>
      <c r="J30" s="507" t="s">
        <v>894</v>
      </c>
      <c r="K30" s="507"/>
      <c r="L30" s="505"/>
    </row>
    <row r="31" spans="1:16" s="336" customFormat="1">
      <c r="B31" s="494" t="s">
        <v>1025</v>
      </c>
      <c r="E31" s="381"/>
      <c r="F31" s="506" t="s">
        <v>856</v>
      </c>
      <c r="G31" s="506" t="s">
        <v>870</v>
      </c>
      <c r="H31" s="507" t="s">
        <v>372</v>
      </c>
      <c r="I31" s="507"/>
      <c r="J31" s="507" t="s">
        <v>888</v>
      </c>
      <c r="K31" s="507"/>
      <c r="L31" s="505"/>
    </row>
    <row r="32" spans="1:16" s="336" customFormat="1" ht="15.75" thickBot="1">
      <c r="B32" s="495" t="s">
        <v>1026</v>
      </c>
      <c r="E32" s="381"/>
      <c r="F32" s="384"/>
      <c r="G32" s="384"/>
      <c r="H32" s="385"/>
      <c r="I32" s="385"/>
      <c r="J32" s="385"/>
      <c r="K32" s="382"/>
      <c r="L32" s="383"/>
      <c r="N32" s="364" t="s">
        <v>858</v>
      </c>
    </row>
    <row r="33" spans="1:16" s="336" customFormat="1" ht="15.75" thickBot="1">
      <c r="E33" s="381" t="s">
        <v>896</v>
      </c>
      <c r="F33" s="382" t="s">
        <v>41</v>
      </c>
      <c r="G33" s="382" t="s">
        <v>874</v>
      </c>
      <c r="H33" s="430"/>
      <c r="I33" s="430"/>
      <c r="J33" s="430" t="s">
        <v>897</v>
      </c>
      <c r="K33" s="385"/>
      <c r="L33" s="383"/>
      <c r="N33" s="364" t="s">
        <v>847</v>
      </c>
      <c r="O33" s="364" t="s">
        <v>848</v>
      </c>
      <c r="P33" s="364" t="s">
        <v>360</v>
      </c>
    </row>
    <row r="34" spans="1:16" s="336" customFormat="1" ht="15.75" thickBot="1">
      <c r="B34" s="493" t="s">
        <v>1012</v>
      </c>
      <c r="E34" s="387"/>
      <c r="F34" s="429" t="s">
        <v>856</v>
      </c>
      <c r="G34" s="429" t="s">
        <v>959</v>
      </c>
      <c r="H34" s="429" t="s">
        <v>372</v>
      </c>
      <c r="I34" s="429"/>
      <c r="J34" s="429" t="s">
        <v>1057</v>
      </c>
      <c r="K34" s="388"/>
      <c r="L34" s="389"/>
      <c r="N34" s="366" t="s">
        <v>1058</v>
      </c>
      <c r="O34" s="367" t="s">
        <v>849</v>
      </c>
      <c r="P34" s="368" t="s">
        <v>878</v>
      </c>
    </row>
    <row r="35" spans="1:16" s="336" customFormat="1" ht="15.75" thickBot="1">
      <c r="B35" s="496" t="s">
        <v>1013</v>
      </c>
      <c r="N35" s="366" t="s">
        <v>1058</v>
      </c>
      <c r="O35" s="367" t="s">
        <v>852</v>
      </c>
      <c r="P35" s="368" t="s">
        <v>855</v>
      </c>
    </row>
    <row r="36" spans="1:16" s="336" customFormat="1" ht="15.75" thickBot="1">
      <c r="B36" s="494" t="s">
        <v>1014</v>
      </c>
      <c r="E36" s="390" t="s">
        <v>920</v>
      </c>
      <c r="F36" s="391"/>
      <c r="G36" s="391"/>
      <c r="H36" s="391"/>
      <c r="I36" s="391"/>
      <c r="J36" s="391"/>
      <c r="K36" s="391"/>
      <c r="L36" s="392"/>
      <c r="N36" s="366" t="s">
        <v>1058</v>
      </c>
      <c r="O36" s="367" t="s">
        <v>850</v>
      </c>
      <c r="P36" s="368" t="s">
        <v>855</v>
      </c>
    </row>
    <row r="37" spans="1:16" s="336" customFormat="1" ht="15.75" thickBot="1">
      <c r="B37" s="494" t="s">
        <v>1016</v>
      </c>
      <c r="E37" s="393" t="s">
        <v>879</v>
      </c>
      <c r="F37" s="394" t="s">
        <v>41</v>
      </c>
      <c r="G37" s="394" t="s">
        <v>874</v>
      </c>
      <c r="H37" s="394" t="s">
        <v>960</v>
      </c>
      <c r="I37" s="394"/>
      <c r="J37" s="394" t="s">
        <v>889</v>
      </c>
      <c r="K37" s="394"/>
      <c r="L37" s="395"/>
      <c r="N37" s="366" t="s">
        <v>1058</v>
      </c>
      <c r="O37" s="367" t="s">
        <v>851</v>
      </c>
      <c r="P37" s="368" t="s">
        <v>856</v>
      </c>
    </row>
    <row r="38" spans="1:16" s="336" customFormat="1" ht="15.75" thickBot="1">
      <c r="B38" s="494" t="s">
        <v>1023</v>
      </c>
      <c r="E38" s="393"/>
      <c r="F38" s="396" t="s">
        <v>855</v>
      </c>
      <c r="G38" s="396" t="s">
        <v>517</v>
      </c>
      <c r="H38" s="397" t="s">
        <v>517</v>
      </c>
      <c r="I38" s="397"/>
      <c r="J38" s="397" t="s">
        <v>1056</v>
      </c>
      <c r="K38" s="397"/>
      <c r="L38" s="395"/>
      <c r="N38" s="439" t="s">
        <v>1059</v>
      </c>
      <c r="O38" s="440" t="s">
        <v>849</v>
      </c>
      <c r="P38" s="441" t="s">
        <v>856</v>
      </c>
    </row>
    <row r="39" spans="1:16" s="336" customFormat="1" ht="15.75" thickBot="1">
      <c r="A39"/>
      <c r="B39" s="494" t="s">
        <v>1022</v>
      </c>
      <c r="E39" s="393"/>
      <c r="F39" s="396" t="s">
        <v>856</v>
      </c>
      <c r="G39" s="396" t="s">
        <v>518</v>
      </c>
      <c r="H39" s="397" t="s">
        <v>518</v>
      </c>
      <c r="I39" s="397"/>
      <c r="J39" s="397" t="s">
        <v>895</v>
      </c>
      <c r="K39" s="397"/>
      <c r="L39" s="395"/>
      <c r="N39" s="439" t="s">
        <v>1059</v>
      </c>
      <c r="O39" s="440" t="s">
        <v>852</v>
      </c>
      <c r="P39" s="441" t="s">
        <v>856</v>
      </c>
    </row>
    <row r="40" spans="1:16" s="336" customFormat="1" ht="15.75" thickBot="1">
      <c r="A40"/>
      <c r="B40" s="494"/>
      <c r="E40" s="393"/>
      <c r="F40" s="396" t="s">
        <v>857</v>
      </c>
      <c r="G40" s="396" t="s">
        <v>519</v>
      </c>
      <c r="H40" s="397" t="s">
        <v>519</v>
      </c>
      <c r="I40" s="397"/>
      <c r="J40" s="397" t="s">
        <v>890</v>
      </c>
      <c r="K40" s="397"/>
      <c r="L40" s="395"/>
      <c r="N40" s="439" t="s">
        <v>1059</v>
      </c>
      <c r="O40" s="440" t="s">
        <v>850</v>
      </c>
      <c r="P40" s="441" t="s">
        <v>856</v>
      </c>
    </row>
    <row r="41" spans="1:16" s="336" customFormat="1" ht="15.75" thickBot="1">
      <c r="A41"/>
      <c r="B41" s="494" t="s">
        <v>1014</v>
      </c>
      <c r="E41" s="398"/>
      <c r="F41" s="396"/>
      <c r="G41" s="396"/>
      <c r="H41" s="396"/>
      <c r="I41" s="396"/>
      <c r="J41" s="396"/>
      <c r="K41" s="396"/>
      <c r="L41" s="395"/>
      <c r="N41" s="439" t="s">
        <v>1059</v>
      </c>
      <c r="O41" s="440" t="s">
        <v>851</v>
      </c>
      <c r="P41" s="441" t="s">
        <v>875</v>
      </c>
    </row>
    <row r="42" spans="1:16" s="336" customFormat="1" ht="15.75" thickBot="1">
      <c r="A42"/>
      <c r="B42" s="494" t="s">
        <v>1017</v>
      </c>
      <c r="E42" s="393" t="s">
        <v>880</v>
      </c>
      <c r="F42" s="508" t="s">
        <v>41</v>
      </c>
      <c r="G42" s="508" t="s">
        <v>874</v>
      </c>
      <c r="H42" s="508"/>
      <c r="I42" s="508"/>
      <c r="J42" s="508" t="s">
        <v>886</v>
      </c>
      <c r="K42" s="508"/>
      <c r="L42" s="509"/>
      <c r="N42" s="369" t="s">
        <v>1045</v>
      </c>
      <c r="O42" s="373" t="s">
        <v>849</v>
      </c>
      <c r="P42" s="370" t="s">
        <v>855</v>
      </c>
    </row>
    <row r="43" spans="1:16" s="336" customFormat="1" ht="15.75" thickBot="1">
      <c r="A43"/>
      <c r="B43" s="494" t="s">
        <v>1024</v>
      </c>
      <c r="E43" s="393"/>
      <c r="F43" s="510" t="s">
        <v>855</v>
      </c>
      <c r="G43" s="510" t="s">
        <v>871</v>
      </c>
      <c r="H43" s="511" t="s">
        <v>517</v>
      </c>
      <c r="I43" s="511"/>
      <c r="J43" s="511" t="s">
        <v>887</v>
      </c>
      <c r="K43" s="511"/>
      <c r="L43" s="509"/>
      <c r="N43" s="369" t="s">
        <v>1045</v>
      </c>
      <c r="O43" s="373" t="s">
        <v>852</v>
      </c>
      <c r="P43" s="370" t="s">
        <v>857</v>
      </c>
    </row>
    <row r="44" spans="1:16" s="336" customFormat="1" ht="15.75" thickBot="1">
      <c r="A44"/>
      <c r="B44" s="494" t="s">
        <v>1021</v>
      </c>
      <c r="E44" s="393"/>
      <c r="F44" s="510" t="s">
        <v>856</v>
      </c>
      <c r="G44" s="510" t="s">
        <v>872</v>
      </c>
      <c r="H44" s="511" t="s">
        <v>518</v>
      </c>
      <c r="I44" s="511"/>
      <c r="J44" s="511" t="s">
        <v>894</v>
      </c>
      <c r="K44" s="511"/>
      <c r="L44" s="509"/>
      <c r="N44" s="369" t="s">
        <v>1045</v>
      </c>
      <c r="O44" s="373" t="s">
        <v>850</v>
      </c>
      <c r="P44" s="370" t="s">
        <v>856</v>
      </c>
    </row>
    <row r="45" spans="1:16" s="336" customFormat="1" ht="15.75" thickBot="1">
      <c r="A45"/>
      <c r="B45" s="494"/>
      <c r="E45" s="393"/>
      <c r="F45" s="510" t="s">
        <v>857</v>
      </c>
      <c r="G45" s="510" t="s">
        <v>873</v>
      </c>
      <c r="H45" s="511" t="s">
        <v>519</v>
      </c>
      <c r="I45" s="511"/>
      <c r="J45" s="511" t="s">
        <v>888</v>
      </c>
      <c r="K45" s="511"/>
      <c r="L45" s="509"/>
      <c r="N45" s="369" t="s">
        <v>1045</v>
      </c>
      <c r="O45" s="373" t="s">
        <v>851</v>
      </c>
      <c r="P45" s="370" t="s">
        <v>884</v>
      </c>
    </row>
    <row r="46" spans="1:16" s="336" customFormat="1" ht="15.75" thickBot="1">
      <c r="A46"/>
      <c r="B46" s="494" t="s">
        <v>1015</v>
      </c>
      <c r="E46" s="393"/>
      <c r="F46" s="396"/>
      <c r="G46" s="396"/>
      <c r="H46" s="397"/>
      <c r="I46" s="397"/>
      <c r="J46" s="397"/>
      <c r="K46" s="397"/>
      <c r="L46" s="395"/>
      <c r="N46" s="375" t="s">
        <v>1046</v>
      </c>
      <c r="O46" s="376" t="s">
        <v>849</v>
      </c>
      <c r="P46" s="377" t="s">
        <v>856</v>
      </c>
    </row>
    <row r="47" spans="1:16" s="336" customFormat="1" ht="15.75" thickBot="1">
      <c r="A47"/>
      <c r="B47" s="494" t="s">
        <v>1018</v>
      </c>
      <c r="C47" s="364"/>
      <c r="E47" s="393" t="s">
        <v>896</v>
      </c>
      <c r="F47" s="394" t="s">
        <v>41</v>
      </c>
      <c r="G47" s="394" t="s">
        <v>874</v>
      </c>
      <c r="H47" s="433"/>
      <c r="I47" s="397"/>
      <c r="J47" s="433" t="s">
        <v>897</v>
      </c>
      <c r="K47" s="397"/>
      <c r="L47" s="395"/>
      <c r="N47" s="375" t="s">
        <v>1046</v>
      </c>
      <c r="O47" s="376" t="s">
        <v>852</v>
      </c>
      <c r="P47" s="377" t="s">
        <v>875</v>
      </c>
    </row>
    <row r="48" spans="1:16" s="336" customFormat="1" ht="15.75" thickBot="1">
      <c r="A48"/>
      <c r="B48" s="494" t="s">
        <v>1019</v>
      </c>
      <c r="D48" s="365"/>
      <c r="E48" s="399"/>
      <c r="F48" s="400" t="s">
        <v>856</v>
      </c>
      <c r="G48" s="400" t="s">
        <v>964</v>
      </c>
      <c r="H48" s="401" t="s">
        <v>518</v>
      </c>
      <c r="I48" s="401"/>
      <c r="J48" s="401" t="s">
        <v>1057</v>
      </c>
      <c r="K48" s="401"/>
      <c r="L48" s="402"/>
      <c r="N48" s="375" t="s">
        <v>1046</v>
      </c>
      <c r="O48" s="376" t="s">
        <v>850</v>
      </c>
      <c r="P48" s="377" t="s">
        <v>857</v>
      </c>
    </row>
    <row r="49" spans="1:16" s="336" customFormat="1" ht="15.75" thickBot="1">
      <c r="A49"/>
      <c r="B49" s="495" t="s">
        <v>1020</v>
      </c>
      <c r="D49" s="365"/>
      <c r="N49" s="375" t="s">
        <v>1046</v>
      </c>
      <c r="O49" s="376" t="s">
        <v>851</v>
      </c>
      <c r="P49" s="377" t="s">
        <v>884</v>
      </c>
    </row>
    <row r="50" spans="1:16" s="336" customFormat="1" ht="15.75" thickBot="1">
      <c r="A50"/>
      <c r="D50" s="365"/>
      <c r="E50" s="403" t="s">
        <v>882</v>
      </c>
      <c r="F50" s="404"/>
      <c r="G50" s="404"/>
      <c r="H50" s="404"/>
      <c r="I50" s="404"/>
      <c r="J50" s="404"/>
      <c r="K50" s="404"/>
      <c r="L50" s="405"/>
    </row>
    <row r="51" spans="1:16" s="336" customFormat="1">
      <c r="A51"/>
      <c r="B51" s="493" t="s">
        <v>1036</v>
      </c>
      <c r="C51" s="364"/>
      <c r="E51" s="406" t="s">
        <v>879</v>
      </c>
      <c r="F51" s="407" t="s">
        <v>41</v>
      </c>
      <c r="G51" s="407" t="s">
        <v>874</v>
      </c>
      <c r="H51" s="407" t="s">
        <v>960</v>
      </c>
      <c r="I51" s="407"/>
      <c r="J51" s="407" t="s">
        <v>889</v>
      </c>
      <c r="K51" s="407"/>
      <c r="L51" s="408"/>
      <c r="N51" s="364" t="s">
        <v>973</v>
      </c>
    </row>
    <row r="52" spans="1:16" s="336" customFormat="1" ht="15.75" thickBot="1">
      <c r="A52"/>
      <c r="B52" s="496" t="s">
        <v>1029</v>
      </c>
      <c r="D52" s="365"/>
      <c r="E52" s="406"/>
      <c r="F52" s="409" t="s">
        <v>856</v>
      </c>
      <c r="G52" s="409" t="s">
        <v>502</v>
      </c>
      <c r="H52" s="409" t="s">
        <v>502</v>
      </c>
      <c r="I52" s="410"/>
      <c r="J52" s="410" t="s">
        <v>1056</v>
      </c>
      <c r="K52" s="410"/>
      <c r="L52" s="408"/>
      <c r="N52" s="364" t="s">
        <v>847</v>
      </c>
      <c r="O52" s="364" t="s">
        <v>360</v>
      </c>
    </row>
    <row r="53" spans="1:16" s="336" customFormat="1" ht="15.75" thickBot="1">
      <c r="A53"/>
      <c r="B53" s="528" t="s">
        <v>1030</v>
      </c>
      <c r="D53" s="365"/>
      <c r="E53" s="406"/>
      <c r="F53" s="409" t="s">
        <v>884</v>
      </c>
      <c r="G53" s="409" t="s">
        <v>507</v>
      </c>
      <c r="H53" s="409" t="s">
        <v>507</v>
      </c>
      <c r="I53" s="410"/>
      <c r="J53" s="410" t="s">
        <v>895</v>
      </c>
      <c r="K53" s="410"/>
      <c r="L53" s="408"/>
      <c r="N53" s="366" t="s">
        <v>1058</v>
      </c>
      <c r="O53" s="368" t="s">
        <v>855</v>
      </c>
    </row>
    <row r="54" spans="1:16" s="336" customFormat="1" ht="15.75" thickBot="1">
      <c r="A54"/>
      <c r="B54" s="494" t="s">
        <v>1031</v>
      </c>
      <c r="D54" s="365"/>
      <c r="E54" s="406"/>
      <c r="F54" s="409" t="s">
        <v>884</v>
      </c>
      <c r="G54" s="409" t="s">
        <v>508</v>
      </c>
      <c r="H54" s="409" t="s">
        <v>508</v>
      </c>
      <c r="I54" s="410"/>
      <c r="J54" s="410" t="s">
        <v>890</v>
      </c>
      <c r="K54" s="410"/>
      <c r="L54" s="408"/>
      <c r="N54" s="439" t="s">
        <v>1059</v>
      </c>
      <c r="O54" s="441" t="s">
        <v>855</v>
      </c>
    </row>
    <row r="55" spans="1:16" s="336" customFormat="1" ht="15.75" thickBot="1">
      <c r="A55"/>
      <c r="B55" s="494" t="s">
        <v>1032</v>
      </c>
      <c r="E55" s="411"/>
      <c r="F55" s="409"/>
      <c r="G55" s="409"/>
      <c r="H55" s="410"/>
      <c r="I55" s="410"/>
      <c r="J55" s="410"/>
      <c r="K55" s="410"/>
      <c r="L55" s="408"/>
      <c r="N55" s="369" t="s">
        <v>1045</v>
      </c>
      <c r="O55" s="370" t="s">
        <v>856</v>
      </c>
    </row>
    <row r="56" spans="1:16" s="336" customFormat="1">
      <c r="A56"/>
      <c r="B56" s="494"/>
      <c r="E56" s="406" t="s">
        <v>880</v>
      </c>
      <c r="F56" s="512" t="s">
        <v>41</v>
      </c>
      <c r="G56" s="512" t="s">
        <v>874</v>
      </c>
      <c r="H56" s="512"/>
      <c r="I56" s="512"/>
      <c r="J56" s="512" t="s">
        <v>886</v>
      </c>
      <c r="K56" s="512"/>
      <c r="L56" s="513"/>
      <c r="N56" s="371" t="s">
        <v>1046</v>
      </c>
      <c r="O56" s="372" t="s">
        <v>856</v>
      </c>
    </row>
    <row r="57" spans="1:16" s="336" customFormat="1">
      <c r="A57"/>
      <c r="B57" s="528" t="s">
        <v>1033</v>
      </c>
      <c r="E57" s="406"/>
      <c r="F57" s="514" t="s">
        <v>856</v>
      </c>
      <c r="G57" s="514" t="s">
        <v>867</v>
      </c>
      <c r="H57" s="514" t="s">
        <v>502</v>
      </c>
      <c r="I57" s="515"/>
      <c r="J57" s="515" t="s">
        <v>887</v>
      </c>
      <c r="K57" s="515"/>
      <c r="L57" s="513"/>
    </row>
    <row r="58" spans="1:16" s="336" customFormat="1" ht="15.75" thickBot="1">
      <c r="A58"/>
      <c r="B58" s="494" t="s">
        <v>1034</v>
      </c>
      <c r="E58" s="406"/>
      <c r="F58" s="514" t="s">
        <v>875</v>
      </c>
      <c r="G58" s="514" t="s">
        <v>877</v>
      </c>
      <c r="H58" s="514" t="s">
        <v>506</v>
      </c>
      <c r="I58" s="515"/>
      <c r="J58" s="515" t="s">
        <v>894</v>
      </c>
      <c r="K58" s="515"/>
      <c r="L58" s="513"/>
      <c r="N58" s="364" t="s">
        <v>1047</v>
      </c>
      <c r="O58" s="364" t="s">
        <v>1048</v>
      </c>
    </row>
    <row r="59" spans="1:16" s="336" customFormat="1" ht="15.75" thickBot="1">
      <c r="A59"/>
      <c r="B59" s="495" t="s">
        <v>1035</v>
      </c>
      <c r="E59" s="406"/>
      <c r="F59" s="514" t="s">
        <v>884</v>
      </c>
      <c r="G59" s="514" t="s">
        <v>885</v>
      </c>
      <c r="H59" s="514" t="s">
        <v>508</v>
      </c>
      <c r="I59" s="515"/>
      <c r="J59" s="515" t="s">
        <v>888</v>
      </c>
      <c r="K59" s="515"/>
      <c r="L59" s="513"/>
      <c r="N59" s="374" t="s">
        <v>861</v>
      </c>
      <c r="O59" s="533" t="s">
        <v>1049</v>
      </c>
    </row>
    <row r="60" spans="1:16" ht="15.75" thickBot="1">
      <c r="B60" s="336"/>
      <c r="C60" s="336"/>
      <c r="D60" s="336"/>
      <c r="E60" s="406"/>
      <c r="F60" s="409"/>
      <c r="G60" s="409"/>
      <c r="H60" s="410"/>
      <c r="I60" s="410"/>
      <c r="J60" s="410"/>
      <c r="K60" s="410"/>
      <c r="L60" s="408"/>
      <c r="N60" s="374" t="s">
        <v>862</v>
      </c>
      <c r="O60" s="374" t="s">
        <v>1050</v>
      </c>
      <c r="P60" s="336"/>
    </row>
    <row r="61" spans="1:16" ht="15.75" thickBot="1">
      <c r="B61" s="493" t="s">
        <v>1012</v>
      </c>
      <c r="C61" s="336"/>
      <c r="D61" s="336"/>
      <c r="E61" s="406" t="s">
        <v>896</v>
      </c>
      <c r="F61" s="407" t="s">
        <v>41</v>
      </c>
      <c r="G61" s="407" t="s">
        <v>874</v>
      </c>
      <c r="H61" s="434"/>
      <c r="I61" s="410"/>
      <c r="J61" s="434" t="s">
        <v>897</v>
      </c>
      <c r="K61" s="410"/>
      <c r="L61" s="408"/>
      <c r="N61" s="374" t="s">
        <v>845</v>
      </c>
      <c r="O61" s="374" t="s">
        <v>1045</v>
      </c>
      <c r="P61" s="336"/>
    </row>
    <row r="62" spans="1:16" ht="15.75" thickBot="1">
      <c r="B62" s="496" t="s">
        <v>1051</v>
      </c>
      <c r="C62" s="336"/>
      <c r="D62" s="336"/>
      <c r="E62" s="412"/>
      <c r="F62" s="413" t="s">
        <v>875</v>
      </c>
      <c r="G62" s="413" t="s">
        <v>974</v>
      </c>
      <c r="H62" s="413" t="s">
        <v>506</v>
      </c>
      <c r="I62" s="414"/>
      <c r="J62" s="414" t="s">
        <v>1057</v>
      </c>
      <c r="K62" s="414"/>
      <c r="L62" s="415"/>
      <c r="N62" s="374" t="s">
        <v>846</v>
      </c>
      <c r="O62" s="374" t="s">
        <v>1046</v>
      </c>
      <c r="P62" s="336"/>
    </row>
    <row r="63" spans="1:16" ht="15.75" thickBot="1">
      <c r="B63" s="494" t="s">
        <v>1014</v>
      </c>
      <c r="N63" s="374" t="s">
        <v>913</v>
      </c>
      <c r="O63" s="477" t="s">
        <v>1044</v>
      </c>
    </row>
    <row r="64" spans="1:16">
      <c r="B64" s="494" t="s">
        <v>1052</v>
      </c>
      <c r="E64" s="416" t="s">
        <v>883</v>
      </c>
      <c r="F64" s="417"/>
      <c r="G64" s="417"/>
      <c r="H64" s="417"/>
      <c r="I64" s="417"/>
      <c r="J64" s="417"/>
      <c r="K64" s="417"/>
      <c r="L64" s="418"/>
    </row>
    <row r="65" spans="2:12">
      <c r="B65" s="494" t="s">
        <v>1053</v>
      </c>
      <c r="E65" s="419" t="s">
        <v>879</v>
      </c>
      <c r="F65" s="420" t="s">
        <v>41</v>
      </c>
      <c r="G65" s="420" t="s">
        <v>874</v>
      </c>
      <c r="H65" s="420" t="s">
        <v>960</v>
      </c>
      <c r="I65" s="420"/>
      <c r="J65" s="420" t="s">
        <v>889</v>
      </c>
      <c r="K65" s="420"/>
      <c r="L65" s="421"/>
    </row>
    <row r="66" spans="2:12">
      <c r="B66" s="494" t="s">
        <v>1054</v>
      </c>
      <c r="E66" s="419"/>
      <c r="F66" s="422" t="s">
        <v>855</v>
      </c>
      <c r="G66" s="422" t="s">
        <v>499</v>
      </c>
      <c r="H66" s="422" t="s">
        <v>499</v>
      </c>
      <c r="I66" s="423"/>
      <c r="J66" s="423" t="s">
        <v>1056</v>
      </c>
      <c r="K66" s="423"/>
      <c r="L66" s="421"/>
    </row>
    <row r="67" spans="2:12">
      <c r="B67" s="494"/>
      <c r="E67" s="419"/>
      <c r="F67" s="422" t="s">
        <v>857</v>
      </c>
      <c r="G67" s="422" t="s">
        <v>503</v>
      </c>
      <c r="H67" s="422" t="s">
        <v>503</v>
      </c>
      <c r="I67" s="423"/>
      <c r="J67" s="423" t="s">
        <v>895</v>
      </c>
      <c r="K67" s="423"/>
      <c r="L67" s="421"/>
    </row>
    <row r="68" spans="2:12" ht="15.75" thickBot="1">
      <c r="B68" s="542" t="s">
        <v>1055</v>
      </c>
      <c r="E68" s="419"/>
      <c r="F68" s="422" t="s">
        <v>875</v>
      </c>
      <c r="G68" s="422" t="s">
        <v>505</v>
      </c>
      <c r="H68" s="422" t="s">
        <v>505</v>
      </c>
      <c r="I68" s="423"/>
      <c r="J68" s="423" t="s">
        <v>890</v>
      </c>
      <c r="K68" s="423"/>
      <c r="L68" s="421"/>
    </row>
    <row r="69" spans="2:12">
      <c r="E69" s="424"/>
      <c r="F69" s="422"/>
      <c r="G69" s="422"/>
      <c r="H69" s="422"/>
      <c r="I69" s="422"/>
      <c r="J69" s="422"/>
      <c r="K69" s="422"/>
      <c r="L69" s="421"/>
    </row>
    <row r="70" spans="2:12">
      <c r="E70" s="419" t="s">
        <v>880</v>
      </c>
      <c r="F70" s="516" t="s">
        <v>41</v>
      </c>
      <c r="G70" s="516" t="s">
        <v>874</v>
      </c>
      <c r="H70" s="516"/>
      <c r="I70" s="516"/>
      <c r="J70" s="516" t="s">
        <v>886</v>
      </c>
      <c r="K70" s="516"/>
      <c r="L70" s="517"/>
    </row>
    <row r="71" spans="2:12">
      <c r="E71" s="419"/>
      <c r="F71" s="518" t="s">
        <v>855</v>
      </c>
      <c r="G71" s="518" t="s">
        <v>865</v>
      </c>
      <c r="H71" s="518" t="s">
        <v>499</v>
      </c>
      <c r="I71" s="519"/>
      <c r="J71" s="519" t="s">
        <v>887</v>
      </c>
      <c r="K71" s="519"/>
      <c r="L71" s="517"/>
    </row>
    <row r="72" spans="2:12">
      <c r="E72" s="419"/>
      <c r="F72" s="518" t="s">
        <v>857</v>
      </c>
      <c r="G72" s="518" t="s">
        <v>868</v>
      </c>
      <c r="H72" s="518" t="s">
        <v>503</v>
      </c>
      <c r="I72" s="519"/>
      <c r="J72" s="519" t="s">
        <v>894</v>
      </c>
      <c r="K72" s="519"/>
      <c r="L72" s="517"/>
    </row>
    <row r="73" spans="2:12">
      <c r="E73" s="419"/>
      <c r="F73" s="518" t="s">
        <v>875</v>
      </c>
      <c r="G73" s="518" t="s">
        <v>876</v>
      </c>
      <c r="H73" s="518" t="s">
        <v>505</v>
      </c>
      <c r="I73" s="519"/>
      <c r="J73" s="519" t="s">
        <v>888</v>
      </c>
      <c r="K73" s="519"/>
      <c r="L73" s="517"/>
    </row>
    <row r="74" spans="2:12">
      <c r="E74" s="419"/>
      <c r="F74" s="422"/>
      <c r="G74" s="422"/>
      <c r="H74" s="423"/>
      <c r="I74" s="423"/>
      <c r="J74" s="423"/>
      <c r="K74" s="423"/>
      <c r="L74" s="421"/>
    </row>
    <row r="75" spans="2:12">
      <c r="E75" s="419" t="s">
        <v>896</v>
      </c>
      <c r="F75" s="420" t="s">
        <v>41</v>
      </c>
      <c r="G75" s="420" t="s">
        <v>874</v>
      </c>
      <c r="H75" s="435"/>
      <c r="I75" s="423"/>
      <c r="J75" s="435" t="s">
        <v>897</v>
      </c>
      <c r="K75" s="423"/>
      <c r="L75" s="421"/>
    </row>
    <row r="76" spans="2:12" ht="15.75" thickBot="1">
      <c r="E76" s="425"/>
      <c r="F76" s="426" t="s">
        <v>856</v>
      </c>
      <c r="G76" s="426" t="s">
        <v>972</v>
      </c>
      <c r="H76" s="426" t="s">
        <v>917</v>
      </c>
      <c r="I76" s="427"/>
      <c r="J76" s="427" t="s">
        <v>1057</v>
      </c>
      <c r="K76" s="427"/>
      <c r="L76" s="428"/>
    </row>
    <row r="77" spans="2:12" ht="15.75" thickBot="1"/>
    <row r="78" spans="2:12">
      <c r="E78" s="454" t="s">
        <v>919</v>
      </c>
      <c r="F78" s="455"/>
      <c r="G78" s="455"/>
      <c r="H78" s="455"/>
      <c r="I78" s="455"/>
      <c r="J78" s="455"/>
      <c r="K78" s="455"/>
      <c r="L78" s="456"/>
    </row>
    <row r="79" spans="2:12">
      <c r="E79" s="457" t="s">
        <v>879</v>
      </c>
      <c r="F79" s="458" t="s">
        <v>41</v>
      </c>
      <c r="G79" s="458" t="s">
        <v>874</v>
      </c>
      <c r="H79" s="458" t="s">
        <v>960</v>
      </c>
      <c r="I79" s="458"/>
      <c r="J79" s="458" t="s">
        <v>889</v>
      </c>
      <c r="K79" s="458"/>
      <c r="L79" s="459"/>
    </row>
    <row r="80" spans="2:12">
      <c r="E80" s="457"/>
      <c r="F80" s="460" t="s">
        <v>855</v>
      </c>
      <c r="G80" s="460" t="s">
        <v>936</v>
      </c>
      <c r="H80" s="460" t="s">
        <v>915</v>
      </c>
      <c r="I80" s="461"/>
      <c r="J80" s="461" t="s">
        <v>1056</v>
      </c>
      <c r="K80" s="461"/>
      <c r="L80" s="459"/>
    </row>
    <row r="81" spans="5:12">
      <c r="E81" s="457"/>
      <c r="F81" s="460" t="s">
        <v>856</v>
      </c>
      <c r="G81" s="460" t="s">
        <v>914</v>
      </c>
      <c r="H81" s="460" t="s">
        <v>917</v>
      </c>
      <c r="I81" s="461"/>
      <c r="J81" s="461" t="s">
        <v>895</v>
      </c>
      <c r="K81" s="461"/>
      <c r="L81" s="459"/>
    </row>
    <row r="82" spans="5:12">
      <c r="E82" s="457"/>
      <c r="F82" s="460" t="s">
        <v>856</v>
      </c>
      <c r="G82" s="460" t="s">
        <v>501</v>
      </c>
      <c r="H82" s="460" t="s">
        <v>501</v>
      </c>
      <c r="I82" s="461"/>
      <c r="J82" s="461" t="s">
        <v>890</v>
      </c>
      <c r="K82" s="461"/>
      <c r="L82" s="459"/>
    </row>
    <row r="83" spans="5:12">
      <c r="E83" s="462"/>
      <c r="F83" s="460"/>
      <c r="G83" s="460"/>
      <c r="H83" s="460"/>
      <c r="I83" s="460"/>
      <c r="J83" s="460"/>
      <c r="K83" s="460"/>
      <c r="L83" s="459"/>
    </row>
    <row r="84" spans="5:12">
      <c r="E84" s="457" t="s">
        <v>880</v>
      </c>
      <c r="F84" s="520" t="s">
        <v>41</v>
      </c>
      <c r="G84" s="520" t="s">
        <v>874</v>
      </c>
      <c r="H84" s="520"/>
      <c r="I84" s="520"/>
      <c r="J84" s="520" t="s">
        <v>886</v>
      </c>
      <c r="K84" s="520"/>
      <c r="L84" s="521"/>
    </row>
    <row r="85" spans="5:12">
      <c r="E85" s="457"/>
      <c r="F85" s="522" t="s">
        <v>855</v>
      </c>
      <c r="G85" s="522" t="s">
        <v>937</v>
      </c>
      <c r="H85" s="522" t="s">
        <v>915</v>
      </c>
      <c r="I85" s="523"/>
      <c r="J85" s="523" t="s">
        <v>887</v>
      </c>
      <c r="K85" s="523"/>
      <c r="L85" s="521"/>
    </row>
    <row r="86" spans="5:12">
      <c r="E86" s="457"/>
      <c r="F86" s="522" t="s">
        <v>856</v>
      </c>
      <c r="G86" s="522" t="s">
        <v>918</v>
      </c>
      <c r="H86" s="522" t="s">
        <v>917</v>
      </c>
      <c r="I86" s="523"/>
      <c r="J86" s="523" t="s">
        <v>894</v>
      </c>
      <c r="K86" s="523"/>
      <c r="L86" s="521"/>
    </row>
    <row r="87" spans="5:12">
      <c r="E87" s="457"/>
      <c r="F87" s="522" t="s">
        <v>857</v>
      </c>
      <c r="G87" s="522" t="s">
        <v>966</v>
      </c>
      <c r="H87" s="522" t="s">
        <v>916</v>
      </c>
      <c r="I87" s="523"/>
      <c r="J87" s="523" t="s">
        <v>888</v>
      </c>
      <c r="K87" s="523"/>
      <c r="L87" s="521"/>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975</v>
      </c>
      <c r="H90" s="492" t="s">
        <v>499</v>
      </c>
      <c r="I90" s="466"/>
      <c r="J90" s="492" t="s">
        <v>1057</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82" priority="7">
      <formula>B22="COULD"</formula>
    </cfRule>
    <cfRule type="expression" dxfId="81" priority="8">
      <formula>B22="NO"</formula>
    </cfRule>
    <cfRule type="expression" dxfId="80" priority="9">
      <formula>B22="YES"</formula>
    </cfRule>
  </conditionalFormatting>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23" sqref="N23"/>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63</v>
      </c>
      <c r="O6" s="368" t="str">
        <f>CONCATENATE(100 - ROUND(((Table1415[[#This Row],[DSC PRICE]]/Table1415[[#This Row],[NORMAL PRICE]])*100),0),"%")</f>
        <v>89%</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63</v>
      </c>
      <c r="D32" s="409" t="s">
        <v>927</v>
      </c>
      <c r="E32" s="410" t="s">
        <v>891</v>
      </c>
      <c r="F32" s="410"/>
      <c r="G32" s="410"/>
      <c r="H32" s="410"/>
      <c r="I32" s="408"/>
      <c r="K32" s="149">
        <v>4.99</v>
      </c>
      <c r="L32" s="155">
        <v>52</v>
      </c>
      <c r="M32" s="150">
        <v>0.05</v>
      </c>
    </row>
    <row r="33" spans="1:13" s="336" customFormat="1">
      <c r="A33" s="365"/>
      <c r="B33" s="406"/>
      <c r="C33" s="474">
        <f>N14</f>
        <v>163</v>
      </c>
      <c r="D33" s="409" t="s">
        <v>928</v>
      </c>
      <c r="E33" s="410" t="s">
        <v>895</v>
      </c>
      <c r="F33" s="410"/>
      <c r="G33" s="410"/>
      <c r="H33" s="410"/>
      <c r="I33" s="408"/>
      <c r="K33" s="147">
        <v>9.99</v>
      </c>
      <c r="L33" s="155">
        <v>110</v>
      </c>
      <c r="M33" s="148">
        <v>0.1</v>
      </c>
    </row>
    <row r="34" spans="1:13" s="336" customFormat="1">
      <c r="A34" s="365"/>
      <c r="B34" s="406"/>
      <c r="C34" s="474">
        <f>N18</f>
        <v>163</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63</v>
      </c>
      <c r="D37" s="409" t="s">
        <v>930</v>
      </c>
      <c r="E37" s="410" t="s">
        <v>887</v>
      </c>
      <c r="F37" s="410"/>
      <c r="G37" s="410"/>
      <c r="H37" s="410"/>
      <c r="I37" s="408"/>
      <c r="K37" s="147">
        <v>79.989999999999995</v>
      </c>
      <c r="L37" s="155">
        <v>1200</v>
      </c>
      <c r="M37" s="148">
        <v>0.5</v>
      </c>
    </row>
    <row r="38" spans="1:13" s="336" customFormat="1">
      <c r="B38" s="406"/>
      <c r="C38" s="474">
        <f>N14</f>
        <v>163</v>
      </c>
      <c r="D38" s="409" t="s">
        <v>931</v>
      </c>
      <c r="E38" s="410" t="s">
        <v>894</v>
      </c>
      <c r="F38" s="410"/>
      <c r="G38" s="410"/>
      <c r="H38" s="410"/>
      <c r="I38" s="408"/>
    </row>
    <row r="39" spans="1:13" s="336" customFormat="1">
      <c r="B39" s="406"/>
      <c r="C39" s="474">
        <f>N18</f>
        <v>163</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82" workbookViewId="0">
      <selection activeCell="H140" sqref="H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xml version="1.0" encoding="utf-8"?>
<p:properties xmlns:p="http://schemas.microsoft.com/office/2006/metadata/properties" xmlns:xsi="http://www.w3.org/2001/XMLSchema-instance" xmlns:pc="http://schemas.microsoft.com/office/infopath/2007/PartnerControls">
  <documentManagement/>
</p:properties>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3B5C8196-2348-4D06-B408-7ECE9A09663C}">
  <ds:schemaRefs/>
</ds:datastoreItem>
</file>

<file path=customXml/itemProps2.xml><?xml version="1.0" encoding="utf-8"?>
<ds:datastoreItem xmlns:ds="http://schemas.openxmlformats.org/officeDocument/2006/customXml" ds:itemID="{F8AB7AAD-CCBA-4D35-9A0D-E4DC6E01A4E1}">
  <ds:schemaRefs/>
</ds:datastoreItem>
</file>

<file path=customXml/itemProps3.xml><?xml version="1.0" encoding="utf-8"?>
<ds:datastoreItem xmlns:ds="http://schemas.openxmlformats.org/officeDocument/2006/customXml" ds:itemID="{CA5FF991-C66A-4AAF-AC09-3E8322DE2999}">
  <ds:schemaRefs/>
</ds:datastoreItem>
</file>

<file path=customXml/itemProps4.xml><?xml version="1.0" encoding="utf-8"?>
<ds:datastoreItem xmlns:ds="http://schemas.openxmlformats.org/officeDocument/2006/customXml" ds:itemID="{F92C5DF9-F10E-4F67-A74E-2A3531B26D44}">
  <ds:schemaRefs/>
</ds:datastoreItem>
</file>

<file path=customXml/itemProps5.xml><?xml version="1.0" encoding="utf-8"?>
<ds:datastoreItem xmlns:ds="http://schemas.openxmlformats.org/officeDocument/2006/customXml" ds:itemID="{27B0BC59-0E6A-4278-957E-2A6158A5EF58}">
  <ds:schemaRefs/>
</ds:datastoreItem>
</file>

<file path=customXml/itemProps6.xml><?xml version="1.0" encoding="utf-8"?>
<ds:datastoreItem xmlns:ds="http://schemas.openxmlformats.org/officeDocument/2006/customXml" ds:itemID="{F11733BD-FDAC-45AD-A0CD-7C4B6266E0CC}">
  <ds:schemaRefs/>
</ds:datastoreItem>
</file>

<file path=customXml/itemProps7.xml><?xml version="1.0" encoding="utf-8"?>
<ds:datastoreItem xmlns:ds="http://schemas.openxmlformats.org/officeDocument/2006/customXml" ds:itemID="{B0B7BE38-2889-44EA-9FB0-2D6FF9BB889A}">
  <ds:schemaRefs/>
</ds:datastoreItem>
</file>

<file path=customXml/itemProps8.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9.xml><?xml version="1.0" encoding="utf-8"?>
<ds:datastoreItem xmlns:ds="http://schemas.openxmlformats.org/officeDocument/2006/customXml" ds:itemID="{A4A5620A-4296-4C7A-BA8C-7054E1FB2B7E}">
  <ds:schemaRefs>
    <ds:schemaRef ds:uri="http://schemas.openxmlformats.org/package/2006/metadata/core-properties"/>
    <ds:schemaRef ds:uri="http://purl.org/dc/dcmitype/"/>
    <ds:schemaRef ds:uri="http://purl.org/dc/terms/"/>
    <ds:schemaRef ds:uri="http://www.w3.org/XML/1998/namespace"/>
    <ds:schemaRef ds:uri="http://purl.org/dc/elements/1.1/"/>
    <ds:schemaRef ds:uri="http://schemas.microsoft.com/office/2006/documentManagement/types"/>
    <ds:schemaRef ds:uri="http://schemas.microsoft.com/office/2006/metadata/properties"/>
    <ds:schemaRef ds:uri="http://schemas.microsoft.com/office/infopath/2007/PartnerControls"/>
  </ds:schemaRefs>
</ds:datastoreItem>
</file>

<file path=customXml/itemProps10.xml><?xml version="1.0" encoding="utf-8"?>
<ds:datastoreItem xmlns:ds="http://schemas.openxmlformats.org/officeDocument/2006/customXml" ds:itemID="{8428E760-B837-43D3-BFB6-FA3F00E4351C}">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72671333-EA01-4E61-9495-0C521CFF4E42}">
  <ds:schemaRefs/>
</ds:datastoreItem>
</file>

<file path=customXml/itemProps13.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5C670962-9690-435C-A5BE-6413D7595FD6}">
  <ds:schemaRefs/>
</ds:datastoreItem>
</file>

<file path=customXml/itemProps16.xml><?xml version="1.0" encoding="utf-8"?>
<ds:datastoreItem xmlns:ds="http://schemas.openxmlformats.org/officeDocument/2006/customXml" ds:itemID="{14FA3DBF-3D10-4CEC-9C13-2B643DF1E106}">
  <ds:schemaRefs/>
</ds:datastoreItem>
</file>

<file path=customXml/itemProps17.xml><?xml version="1.0" encoding="utf-8"?>
<ds:datastoreItem xmlns:ds="http://schemas.openxmlformats.org/officeDocument/2006/customXml" ds:itemID="{E4A9B254-DDD8-464F-AF7A-4D112BB6FD8E}">
  <ds:schemaRefs/>
</ds:datastoreItem>
</file>

<file path=customXml/itemProps18.xml><?xml version="1.0" encoding="utf-8"?>
<ds:datastoreItem xmlns:ds="http://schemas.openxmlformats.org/officeDocument/2006/customXml" ds:itemID="{73EAB481-866B-4C0F-8627-26832E150B4D}">
  <ds:schemaRefs/>
</ds:datastoreItem>
</file>

<file path=customXml/itemProps19.xml><?xml version="1.0" encoding="utf-8"?>
<ds:datastoreItem xmlns:ds="http://schemas.openxmlformats.org/officeDocument/2006/customXml" ds:itemID="{457F4C07-1709-4595-8EC4-6C0DABF04268}">
  <ds:schemaRefs/>
</ds:datastoreItem>
</file>

<file path=customXml/itemProps20.xml><?xml version="1.0" encoding="utf-8"?>
<ds:datastoreItem xmlns:ds="http://schemas.openxmlformats.org/officeDocument/2006/customXml" ds:itemID="{09DE11B8-3459-491D-8BA8-7D75F0234420}">
  <ds:schemaRefs/>
</ds:datastoreItem>
</file>

<file path=customXml/itemProps21.xml><?xml version="1.0" encoding="utf-8"?>
<ds:datastoreItem xmlns:ds="http://schemas.openxmlformats.org/officeDocument/2006/customXml" ds:itemID="{4B5313D3-99C5-44BD-BE39-5926B1C15ED3}">
  <ds:schemaRefs/>
</ds:datastoreItem>
</file>

<file path=customXml/itemProps22.xml><?xml version="1.0" encoding="utf-8"?>
<ds:datastoreItem xmlns:ds="http://schemas.openxmlformats.org/officeDocument/2006/customXml" ds:itemID="{498F0357-19EF-429B-ABBE-9EE0F18B7652}">
  <ds:schemaRefs/>
</ds:datastoreItem>
</file>

<file path=customXml/itemProps23.xml><?xml version="1.0" encoding="utf-8"?>
<ds:datastoreItem xmlns:ds="http://schemas.openxmlformats.org/officeDocument/2006/customXml" ds:itemID="{C5CBC30E-2F3A-4931-BF4A-9F61DD9D84E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2020-11-10T12:42:33Z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