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oncurrentCalc="0"/>
</workbook>
</file>

<file path=xl/calcChain.xml><?xml version="1.0" encoding="utf-8"?>
<calcChain xmlns="http://schemas.openxmlformats.org/spreadsheetml/2006/main">
  <c r="AE22" i="9" l="1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7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<sst xmlns="http://schemas.openxmlformats.org/spreadsheetml/2006/main" count="3057" uniqueCount="460">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</sst>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846656"/>
        <c:axId val="81848192"/>
      </c:barChart>
      <c:catAx>
        <c:axId val="81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848192"/>
        <c:crosses val="autoZero"/>
        <c:auto val="1"/>
        <c:lblAlgn val="ctr"/>
        <c:lblOffset val="100"/>
        <c:noMultiLvlLbl val="0"/>
      </c:catAx>
      <c:valAx>
        <c:axId val="818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92000"/>
        <c:axId val="86993920"/>
      </c:lineChart>
      <c:catAx>
        <c:axId val="869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993920"/>
        <c:crosses val="autoZero"/>
        <c:auto val="1"/>
        <c:lblAlgn val="ctr"/>
        <c:lblOffset val="100"/>
        <c:noMultiLvlLbl val="0"/>
      </c:catAx>
      <c:valAx>
        <c:axId val="86993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9920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1344"/>
        <c:axId val="87032192"/>
      </c:lineChart>
      <c:catAx>
        <c:axId val="8700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32192"/>
        <c:crosses val="autoZero"/>
        <c:auto val="1"/>
        <c:lblAlgn val="ctr"/>
        <c:lblOffset val="100"/>
        <c:noMultiLvlLbl val="0"/>
      </c:catAx>
      <c:valAx>
        <c:axId val="8703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70013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(DATA_SCENES_UNITY!$C$6,DATA_SCENES_UNITY!$K$6,DATA_SCENES_UNITY!$S$6,DATA_SCENES_UNITY!$AA$6)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26176"/>
        <c:axId val="69027712"/>
      </c:barChart>
      <c:catAx>
        <c:axId val="690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69027712"/>
        <c:crosses val="autoZero"/>
        <c:auto val="1"/>
        <c:lblAlgn val="ctr"/>
        <c:lblOffset val="100"/>
        <c:noMultiLvlLbl val="0"/>
      </c:catAx>
      <c:valAx>
        <c:axId val="690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27</xdr:row>
      <xdr:rowOff>0</xdr:rowOff>
    </xdr:from>
    <xdr:to>
      <xdr:col>6</xdr:col>
      <xdr:colOff>357187</xdr:colOff>
      <xdr:row>48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D11:D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9">
  <autoFilter ref="B21:H602"/>
  <sortState ref="B22:H603">
    <sortCondition ref="B21:B603"/>
  </sortState>
  <tableColumns count="7">
    <tableColumn id="1" name="spawner_sku" dataDxfId="8"/>
    <tableColumn id="2" name="entity_spawned (AVG)"/>
    <tableColumn id="5" name="respawn_time"/>
    <tableColumn id="6" name="activating_chance"/>
    <tableColumn id="7" name="XP" dataDxfId="7">
      <calculatedColumnFormula>Entities!#REF!*Table245[[#This Row],[entity_spawned (AVG)]]</calculatedColumnFormula>
    </tableColumn>
    <tableColumn id="8" name="total xp" dataDxfId="6">
      <calculatedColumnFormula>ROUND((Table245[[#This Row],[XP]]*Table245[[#This Row],[entity_spawned (AVG)]])*(Table245[[#This Row],[activating_chance]]/100),0)</calculatedColumnFormula>
    </tableColumn>
    <tableColumn id="3" name="Aggresiv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ROUND((Table2[[#This Row],[XP]]*Table2[[#This Row],[entity_spawned (AVG)]])*(Table2[[#This Row],[activating_chance]]/100),0)</calculatedColumnFormula>
    </tableColumn>
    <tableColumn id="9" name="Aggressiv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ROUND((Table6[[#This Row],[XP]]*Table6[[#This Row],[entity_spawned (AVG)]])*(Table6[[#This Row],[activating_chance]]/100),0)</calculatedColumnFormula>
    </tableColumn>
    <tableColumn id="9" name="Aggressiv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55" workbookViewId="0">
      <selection activeCell="J88" sqref="J88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78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78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79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16</v>
      </c>
    </row>
    <row r="15" spans="4:15" x14ac:dyDescent="0.25">
      <c r="D15" t="s">
        <v>79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16</v>
      </c>
    </row>
    <row r="16" spans="4:15" x14ac:dyDescent="0.25">
      <c r="D16" t="s">
        <v>94</v>
      </c>
      <c r="E16" t="s">
        <v>25</v>
      </c>
      <c r="F16" t="s">
        <v>23</v>
      </c>
      <c r="G16">
        <v>200</v>
      </c>
      <c r="H16">
        <v>200</v>
      </c>
      <c r="I16">
        <v>-10</v>
      </c>
      <c r="J16">
        <v>0</v>
      </c>
      <c r="K16" s="73">
        <v>0</v>
      </c>
      <c r="L16" s="73" t="s">
        <v>10</v>
      </c>
    </row>
    <row r="17" spans="4:12" x14ac:dyDescent="0.25">
      <c r="D17" t="s">
        <v>80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100</v>
      </c>
      <c r="E18" t="s">
        <v>43</v>
      </c>
      <c r="F18" t="s">
        <v>37</v>
      </c>
      <c r="G18">
        <v>260</v>
      </c>
      <c r="H18">
        <v>260</v>
      </c>
      <c r="I18">
        <v>5</v>
      </c>
      <c r="J18">
        <v>55</v>
      </c>
      <c r="K18" s="73">
        <v>1</v>
      </c>
      <c r="L18" s="73">
        <v>8</v>
      </c>
    </row>
    <row r="19" spans="4:12" x14ac:dyDescent="0.25">
      <c r="D19" t="s">
        <v>101</v>
      </c>
      <c r="E19" t="s">
        <v>44</v>
      </c>
      <c r="F19" t="s">
        <v>38</v>
      </c>
      <c r="G19">
        <v>280</v>
      </c>
      <c r="H19">
        <v>280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101</v>
      </c>
      <c r="E20" t="s">
        <v>45</v>
      </c>
      <c r="F20" t="s">
        <v>39</v>
      </c>
      <c r="G20">
        <v>5000</v>
      </c>
      <c r="H20">
        <v>5000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81</v>
      </c>
      <c r="E21" t="s">
        <v>66</v>
      </c>
      <c r="F21" t="s">
        <v>64</v>
      </c>
      <c r="G21">
        <v>130</v>
      </c>
      <c r="H21">
        <v>130</v>
      </c>
      <c r="I21">
        <v>15</v>
      </c>
      <c r="J21">
        <v>50</v>
      </c>
      <c r="K21" s="73">
        <v>0</v>
      </c>
      <c r="L21" s="73" t="s">
        <v>10</v>
      </c>
    </row>
    <row r="22" spans="4:12" x14ac:dyDescent="0.25">
      <c r="D22" t="s">
        <v>81</v>
      </c>
      <c r="E22" t="s">
        <v>67</v>
      </c>
      <c r="F22" t="s">
        <v>65</v>
      </c>
      <c r="G22">
        <v>130</v>
      </c>
      <c r="H22">
        <v>130</v>
      </c>
      <c r="I22">
        <v>15</v>
      </c>
      <c r="J22">
        <v>50</v>
      </c>
      <c r="K22" s="73">
        <v>0</v>
      </c>
      <c r="L22" s="73" t="s">
        <v>10</v>
      </c>
    </row>
    <row r="23" spans="4:12" x14ac:dyDescent="0.25">
      <c r="D23" t="s">
        <v>96</v>
      </c>
      <c r="E23" t="s">
        <v>28</v>
      </c>
      <c r="F23" t="s">
        <v>26</v>
      </c>
      <c r="G23">
        <v>220</v>
      </c>
      <c r="H23">
        <v>220</v>
      </c>
      <c r="I23">
        <v>10</v>
      </c>
      <c r="J23">
        <v>75</v>
      </c>
      <c r="K23" s="73">
        <v>0</v>
      </c>
      <c r="L23" s="73">
        <v>8</v>
      </c>
    </row>
    <row r="24" spans="4:12" x14ac:dyDescent="0.25">
      <c r="D24" t="s">
        <v>10</v>
      </c>
      <c r="E24" t="s">
        <v>414</v>
      </c>
      <c r="F24" t="s">
        <v>415</v>
      </c>
      <c r="G24">
        <v>450</v>
      </c>
      <c r="H24">
        <v>450</v>
      </c>
      <c r="I24" s="73" t="s">
        <v>10</v>
      </c>
      <c r="K24" s="73"/>
      <c r="L24" s="73"/>
    </row>
    <row r="25" spans="4:12" x14ac:dyDescent="0.25">
      <c r="D25" t="s">
        <v>112</v>
      </c>
      <c r="E25" t="s">
        <v>106</v>
      </c>
      <c r="F25" t="s">
        <v>102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113</v>
      </c>
      <c r="E26" t="s">
        <v>107</v>
      </c>
      <c r="F26" t="s">
        <v>103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114</v>
      </c>
      <c r="E27" t="s">
        <v>108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112</v>
      </c>
      <c r="E29" t="s">
        <v>287</v>
      </c>
      <c r="F29" t="s">
        <v>102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112</v>
      </c>
      <c r="E30" t="s">
        <v>288</v>
      </c>
      <c r="F30" t="s">
        <v>102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82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55</v>
      </c>
      <c r="K31" s="73">
        <v>1</v>
      </c>
      <c r="L31" s="73" t="s">
        <v>10</v>
      </c>
    </row>
    <row r="32" spans="4:12" x14ac:dyDescent="0.25">
      <c r="D32" t="s">
        <v>82</v>
      </c>
      <c r="E32" t="s">
        <v>289</v>
      </c>
      <c r="F32" t="s">
        <v>293</v>
      </c>
      <c r="G32">
        <v>210</v>
      </c>
      <c r="H32">
        <v>210</v>
      </c>
      <c r="I32">
        <v>15</v>
      </c>
      <c r="J32">
        <v>55</v>
      </c>
      <c r="K32" s="73">
        <v>1</v>
      </c>
      <c r="L32" s="73" t="s">
        <v>10</v>
      </c>
    </row>
    <row r="33" spans="4:12" x14ac:dyDescent="0.25">
      <c r="D33" t="s">
        <v>134</v>
      </c>
      <c r="E33" t="s">
        <v>73</v>
      </c>
      <c r="F33" t="s">
        <v>68</v>
      </c>
      <c r="G33">
        <v>240</v>
      </c>
      <c r="H33">
        <v>240</v>
      </c>
      <c r="I33">
        <v>30</v>
      </c>
      <c r="J33">
        <v>83</v>
      </c>
      <c r="K33" s="73">
        <v>1</v>
      </c>
      <c r="L33" s="73">
        <v>15</v>
      </c>
    </row>
    <row r="34" spans="4:12" x14ac:dyDescent="0.25">
      <c r="D34" t="s">
        <v>134</v>
      </c>
      <c r="E34" t="s">
        <v>74</v>
      </c>
      <c r="F34" t="s">
        <v>69</v>
      </c>
      <c r="G34">
        <v>240</v>
      </c>
      <c r="H34">
        <v>240</v>
      </c>
      <c r="I34">
        <v>30</v>
      </c>
      <c r="J34">
        <v>83</v>
      </c>
      <c r="K34" s="73">
        <v>1</v>
      </c>
      <c r="L34" s="73" t="s">
        <v>10</v>
      </c>
    </row>
    <row r="35" spans="4:12" x14ac:dyDescent="0.25">
      <c r="D35" t="s">
        <v>116</v>
      </c>
      <c r="E35" t="s">
        <v>111</v>
      </c>
      <c r="F35" t="s">
        <v>110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83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>
        <v>0</v>
      </c>
      <c r="L36" s="73" t="s">
        <v>10</v>
      </c>
    </row>
    <row r="37" spans="4:12" x14ac:dyDescent="0.25">
      <c r="D37" t="s">
        <v>117</v>
      </c>
      <c r="E37" t="s">
        <v>59</v>
      </c>
      <c r="F37" t="s">
        <v>54</v>
      </c>
      <c r="G37">
        <v>220</v>
      </c>
      <c r="H37">
        <v>220</v>
      </c>
      <c r="I37">
        <v>20</v>
      </c>
      <c r="J37">
        <v>50</v>
      </c>
      <c r="K37" s="73">
        <v>0</v>
      </c>
      <c r="L37" s="73">
        <v>10</v>
      </c>
    </row>
    <row r="38" spans="4:12" x14ac:dyDescent="0.25">
      <c r="D38" t="s">
        <v>118</v>
      </c>
      <c r="E38" t="s">
        <v>60</v>
      </c>
      <c r="F38" t="s">
        <v>58</v>
      </c>
      <c r="G38">
        <v>240</v>
      </c>
      <c r="H38">
        <v>240</v>
      </c>
      <c r="I38">
        <v>40</v>
      </c>
      <c r="J38">
        <v>55</v>
      </c>
      <c r="K38" s="73">
        <v>1</v>
      </c>
      <c r="L38" s="73">
        <v>20</v>
      </c>
    </row>
    <row r="39" spans="4:12" x14ac:dyDescent="0.25">
      <c r="D39" t="s">
        <v>119</v>
      </c>
      <c r="E39" t="s">
        <v>61</v>
      </c>
      <c r="F39" t="s">
        <v>57</v>
      </c>
      <c r="G39">
        <v>260</v>
      </c>
      <c r="H39">
        <v>260</v>
      </c>
      <c r="I39">
        <v>80</v>
      </c>
      <c r="J39">
        <v>105</v>
      </c>
      <c r="K39" s="73">
        <v>2</v>
      </c>
      <c r="L39" s="73">
        <v>40</v>
      </c>
    </row>
    <row r="40" spans="4:12" x14ac:dyDescent="0.25">
      <c r="D40" t="s">
        <v>120</v>
      </c>
      <c r="E40" t="s">
        <v>62</v>
      </c>
      <c r="F40" t="s">
        <v>56</v>
      </c>
      <c r="G40">
        <v>280</v>
      </c>
      <c r="H40">
        <v>280</v>
      </c>
      <c r="I40">
        <v>100</v>
      </c>
      <c r="J40">
        <v>143</v>
      </c>
      <c r="K40" s="73">
        <v>3</v>
      </c>
      <c r="L40" s="73">
        <v>50</v>
      </c>
    </row>
    <row r="41" spans="4:12" x14ac:dyDescent="0.25">
      <c r="D41" t="s">
        <v>121</v>
      </c>
      <c r="E41" t="s">
        <v>63</v>
      </c>
      <c r="F41" t="s">
        <v>55</v>
      </c>
      <c r="G41">
        <v>300</v>
      </c>
      <c r="H41">
        <v>300</v>
      </c>
      <c r="I41">
        <v>120</v>
      </c>
      <c r="J41">
        <v>195</v>
      </c>
      <c r="K41" s="73">
        <v>4</v>
      </c>
      <c r="L41" s="73">
        <v>60</v>
      </c>
    </row>
    <row r="42" spans="4:12" x14ac:dyDescent="0.25">
      <c r="D42" t="s">
        <v>135</v>
      </c>
      <c r="E42" t="s">
        <v>75</v>
      </c>
      <c r="F42" t="s">
        <v>70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136</v>
      </c>
      <c r="E43" t="s">
        <v>76</v>
      </c>
      <c r="F43" t="s">
        <v>71</v>
      </c>
      <c r="G43">
        <v>100</v>
      </c>
      <c r="H43">
        <v>100</v>
      </c>
      <c r="I43">
        <v>2</v>
      </c>
      <c r="J43">
        <v>25</v>
      </c>
      <c r="K43" s="73">
        <v>0</v>
      </c>
      <c r="L43" s="73" t="s">
        <v>10</v>
      </c>
    </row>
    <row r="44" spans="4:12" x14ac:dyDescent="0.25">
      <c r="D44" t="s">
        <v>137</v>
      </c>
      <c r="E44" t="s">
        <v>77</v>
      </c>
      <c r="F44" t="s">
        <v>72</v>
      </c>
      <c r="G44">
        <v>100</v>
      </c>
      <c r="H44">
        <v>100</v>
      </c>
      <c r="I44">
        <v>2</v>
      </c>
      <c r="J44">
        <v>25</v>
      </c>
      <c r="K44" s="73">
        <v>0</v>
      </c>
      <c r="L44" s="73" t="s">
        <v>10</v>
      </c>
    </row>
    <row r="45" spans="4:12" x14ac:dyDescent="0.25">
      <c r="D45" t="s">
        <v>122</v>
      </c>
      <c r="E45" t="s">
        <v>53</v>
      </c>
      <c r="F45" t="s">
        <v>31</v>
      </c>
      <c r="G45">
        <v>5000</v>
      </c>
      <c r="H45">
        <v>5000</v>
      </c>
      <c r="I45">
        <v>70</v>
      </c>
      <c r="J45">
        <v>75</v>
      </c>
      <c r="K45" s="73">
        <v>0</v>
      </c>
      <c r="L45" s="73" t="s">
        <v>10</v>
      </c>
    </row>
    <row r="46" spans="4:12" x14ac:dyDescent="0.25">
      <c r="D46" t="s">
        <v>93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28</v>
      </c>
      <c r="K46" s="73">
        <v>1</v>
      </c>
      <c r="L46" s="73" t="s">
        <v>10</v>
      </c>
    </row>
    <row r="47" spans="4:12" x14ac:dyDescent="0.25">
      <c r="D47" t="s">
        <v>123</v>
      </c>
      <c r="E47" t="s">
        <v>46</v>
      </c>
      <c r="F47" t="s">
        <v>40</v>
      </c>
      <c r="G47">
        <v>250</v>
      </c>
      <c r="H47">
        <v>250</v>
      </c>
      <c r="I47">
        <v>3</v>
      </c>
      <c r="J47">
        <v>95</v>
      </c>
      <c r="K47" s="73">
        <v>3</v>
      </c>
      <c r="L47" s="73">
        <v>5</v>
      </c>
    </row>
    <row r="48" spans="4:12" x14ac:dyDescent="0.25">
      <c r="D48" t="s">
        <v>123</v>
      </c>
      <c r="E48" t="s">
        <v>290</v>
      </c>
      <c r="F48" t="s">
        <v>294</v>
      </c>
      <c r="G48">
        <v>250</v>
      </c>
      <c r="H48">
        <v>250</v>
      </c>
      <c r="I48">
        <v>3</v>
      </c>
      <c r="J48">
        <v>95</v>
      </c>
      <c r="K48" s="73">
        <v>3</v>
      </c>
      <c r="L48" s="73">
        <v>7</v>
      </c>
    </row>
    <row r="49" spans="4:12" x14ac:dyDescent="0.25">
      <c r="D49" t="s">
        <v>124</v>
      </c>
      <c r="E49" t="s">
        <v>47</v>
      </c>
      <c r="F49" t="s">
        <v>41</v>
      </c>
      <c r="G49">
        <v>300</v>
      </c>
      <c r="H49">
        <v>300</v>
      </c>
      <c r="I49">
        <v>4</v>
      </c>
      <c r="J49">
        <v>195</v>
      </c>
      <c r="K49" s="73">
        <v>4</v>
      </c>
      <c r="L49" s="73">
        <v>11</v>
      </c>
    </row>
    <row r="50" spans="4:12" x14ac:dyDescent="0.25">
      <c r="D50" t="s">
        <v>124</v>
      </c>
      <c r="E50" t="s">
        <v>291</v>
      </c>
      <c r="F50" t="s">
        <v>295</v>
      </c>
      <c r="G50">
        <v>300</v>
      </c>
      <c r="H50">
        <v>300</v>
      </c>
      <c r="I50">
        <v>4</v>
      </c>
      <c r="J50">
        <v>195</v>
      </c>
      <c r="K50" s="73">
        <v>4</v>
      </c>
      <c r="L50" s="73">
        <v>11</v>
      </c>
    </row>
    <row r="51" spans="4:12" x14ac:dyDescent="0.25">
      <c r="D51" t="s">
        <v>125</v>
      </c>
      <c r="E51" t="s">
        <v>48</v>
      </c>
      <c r="F51" t="s">
        <v>42</v>
      </c>
      <c r="G51">
        <v>340</v>
      </c>
      <c r="H51">
        <v>340</v>
      </c>
      <c r="I51">
        <v>5</v>
      </c>
      <c r="J51">
        <v>263</v>
      </c>
      <c r="K51" s="73">
        <v>5</v>
      </c>
      <c r="L51" s="73">
        <v>21</v>
      </c>
    </row>
    <row r="52" spans="4:12" x14ac:dyDescent="0.25">
      <c r="D52" t="s">
        <v>125</v>
      </c>
      <c r="E52" t="s">
        <v>292</v>
      </c>
      <c r="F52" t="s">
        <v>296</v>
      </c>
      <c r="G52">
        <v>340</v>
      </c>
      <c r="H52">
        <v>340</v>
      </c>
      <c r="I52">
        <v>5</v>
      </c>
      <c r="J52">
        <v>263</v>
      </c>
      <c r="K52" s="73">
        <v>5</v>
      </c>
      <c r="L52" s="73">
        <v>21</v>
      </c>
    </row>
    <row r="53" spans="4:12" x14ac:dyDescent="0.25">
      <c r="D53" t="s">
        <v>405</v>
      </c>
      <c r="E53" t="s">
        <v>298</v>
      </c>
      <c r="F53" t="s">
        <v>307</v>
      </c>
      <c r="G53">
        <v>0</v>
      </c>
      <c r="H53">
        <v>0</v>
      </c>
      <c r="I53">
        <v>10</v>
      </c>
      <c r="J53">
        <v>105</v>
      </c>
      <c r="K53" s="73">
        <v>2</v>
      </c>
      <c r="L53" s="73" t="s">
        <v>10</v>
      </c>
    </row>
    <row r="54" spans="4:12" x14ac:dyDescent="0.25">
      <c r="D54" t="s">
        <v>95</v>
      </c>
      <c r="E54" t="s">
        <v>138</v>
      </c>
      <c r="F54" t="s">
        <v>24</v>
      </c>
      <c r="G54">
        <v>500</v>
      </c>
      <c r="H54">
        <v>500</v>
      </c>
      <c r="I54">
        <v>0</v>
      </c>
      <c r="J54">
        <v>0</v>
      </c>
      <c r="K54" s="73">
        <v>0</v>
      </c>
      <c r="L54" s="73" t="s">
        <v>10</v>
      </c>
    </row>
    <row r="55" spans="4:12" x14ac:dyDescent="0.25">
      <c r="D55" t="s">
        <v>451</v>
      </c>
      <c r="E55" t="s">
        <v>452</v>
      </c>
      <c r="F55" t="s">
        <v>453</v>
      </c>
      <c r="G55">
        <v>500</v>
      </c>
      <c r="H55">
        <v>500</v>
      </c>
      <c r="I55">
        <v>0</v>
      </c>
      <c r="J55">
        <v>0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153</v>
      </c>
      <c r="F56" t="s">
        <v>30</v>
      </c>
      <c r="G56">
        <v>450</v>
      </c>
      <c r="H56">
        <v>450</v>
      </c>
      <c r="I56" s="73" t="s">
        <v>10</v>
      </c>
      <c r="K56" s="73"/>
      <c r="L56" s="73"/>
    </row>
    <row r="57" spans="4:12" x14ac:dyDescent="0.25">
      <c r="D57" t="s">
        <v>126</v>
      </c>
      <c r="E57" t="s">
        <v>52</v>
      </c>
      <c r="F57" t="s">
        <v>32</v>
      </c>
      <c r="G57">
        <v>180</v>
      </c>
      <c r="H57">
        <v>180</v>
      </c>
      <c r="I57">
        <v>20</v>
      </c>
      <c r="J57">
        <v>25</v>
      </c>
      <c r="K57" s="73">
        <v>0</v>
      </c>
      <c r="L57" s="73">
        <v>25</v>
      </c>
    </row>
    <row r="58" spans="4:12" x14ac:dyDescent="0.25">
      <c r="D58" t="s">
        <v>84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83</v>
      </c>
      <c r="K58" s="73">
        <v>1</v>
      </c>
      <c r="L58" s="73" t="s">
        <v>10</v>
      </c>
    </row>
    <row r="59" spans="4:12" x14ac:dyDescent="0.25">
      <c r="D59" t="s">
        <v>84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83</v>
      </c>
      <c r="K59" s="73">
        <v>1</v>
      </c>
      <c r="L59" s="73" t="s">
        <v>10</v>
      </c>
    </row>
    <row r="60" spans="4:12" x14ac:dyDescent="0.25">
      <c r="D60" t="s">
        <v>97</v>
      </c>
      <c r="E60" t="s">
        <v>29</v>
      </c>
      <c r="F60" t="s">
        <v>27</v>
      </c>
      <c r="G60">
        <v>200</v>
      </c>
      <c r="H60">
        <v>200</v>
      </c>
      <c r="I60">
        <v>20</v>
      </c>
      <c r="J60">
        <v>75</v>
      </c>
      <c r="K60" s="73">
        <v>0</v>
      </c>
      <c r="L60" s="73">
        <v>40</v>
      </c>
    </row>
    <row r="61" spans="4:12" x14ac:dyDescent="0.25">
      <c r="D61" t="s">
        <v>127</v>
      </c>
      <c r="E61" t="s">
        <v>139</v>
      </c>
      <c r="F61" t="s">
        <v>33</v>
      </c>
      <c r="G61">
        <v>170</v>
      </c>
      <c r="H61">
        <v>170</v>
      </c>
      <c r="I61">
        <v>20</v>
      </c>
      <c r="J61">
        <v>70</v>
      </c>
      <c r="K61" s="73">
        <v>2</v>
      </c>
      <c r="L61" s="73">
        <v>5</v>
      </c>
    </row>
    <row r="62" spans="4:12" x14ac:dyDescent="0.25">
      <c r="D62" t="s">
        <v>85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0</v>
      </c>
      <c r="L62" s="73">
        <v>13</v>
      </c>
    </row>
    <row r="63" spans="4:12" x14ac:dyDescent="0.25">
      <c r="D63" t="s">
        <v>128</v>
      </c>
      <c r="E63" t="s">
        <v>49</v>
      </c>
      <c r="F63" t="s">
        <v>34</v>
      </c>
      <c r="G63">
        <v>2500</v>
      </c>
      <c r="H63">
        <v>2500</v>
      </c>
      <c r="I63">
        <v>0</v>
      </c>
      <c r="J63">
        <v>263</v>
      </c>
      <c r="K63" s="73">
        <v>5</v>
      </c>
      <c r="L63" s="73">
        <v>440</v>
      </c>
    </row>
    <row r="64" spans="4:12" x14ac:dyDescent="0.25">
      <c r="D64" t="s">
        <v>128</v>
      </c>
      <c r="E64" t="s">
        <v>50</v>
      </c>
      <c r="F64" t="s">
        <v>35</v>
      </c>
      <c r="G64">
        <v>2500</v>
      </c>
      <c r="H64">
        <v>2500</v>
      </c>
      <c r="I64">
        <v>0</v>
      </c>
      <c r="J64">
        <v>263</v>
      </c>
      <c r="K64" s="73">
        <v>5</v>
      </c>
      <c r="L64" s="73">
        <v>440</v>
      </c>
    </row>
    <row r="65" spans="4:12" x14ac:dyDescent="0.25">
      <c r="D65" t="s">
        <v>129</v>
      </c>
      <c r="E65" t="s">
        <v>51</v>
      </c>
      <c r="F65" t="s">
        <v>36</v>
      </c>
      <c r="G65">
        <v>2000</v>
      </c>
      <c r="H65">
        <v>2000</v>
      </c>
      <c r="I65">
        <v>0</v>
      </c>
      <c r="J65">
        <v>175</v>
      </c>
      <c r="K65" s="73">
        <v>5</v>
      </c>
      <c r="L65" s="73">
        <v>150</v>
      </c>
    </row>
    <row r="66" spans="4:12" x14ac:dyDescent="0.25">
      <c r="D66" t="s">
        <v>129</v>
      </c>
      <c r="E66" t="s">
        <v>308</v>
      </c>
      <c r="F66" t="s">
        <v>309</v>
      </c>
      <c r="G66">
        <v>2000</v>
      </c>
      <c r="H66">
        <v>2000</v>
      </c>
      <c r="I66">
        <v>0</v>
      </c>
      <c r="J66">
        <v>175</v>
      </c>
      <c r="K66" s="73">
        <v>5</v>
      </c>
      <c r="L66" s="73">
        <v>150</v>
      </c>
    </row>
    <row r="67" spans="4:12" x14ac:dyDescent="0.25">
      <c r="D67" t="s">
        <v>310</v>
      </c>
      <c r="E67" t="s">
        <v>311</v>
      </c>
      <c r="F67" t="s">
        <v>312</v>
      </c>
      <c r="G67">
        <v>1500</v>
      </c>
      <c r="H67">
        <v>1500</v>
      </c>
      <c r="I67">
        <v>25</v>
      </c>
      <c r="J67">
        <v>130</v>
      </c>
      <c r="K67" s="73">
        <v>4</v>
      </c>
      <c r="L67" s="73">
        <v>35</v>
      </c>
    </row>
    <row r="68" spans="4:12" x14ac:dyDescent="0.25">
      <c r="D68" t="s">
        <v>310</v>
      </c>
      <c r="E68" t="s">
        <v>313</v>
      </c>
      <c r="F68" t="s">
        <v>314</v>
      </c>
      <c r="G68">
        <v>1500</v>
      </c>
      <c r="H68">
        <v>1500</v>
      </c>
      <c r="I68">
        <v>25</v>
      </c>
      <c r="J68">
        <v>130</v>
      </c>
      <c r="K68" s="73">
        <v>4</v>
      </c>
      <c r="L68" s="73">
        <v>35</v>
      </c>
    </row>
    <row r="69" spans="4:12" x14ac:dyDescent="0.25">
      <c r="D69" t="s">
        <v>131</v>
      </c>
      <c r="E69" t="s">
        <v>315</v>
      </c>
      <c r="F69" t="s">
        <v>316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130</v>
      </c>
      <c r="E70" t="s">
        <v>317</v>
      </c>
      <c r="F70" t="s">
        <v>318</v>
      </c>
      <c r="G70">
        <v>140</v>
      </c>
      <c r="H70">
        <v>140</v>
      </c>
      <c r="I70">
        <v>6</v>
      </c>
      <c r="J70">
        <v>25</v>
      </c>
      <c r="K70" s="73">
        <v>0</v>
      </c>
      <c r="L70" s="73" t="s">
        <v>10</v>
      </c>
    </row>
    <row r="71" spans="4:12" x14ac:dyDescent="0.25">
      <c r="D71" t="s">
        <v>454</v>
      </c>
      <c r="E71" t="s">
        <v>416</v>
      </c>
      <c r="F71" t="s">
        <v>417</v>
      </c>
      <c r="G71">
        <v>0</v>
      </c>
      <c r="H71">
        <v>0</v>
      </c>
      <c r="I71">
        <v>6</v>
      </c>
      <c r="J71">
        <v>25</v>
      </c>
      <c r="K71" s="73">
        <v>0</v>
      </c>
      <c r="L71" s="73" t="s">
        <v>10</v>
      </c>
    </row>
    <row r="72" spans="4:12" x14ac:dyDescent="0.25">
      <c r="D72" t="s">
        <v>319</v>
      </c>
      <c r="E72" t="s">
        <v>320</v>
      </c>
      <c r="F72" t="s">
        <v>321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322</v>
      </c>
      <c r="E73" t="s">
        <v>323</v>
      </c>
      <c r="F73" t="s">
        <v>324</v>
      </c>
      <c r="G73">
        <v>220</v>
      </c>
      <c r="H73">
        <v>220</v>
      </c>
      <c r="I73">
        <v>15</v>
      </c>
      <c r="J73">
        <v>28</v>
      </c>
      <c r="K73" s="73">
        <v>1</v>
      </c>
      <c r="L73" s="73">
        <v>8</v>
      </c>
    </row>
    <row r="74" spans="4:12" x14ac:dyDescent="0.25">
      <c r="D74" t="s">
        <v>325</v>
      </c>
      <c r="E74" t="s">
        <v>326</v>
      </c>
      <c r="F74" t="s">
        <v>327</v>
      </c>
      <c r="G74">
        <v>120</v>
      </c>
      <c r="H74">
        <v>120</v>
      </c>
      <c r="I74">
        <v>2</v>
      </c>
      <c r="J74">
        <v>25</v>
      </c>
      <c r="K74" s="73">
        <v>0</v>
      </c>
      <c r="L74" s="73" t="s">
        <v>10</v>
      </c>
    </row>
    <row r="75" spans="4:12" x14ac:dyDescent="0.25">
      <c r="D75" t="s">
        <v>86</v>
      </c>
      <c r="E75" t="s">
        <v>328</v>
      </c>
      <c r="F75" t="s">
        <v>329</v>
      </c>
      <c r="G75">
        <v>260</v>
      </c>
      <c r="H75">
        <v>260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86</v>
      </c>
      <c r="E76" t="s">
        <v>330</v>
      </c>
      <c r="F76" t="s">
        <v>331</v>
      </c>
      <c r="G76">
        <v>260</v>
      </c>
      <c r="H76">
        <v>260</v>
      </c>
      <c r="I76">
        <v>15</v>
      </c>
      <c r="J76">
        <v>75</v>
      </c>
      <c r="K76" s="73">
        <v>0</v>
      </c>
      <c r="L76" s="73" t="s">
        <v>10</v>
      </c>
    </row>
    <row r="77" spans="4:12" x14ac:dyDescent="0.25">
      <c r="D77" t="s">
        <v>81</v>
      </c>
      <c r="E77" t="s">
        <v>376</v>
      </c>
      <c r="F77" t="s">
        <v>377</v>
      </c>
      <c r="G77">
        <v>130</v>
      </c>
      <c r="H77">
        <v>130</v>
      </c>
      <c r="I77">
        <v>15</v>
      </c>
      <c r="J77">
        <v>50</v>
      </c>
      <c r="K77" s="73">
        <v>0</v>
      </c>
      <c r="L77" s="73" t="s">
        <v>10</v>
      </c>
    </row>
    <row r="78" spans="4:12" x14ac:dyDescent="0.25">
      <c r="D78" t="s">
        <v>332</v>
      </c>
      <c r="E78" t="s">
        <v>333</v>
      </c>
      <c r="F78" t="s">
        <v>334</v>
      </c>
      <c r="G78">
        <v>350</v>
      </c>
      <c r="H78">
        <v>350</v>
      </c>
      <c r="I78">
        <v>30</v>
      </c>
      <c r="J78">
        <v>83</v>
      </c>
      <c r="K78" s="73">
        <v>1</v>
      </c>
      <c r="L78" s="73">
        <v>15</v>
      </c>
    </row>
    <row r="79" spans="4:12" x14ac:dyDescent="0.25">
      <c r="D79" t="s">
        <v>87</v>
      </c>
      <c r="E79" t="s">
        <v>335</v>
      </c>
      <c r="F79" t="s">
        <v>336</v>
      </c>
      <c r="G79">
        <v>200</v>
      </c>
      <c r="H79">
        <v>200</v>
      </c>
      <c r="I79">
        <v>7</v>
      </c>
      <c r="J79">
        <v>75</v>
      </c>
      <c r="K79" s="73">
        <v>0</v>
      </c>
      <c r="L79" s="73" t="s">
        <v>10</v>
      </c>
    </row>
    <row r="80" spans="4:12" x14ac:dyDescent="0.25">
      <c r="D80" t="s">
        <v>87</v>
      </c>
      <c r="E80" t="s">
        <v>337</v>
      </c>
      <c r="F80" t="s">
        <v>338</v>
      </c>
      <c r="G80">
        <v>200</v>
      </c>
      <c r="H80">
        <v>200</v>
      </c>
      <c r="I80">
        <v>7</v>
      </c>
      <c r="J80">
        <v>75</v>
      </c>
      <c r="K80" s="73">
        <v>0</v>
      </c>
      <c r="L80" s="73" t="s">
        <v>10</v>
      </c>
    </row>
    <row r="81" spans="4:12" x14ac:dyDescent="0.25">
      <c r="D81" t="s">
        <v>339</v>
      </c>
      <c r="E81" t="s">
        <v>340</v>
      </c>
      <c r="F81" t="s">
        <v>341</v>
      </c>
      <c r="G81">
        <v>300</v>
      </c>
      <c r="H81">
        <v>300</v>
      </c>
      <c r="I81">
        <v>30</v>
      </c>
      <c r="J81">
        <v>105</v>
      </c>
      <c r="K81" s="73">
        <v>2</v>
      </c>
      <c r="L81" s="73" t="s">
        <v>10</v>
      </c>
    </row>
    <row r="82" spans="4:12" x14ac:dyDescent="0.25">
      <c r="D82" t="s">
        <v>88</v>
      </c>
      <c r="E82" t="s">
        <v>342</v>
      </c>
      <c r="F82" t="s">
        <v>343</v>
      </c>
      <c r="G82">
        <v>310</v>
      </c>
      <c r="H82">
        <v>310</v>
      </c>
      <c r="I82">
        <v>50</v>
      </c>
      <c r="J82">
        <v>55</v>
      </c>
      <c r="K82" s="73">
        <v>1</v>
      </c>
      <c r="L82" s="73">
        <v>40</v>
      </c>
    </row>
    <row r="83" spans="4:12" x14ac:dyDescent="0.25">
      <c r="D83" t="s">
        <v>88</v>
      </c>
      <c r="E83" t="s">
        <v>344</v>
      </c>
      <c r="F83" t="s">
        <v>345</v>
      </c>
      <c r="G83">
        <v>310</v>
      </c>
      <c r="H83">
        <v>310</v>
      </c>
      <c r="I83">
        <v>50</v>
      </c>
      <c r="J83">
        <v>55</v>
      </c>
      <c r="K83" s="73">
        <v>1</v>
      </c>
      <c r="L83" s="73">
        <v>40</v>
      </c>
    </row>
    <row r="84" spans="4:12" x14ac:dyDescent="0.25">
      <c r="D84" t="s">
        <v>88</v>
      </c>
      <c r="E84" t="s">
        <v>346</v>
      </c>
      <c r="F84" t="s">
        <v>347</v>
      </c>
      <c r="G84">
        <v>310</v>
      </c>
      <c r="H84">
        <v>310</v>
      </c>
      <c r="I84">
        <v>50</v>
      </c>
      <c r="J84">
        <v>55</v>
      </c>
      <c r="K84" s="73">
        <v>1</v>
      </c>
      <c r="L84" s="73">
        <v>40</v>
      </c>
    </row>
    <row r="85" spans="4:12" x14ac:dyDescent="0.25">
      <c r="D85" t="s">
        <v>98</v>
      </c>
      <c r="E85" t="s">
        <v>348</v>
      </c>
      <c r="F85" t="s">
        <v>349</v>
      </c>
      <c r="G85">
        <v>180</v>
      </c>
      <c r="H85">
        <v>180</v>
      </c>
      <c r="I85">
        <v>10</v>
      </c>
      <c r="J85">
        <v>75</v>
      </c>
      <c r="K85" s="73">
        <v>0</v>
      </c>
      <c r="L85" s="73">
        <v>5</v>
      </c>
    </row>
    <row r="86" spans="4:12" x14ac:dyDescent="0.25">
      <c r="D86" t="s">
        <v>350</v>
      </c>
      <c r="E86" t="s">
        <v>351</v>
      </c>
      <c r="F86" t="s">
        <v>352</v>
      </c>
      <c r="G86">
        <v>170</v>
      </c>
      <c r="H86">
        <v>170</v>
      </c>
      <c r="I86">
        <v>20</v>
      </c>
      <c r="J86">
        <v>55</v>
      </c>
      <c r="K86" s="73">
        <v>1</v>
      </c>
      <c r="L86" s="73">
        <v>10</v>
      </c>
    </row>
    <row r="87" spans="4:12" x14ac:dyDescent="0.25">
      <c r="D87" t="s">
        <v>89</v>
      </c>
      <c r="E87" t="s">
        <v>353</v>
      </c>
      <c r="F87" t="s">
        <v>354</v>
      </c>
      <c r="G87">
        <v>170</v>
      </c>
      <c r="H87">
        <v>170</v>
      </c>
      <c r="I87">
        <v>20</v>
      </c>
      <c r="J87">
        <v>55</v>
      </c>
      <c r="K87" s="73">
        <v>1</v>
      </c>
      <c r="L87" s="73">
        <v>25</v>
      </c>
    </row>
    <row r="88" spans="4:12" x14ac:dyDescent="0.25">
      <c r="D88" t="s">
        <v>90</v>
      </c>
      <c r="E88" t="s">
        <v>355</v>
      </c>
      <c r="F88" t="s">
        <v>356</v>
      </c>
      <c r="G88">
        <v>150</v>
      </c>
      <c r="H88">
        <v>150</v>
      </c>
      <c r="I88">
        <v>4</v>
      </c>
      <c r="J88">
        <v>25</v>
      </c>
      <c r="K88" s="73">
        <v>0</v>
      </c>
      <c r="L88" s="73" t="s">
        <v>10</v>
      </c>
    </row>
    <row r="89" spans="4:12" x14ac:dyDescent="0.25">
      <c r="D89" t="s">
        <v>90</v>
      </c>
      <c r="E89" t="s">
        <v>357</v>
      </c>
      <c r="F89" t="s">
        <v>358</v>
      </c>
      <c r="G89">
        <v>150</v>
      </c>
      <c r="H89">
        <v>150</v>
      </c>
      <c r="I89">
        <v>4</v>
      </c>
      <c r="J89">
        <v>25</v>
      </c>
      <c r="K89" s="73">
        <v>0</v>
      </c>
      <c r="L89" s="73" t="s">
        <v>10</v>
      </c>
    </row>
    <row r="90" spans="4:12" x14ac:dyDescent="0.25">
      <c r="D90" t="s">
        <v>132</v>
      </c>
      <c r="E90" t="s">
        <v>360</v>
      </c>
      <c r="F90" t="s">
        <v>359</v>
      </c>
      <c r="G90">
        <v>180</v>
      </c>
      <c r="H90">
        <v>180</v>
      </c>
      <c r="I90">
        <v>3</v>
      </c>
      <c r="J90">
        <v>25</v>
      </c>
      <c r="K90" s="73">
        <v>0</v>
      </c>
      <c r="L90" s="73" t="s">
        <v>10</v>
      </c>
    </row>
    <row r="91" spans="4:12" x14ac:dyDescent="0.25">
      <c r="D91" t="s">
        <v>378</v>
      </c>
      <c r="E91" t="s">
        <v>379</v>
      </c>
      <c r="F91" t="s">
        <v>380</v>
      </c>
      <c r="G91">
        <v>420</v>
      </c>
      <c r="H91">
        <v>420</v>
      </c>
      <c r="I91">
        <v>80</v>
      </c>
      <c r="J91">
        <v>83</v>
      </c>
      <c r="K91" s="73">
        <v>1</v>
      </c>
      <c r="L91" s="73">
        <v>60</v>
      </c>
    </row>
    <row r="92" spans="4:12" x14ac:dyDescent="0.25">
      <c r="D92" t="s">
        <v>135</v>
      </c>
      <c r="E92" t="s">
        <v>381</v>
      </c>
      <c r="F92" t="s">
        <v>382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91</v>
      </c>
      <c r="E93" t="s">
        <v>383</v>
      </c>
      <c r="F93" t="s">
        <v>384</v>
      </c>
      <c r="G93">
        <v>220</v>
      </c>
      <c r="H93">
        <v>220</v>
      </c>
      <c r="I93">
        <v>15</v>
      </c>
      <c r="J93">
        <v>50</v>
      </c>
      <c r="K93" s="73">
        <v>0</v>
      </c>
      <c r="L93" s="73" t="s">
        <v>10</v>
      </c>
    </row>
    <row r="94" spans="4:12" x14ac:dyDescent="0.25">
      <c r="D94" t="s">
        <v>91</v>
      </c>
      <c r="E94" t="s">
        <v>385</v>
      </c>
      <c r="F94" t="s">
        <v>386</v>
      </c>
      <c r="G94">
        <v>220</v>
      </c>
      <c r="H94">
        <v>220</v>
      </c>
      <c r="I94">
        <v>15</v>
      </c>
      <c r="J94">
        <v>50</v>
      </c>
      <c r="K94" s="73">
        <v>0</v>
      </c>
      <c r="L94" s="73" t="s">
        <v>10</v>
      </c>
    </row>
    <row r="95" spans="4:12" x14ac:dyDescent="0.25">
      <c r="D95" t="s">
        <v>92</v>
      </c>
      <c r="E95" t="s">
        <v>387</v>
      </c>
      <c r="F95" t="s">
        <v>388</v>
      </c>
      <c r="G95">
        <v>220</v>
      </c>
      <c r="H95">
        <v>220</v>
      </c>
      <c r="I95">
        <v>15</v>
      </c>
      <c r="J95">
        <v>50</v>
      </c>
      <c r="K95" s="73">
        <v>0</v>
      </c>
      <c r="L95" s="73" t="s">
        <v>10</v>
      </c>
    </row>
    <row r="96" spans="4:12" x14ac:dyDescent="0.25">
      <c r="D96" t="s">
        <v>92</v>
      </c>
      <c r="E96" t="s">
        <v>389</v>
      </c>
      <c r="F96" t="s">
        <v>390</v>
      </c>
      <c r="G96">
        <v>220</v>
      </c>
      <c r="H96">
        <v>220</v>
      </c>
      <c r="I96">
        <v>15</v>
      </c>
      <c r="J96">
        <v>50</v>
      </c>
      <c r="K96" s="73">
        <v>0</v>
      </c>
      <c r="L96" s="73" t="s">
        <v>10</v>
      </c>
    </row>
    <row r="97" spans="4:12" x14ac:dyDescent="0.25">
      <c r="D97" t="s">
        <v>133</v>
      </c>
      <c r="E97" t="s">
        <v>391</v>
      </c>
      <c r="F97" t="s">
        <v>392</v>
      </c>
      <c r="G97">
        <v>300</v>
      </c>
      <c r="H97">
        <v>300</v>
      </c>
      <c r="I97">
        <v>20</v>
      </c>
      <c r="J97">
        <v>55</v>
      </c>
      <c r="K97" s="73">
        <v>1</v>
      </c>
      <c r="L97" s="73">
        <v>40</v>
      </c>
    </row>
    <row r="98" spans="4:12" x14ac:dyDescent="0.25">
      <c r="D98" t="s">
        <v>99</v>
      </c>
      <c r="E98" t="s">
        <v>393</v>
      </c>
      <c r="F98" t="s">
        <v>394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99</v>
      </c>
      <c r="E99" t="s">
        <v>395</v>
      </c>
      <c r="F99" t="s">
        <v>396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99</v>
      </c>
      <c r="E100" t="s">
        <v>397</v>
      </c>
      <c r="F100" t="s">
        <v>398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P65" sqref="P6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abSelected="1" topLeftCell="A25" workbookViewId="0">
      <selection activeCell="C25" sqref="C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449</v>
      </c>
      <c r="E8">
        <f>DATA_SCENES_UNITY!C6</f>
        <v>42457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DATA_SCENES_UNITY!K6</f>
        <v>11811</v>
      </c>
      <c r="F9">
        <f>ROUNDUP(E8*0.1,0)</f>
        <v>4246</v>
      </c>
    </row>
    <row r="10" spans="3:13" x14ac:dyDescent="0.25">
      <c r="C10" t="s">
        <v>281</v>
      </c>
      <c r="D10" t="s">
        <v>282</v>
      </c>
      <c r="E10">
        <f>DATA_SCENES_UNITY!S6</f>
        <v>28672</v>
      </c>
    </row>
    <row r="11" spans="3:13" x14ac:dyDescent="0.25">
      <c r="C11" t="s">
        <v>281</v>
      </c>
      <c r="D11" t="s">
        <v>450</v>
      </c>
      <c r="E11">
        <f>DATA_SCENES_UNITY!AA6</f>
        <v>10924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workbookViewId="0">
      <selection activeCell="H17" sqref="H1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442</v>
      </c>
      <c r="Z5" s="1" t="s">
        <v>230</v>
      </c>
      <c r="AA5" s="1" t="s">
        <v>448</v>
      </c>
    </row>
    <row r="6" spans="2:27" x14ac:dyDescent="0.25">
      <c r="B6" s="1" t="s">
        <v>231</v>
      </c>
      <c r="C6" s="72">
        <f>ROUNDUP(SUM(Table245[total xp]),0)</f>
        <v>42457</v>
      </c>
      <c r="J6" s="1" t="s">
        <v>231</v>
      </c>
      <c r="K6" s="72">
        <f>ROUNDUP(SUM(Table3[total xp]),0)</f>
        <v>11811</v>
      </c>
      <c r="R6" s="1" t="s">
        <v>231</v>
      </c>
      <c r="S6" s="72">
        <f>ROUNDUP(SUM(Table2[total xp]),0)</f>
        <v>28672</v>
      </c>
      <c r="Z6" s="1" t="s">
        <v>231</v>
      </c>
      <c r="AA6" s="72">
        <f>ROUNDUP(SUM(Table6[total xp]),0)</f>
        <v>10924</v>
      </c>
    </row>
    <row r="7" spans="2:27" x14ac:dyDescent="0.25">
      <c r="B7" s="1" t="s">
        <v>367</v>
      </c>
      <c r="C7" s="72">
        <f>COUNTA(Table245[spawner_sku])</f>
        <v>581</v>
      </c>
      <c r="J7" s="1" t="s">
        <v>367</v>
      </c>
      <c r="K7" s="72">
        <f>COUNTA(Table3[spawner_sku])</f>
        <v>165</v>
      </c>
      <c r="R7" s="1" t="s">
        <v>367</v>
      </c>
      <c r="S7" s="72">
        <f>COUNTA(Table2[spawner_sku])</f>
        <v>369</v>
      </c>
      <c r="Z7" s="1" t="s">
        <v>367</v>
      </c>
      <c r="AA7" s="72">
        <f>COUNTA(Table6[spawner_sku])</f>
        <v>114</v>
      </c>
    </row>
    <row r="8" spans="2:27" x14ac:dyDescent="0.25">
      <c r="B8" s="1" t="s">
        <v>372</v>
      </c>
      <c r="C8" s="75">
        <f>COUNTIF(Table245[Aggresive],"yes")</f>
        <v>236</v>
      </c>
      <c r="J8" s="1" t="s">
        <v>372</v>
      </c>
      <c r="K8" s="75">
        <f>COUNTIF(Table3[Aggressive],"yes")</f>
        <v>75</v>
      </c>
      <c r="R8" s="1" t="s">
        <v>372</v>
      </c>
      <c r="S8" s="75">
        <f>COUNTIF(Table2[Aggressive],"yes")</f>
        <v>135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345</v>
      </c>
      <c r="J9" s="1" t="s">
        <v>373</v>
      </c>
      <c r="K9" s="75">
        <f>COUNTIF(Table3[Aggressive],"no")</f>
        <v>90</v>
      </c>
      <c r="R9" s="1" t="s">
        <v>373</v>
      </c>
      <c r="S9" s="75">
        <f>COUNTIF(Table2[Aggressive],"no")</f>
        <v>234</v>
      </c>
      <c r="Z9" s="1" t="s">
        <v>373</v>
      </c>
      <c r="AA9" s="75">
        <f>COUNTIF(Table6[Aggressive],"no")</f>
        <v>56</v>
      </c>
    </row>
    <row r="11" spans="2:27" x14ac:dyDescent="0.25">
      <c r="B11" s="1" t="s">
        <v>368</v>
      </c>
      <c r="C11" s="72">
        <f>SUM(Table245[entity_spawned (AVG)])</f>
        <v>957</v>
      </c>
      <c r="J11" s="1" t="s">
        <v>368</v>
      </c>
      <c r="K11" s="72">
        <f>SUM(Table3[entity_spawned (AVG)])</f>
        <v>345</v>
      </c>
      <c r="R11" s="1" t="s">
        <v>368</v>
      </c>
      <c r="S11" s="72">
        <f>SUM(Table2[entity_spawned (AVG)])</f>
        <v>576</v>
      </c>
      <c r="Z11" s="1" t="s">
        <v>368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74%</v>
      </c>
      <c r="J13" s="1" t="s">
        <v>418</v>
      </c>
      <c r="K13" s="72" t="str">
        <f>CONCATENATE(ROUND(((COUNTIF(Table3[activating_chance],"=100"))/K7)*100,0),"%")</f>
        <v>80%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15%</v>
      </c>
      <c r="J14" s="1" t="s">
        <v>419</v>
      </c>
      <c r="K14" s="72" t="str">
        <f>CONCATENATE(ROUND((((COUNTIFS(Table3[activating_chance],"&lt;100",Table3[activating_chance],"&gt;=75")))/K7)*100,0),"%")</f>
        <v>7%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9%</v>
      </c>
      <c r="J15" s="1" t="s">
        <v>420</v>
      </c>
      <c r="K15" s="1" t="str">
        <f>CONCATENATE(ROUND((((COUNTIFS(Table3[activating_chance],"&lt;75",Table3[activating_chance],"&gt;=25")))/K7)*100,0),"%")</f>
        <v>9%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4%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371</v>
      </c>
      <c r="R22" t="s">
        <v>237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370</v>
      </c>
      <c r="J23" t="s">
        <v>237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371</v>
      </c>
      <c r="R23" t="s">
        <v>237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239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370</v>
      </c>
      <c r="J24" t="s">
        <v>237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371</v>
      </c>
      <c r="R24" t="s">
        <v>237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371</v>
      </c>
      <c r="Z24" t="s">
        <v>237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370</v>
      </c>
      <c r="J25" t="s">
        <v>237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371</v>
      </c>
      <c r="R25" t="s">
        <v>237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371</v>
      </c>
      <c r="Z25" t="s">
        <v>237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370</v>
      </c>
      <c r="J26" t="s">
        <v>237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237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371</v>
      </c>
      <c r="Z26" t="s">
        <v>237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370</v>
      </c>
      <c r="J27" t="s">
        <v>237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237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371</v>
      </c>
      <c r="Z27" t="s">
        <v>237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370</v>
      </c>
      <c r="J28" t="s">
        <v>237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371</v>
      </c>
      <c r="R28" t="s">
        <v>237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371</v>
      </c>
      <c r="Z28" t="s">
        <v>238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370</v>
      </c>
      <c r="J29" t="s">
        <v>238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370</v>
      </c>
      <c r="R29" t="s">
        <v>239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370</v>
      </c>
      <c r="Z29" t="s">
        <v>238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370</v>
      </c>
      <c r="Z30" t="s">
        <v>238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370</v>
      </c>
      <c r="J31" t="s">
        <v>238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370</v>
      </c>
      <c r="R31" t="s">
        <v>239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370</v>
      </c>
      <c r="Z31" t="s">
        <v>238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370</v>
      </c>
      <c r="J32" t="s">
        <v>238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370</v>
      </c>
      <c r="R32" t="s">
        <v>239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370</v>
      </c>
      <c r="Z32" t="s">
        <v>239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370</v>
      </c>
    </row>
    <row r="33" spans="2:32" x14ac:dyDescent="0.25">
      <c r="B33" s="74" t="s">
        <v>239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370</v>
      </c>
      <c r="Z33" t="s">
        <v>239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370</v>
      </c>
    </row>
    <row r="34" spans="2:32" x14ac:dyDescent="0.25">
      <c r="B34" s="74" t="s">
        <v>239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370</v>
      </c>
      <c r="J34" t="s">
        <v>239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370</v>
      </c>
      <c r="R34" t="s">
        <v>239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370</v>
      </c>
      <c r="Z34" t="s">
        <v>239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370</v>
      </c>
    </row>
    <row r="35" spans="2:32" x14ac:dyDescent="0.25">
      <c r="B35" s="74" t="s">
        <v>239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370</v>
      </c>
      <c r="J35" t="s">
        <v>239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370</v>
      </c>
      <c r="R35" t="s">
        <v>239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370</v>
      </c>
      <c r="Z35" t="s">
        <v>239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370</v>
      </c>
    </row>
    <row r="36" spans="2:32" x14ac:dyDescent="0.25">
      <c r="B36" s="74" t="s">
        <v>239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370</v>
      </c>
      <c r="J36" t="s">
        <v>239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370</v>
      </c>
      <c r="R36" t="s">
        <v>239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370</v>
      </c>
      <c r="Z36" t="s">
        <v>239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370</v>
      </c>
    </row>
    <row r="37" spans="2:32" x14ac:dyDescent="0.25">
      <c r="B37" s="74" t="s">
        <v>239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370</v>
      </c>
      <c r="J37" t="s">
        <v>239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370</v>
      </c>
      <c r="R37" t="s">
        <v>239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370</v>
      </c>
      <c r="Z37" t="s">
        <v>239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370</v>
      </c>
    </row>
    <row r="38" spans="2:32" x14ac:dyDescent="0.25">
      <c r="B38" s="74" t="s">
        <v>239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370</v>
      </c>
      <c r="J38" t="s">
        <v>239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370</v>
      </c>
      <c r="R38" t="s">
        <v>239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370</v>
      </c>
      <c r="Z38" t="s">
        <v>239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370</v>
      </c>
    </row>
    <row r="39" spans="2:32" x14ac:dyDescent="0.25">
      <c r="B39" s="74" t="s">
        <v>239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370</v>
      </c>
      <c r="J39" t="s">
        <v>239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370</v>
      </c>
      <c r="R39" t="s">
        <v>239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370</v>
      </c>
      <c r="Z39" t="s">
        <v>240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370</v>
      </c>
      <c r="Z41" t="s">
        <v>441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370</v>
      </c>
    </row>
    <row r="42" spans="2:32" x14ac:dyDescent="0.25">
      <c r="B42" s="74" t="s">
        <v>239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370</v>
      </c>
      <c r="J42" t="s">
        <v>239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370</v>
      </c>
      <c r="R42" t="s">
        <v>239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370</v>
      </c>
      <c r="Z42" t="s">
        <v>446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370</v>
      </c>
    </row>
    <row r="43" spans="2:32" x14ac:dyDescent="0.25">
      <c r="B43" s="74" t="s">
        <v>239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370</v>
      </c>
      <c r="J43" t="s">
        <v>239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370</v>
      </c>
      <c r="R43" t="s">
        <v>239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370</v>
      </c>
      <c r="Z43" t="s">
        <v>446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370</v>
      </c>
    </row>
    <row r="44" spans="2:32" x14ac:dyDescent="0.25">
      <c r="B44" s="74" t="s">
        <v>239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370</v>
      </c>
      <c r="J44" t="s">
        <v>239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370</v>
      </c>
      <c r="R44" t="s">
        <v>239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370</v>
      </c>
      <c r="Z44" t="s">
        <v>446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370</v>
      </c>
      <c r="R45" t="s">
        <v>239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370</v>
      </c>
      <c r="Z45" t="s">
        <v>446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370</v>
      </c>
      <c r="J46" t="s">
        <v>239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370</v>
      </c>
      <c r="R46" t="s">
        <v>239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370</v>
      </c>
      <c r="Z46" t="s">
        <v>446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370</v>
      </c>
      <c r="R47" t="s">
        <v>239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370</v>
      </c>
      <c r="Z47" t="s">
        <v>446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370</v>
      </c>
      <c r="J48" t="s">
        <v>239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370</v>
      </c>
      <c r="R48" t="s">
        <v>239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370</v>
      </c>
      <c r="Z48" t="s">
        <v>446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370</v>
      </c>
    </row>
    <row r="49" spans="2:32" x14ac:dyDescent="0.25">
      <c r="B49" s="74" t="s">
        <v>239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370</v>
      </c>
      <c r="J49" t="s">
        <v>239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370</v>
      </c>
      <c r="R49" t="s">
        <v>239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370</v>
      </c>
      <c r="Z49" t="s">
        <v>446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370</v>
      </c>
    </row>
    <row r="50" spans="2:32" x14ac:dyDescent="0.25">
      <c r="B50" s="74" t="s">
        <v>239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370</v>
      </c>
      <c r="J50" t="s">
        <v>239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370</v>
      </c>
      <c r="R50" t="s">
        <v>239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370</v>
      </c>
      <c r="Z50" t="s">
        <v>446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370</v>
      </c>
      <c r="J51" t="s">
        <v>239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370</v>
      </c>
      <c r="R51" t="s">
        <v>239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370</v>
      </c>
      <c r="Z51" t="s">
        <v>446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370</v>
      </c>
      <c r="J52" t="s">
        <v>239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370</v>
      </c>
      <c r="R52" t="s">
        <v>239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370</v>
      </c>
      <c r="Z52" t="s">
        <v>247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371</v>
      </c>
    </row>
    <row r="53" spans="2:32" x14ac:dyDescent="0.25">
      <c r="B53" s="74" t="s">
        <v>239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370</v>
      </c>
      <c r="R53" t="s">
        <v>239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370</v>
      </c>
      <c r="Z53" t="s">
        <v>247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371</v>
      </c>
    </row>
    <row r="54" spans="2:32" x14ac:dyDescent="0.25">
      <c r="B54" s="74" t="s">
        <v>239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370</v>
      </c>
      <c r="J54" t="s">
        <v>239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370</v>
      </c>
      <c r="R54" t="s">
        <v>239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370</v>
      </c>
      <c r="Z54" t="s">
        <v>247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370</v>
      </c>
      <c r="J55" t="s">
        <v>239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370</v>
      </c>
      <c r="R55" t="s">
        <v>239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370</v>
      </c>
      <c r="Z55" t="s">
        <v>247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370</v>
      </c>
      <c r="J56" t="s">
        <v>239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370</v>
      </c>
      <c r="R56" t="s">
        <v>239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370</v>
      </c>
      <c r="Z56" t="s">
        <v>247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370</v>
      </c>
      <c r="J57" t="s">
        <v>239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370</v>
      </c>
      <c r="R57" t="s">
        <v>239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370</v>
      </c>
      <c r="Z57" t="s">
        <v>247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370</v>
      </c>
      <c r="J58" t="s">
        <v>239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370</v>
      </c>
      <c r="J59" t="s">
        <v>239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370</v>
      </c>
      <c r="R59" t="s">
        <v>239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370</v>
      </c>
      <c r="Z59" t="s">
        <v>247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370</v>
      </c>
      <c r="J60" t="s">
        <v>239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370</v>
      </c>
      <c r="R60" t="s">
        <v>239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370</v>
      </c>
      <c r="Z60" t="s">
        <v>247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370</v>
      </c>
      <c r="J61" t="s">
        <v>239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370</v>
      </c>
      <c r="R61" t="s">
        <v>239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370</v>
      </c>
      <c r="Z61" t="s">
        <v>247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370</v>
      </c>
      <c r="J62" t="s">
        <v>239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370</v>
      </c>
      <c r="R62" t="s">
        <v>239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370</v>
      </c>
      <c r="Z62" t="s">
        <v>247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370</v>
      </c>
      <c r="J63" t="s">
        <v>239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370</v>
      </c>
      <c r="R63" t="s">
        <v>239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370</v>
      </c>
      <c r="Z63" t="s">
        <v>247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370</v>
      </c>
      <c r="J64" t="s">
        <v>239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370</v>
      </c>
      <c r="R64" t="s">
        <v>239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370</v>
      </c>
      <c r="Z64" t="s">
        <v>247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370</v>
      </c>
      <c r="J65" t="s">
        <v>239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370</v>
      </c>
      <c r="R65" t="s">
        <v>239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370</v>
      </c>
      <c r="Z65" t="s">
        <v>248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371</v>
      </c>
    </row>
    <row r="66" spans="2:32" x14ac:dyDescent="0.25">
      <c r="B66" s="74" t="s">
        <v>239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370</v>
      </c>
      <c r="J66" t="s">
        <v>239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370</v>
      </c>
      <c r="R66" t="s">
        <v>239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370</v>
      </c>
      <c r="Z66" t="s">
        <v>248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371</v>
      </c>
    </row>
    <row r="67" spans="2:32" x14ac:dyDescent="0.25">
      <c r="B67" s="74" t="s">
        <v>239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370</v>
      </c>
      <c r="J67" t="s">
        <v>239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370</v>
      </c>
      <c r="R67" t="s">
        <v>239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370</v>
      </c>
      <c r="Z67" t="s">
        <v>248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370</v>
      </c>
      <c r="J68" t="s">
        <v>239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370</v>
      </c>
      <c r="R68" t="s">
        <v>239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370</v>
      </c>
      <c r="Z68" t="s">
        <v>248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370</v>
      </c>
      <c r="J69" t="s">
        <v>239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370</v>
      </c>
      <c r="R69" t="s">
        <v>239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370</v>
      </c>
      <c r="J70" t="s">
        <v>239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370</v>
      </c>
      <c r="R70" t="s">
        <v>239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370</v>
      </c>
      <c r="Z70" t="s">
        <v>248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370</v>
      </c>
      <c r="J71" t="s">
        <v>239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370</v>
      </c>
      <c r="R71" t="s">
        <v>239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370</v>
      </c>
      <c r="J72" t="s">
        <v>239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370</v>
      </c>
      <c r="R72" t="s">
        <v>239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370</v>
      </c>
      <c r="Z72" t="s">
        <v>256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371</v>
      </c>
    </row>
    <row r="73" spans="2:32" x14ac:dyDescent="0.25">
      <c r="B73" s="74" t="s">
        <v>239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370</v>
      </c>
      <c r="J73" t="s">
        <v>239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370</v>
      </c>
      <c r="R73" t="s">
        <v>239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370</v>
      </c>
      <c r="Z73" t="s">
        <v>444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371</v>
      </c>
    </row>
    <row r="74" spans="2:32" x14ac:dyDescent="0.25">
      <c r="B74" s="74" t="s">
        <v>239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370</v>
      </c>
      <c r="J74" t="s">
        <v>240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370</v>
      </c>
      <c r="R74" t="s">
        <v>239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370</v>
      </c>
      <c r="Z74" t="s">
        <v>444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371</v>
      </c>
    </row>
    <row r="75" spans="2:32" x14ac:dyDescent="0.25">
      <c r="B75" s="74" t="s">
        <v>239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370</v>
      </c>
      <c r="J75" t="s">
        <v>240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370</v>
      </c>
      <c r="R75" t="s">
        <v>239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370</v>
      </c>
      <c r="Z75" t="s">
        <v>444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370</v>
      </c>
      <c r="J76" t="s">
        <v>240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370</v>
      </c>
      <c r="R76" t="s">
        <v>239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370</v>
      </c>
      <c r="Z76" t="s">
        <v>444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370</v>
      </c>
      <c r="J77" t="s">
        <v>240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370</v>
      </c>
      <c r="R77" t="s">
        <v>239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370</v>
      </c>
      <c r="Z77" t="s">
        <v>444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370</v>
      </c>
      <c r="J78" t="s">
        <v>241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370</v>
      </c>
      <c r="R78" t="s">
        <v>239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370</v>
      </c>
      <c r="Z78" t="s">
        <v>444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370</v>
      </c>
      <c r="J79" t="s">
        <v>441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370</v>
      </c>
      <c r="R79" t="s">
        <v>239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370</v>
      </c>
      <c r="Z79" t="s">
        <v>444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370</v>
      </c>
      <c r="J80" t="s">
        <v>242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371</v>
      </c>
      <c r="R80" t="s">
        <v>239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370</v>
      </c>
      <c r="Z80" t="s">
        <v>444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370</v>
      </c>
      <c r="J81" t="s">
        <v>242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371</v>
      </c>
      <c r="R81" t="s">
        <v>239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370</v>
      </c>
      <c r="Z81" t="s">
        <v>444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370</v>
      </c>
      <c r="J82" t="s">
        <v>245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371</v>
      </c>
      <c r="R82" t="s">
        <v>239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370</v>
      </c>
      <c r="Z82" t="s">
        <v>444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370</v>
      </c>
      <c r="J83" t="s">
        <v>247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371</v>
      </c>
      <c r="R83" t="s">
        <v>239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370</v>
      </c>
      <c r="Z83" t="s">
        <v>444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370</v>
      </c>
      <c r="J84" t="s">
        <v>247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371</v>
      </c>
      <c r="R84" t="s">
        <v>239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370</v>
      </c>
      <c r="Z84" t="s">
        <v>444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370</v>
      </c>
      <c r="J85" t="s">
        <v>247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371</v>
      </c>
      <c r="R85" t="s">
        <v>239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370</v>
      </c>
      <c r="Z85" t="s">
        <v>444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370</v>
      </c>
      <c r="J86" t="s">
        <v>247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371</v>
      </c>
      <c r="R86" t="s">
        <v>239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370</v>
      </c>
      <c r="Z86" t="s">
        <v>444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370</v>
      </c>
      <c r="J87" t="s">
        <v>247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371</v>
      </c>
      <c r="R87" t="s">
        <v>239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370</v>
      </c>
      <c r="Z87" t="s">
        <v>444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370</v>
      </c>
      <c r="J88" t="s">
        <v>247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371</v>
      </c>
      <c r="R88" t="s">
        <v>239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370</v>
      </c>
      <c r="Z88" t="s">
        <v>438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370</v>
      </c>
    </row>
    <row r="89" spans="2:32" x14ac:dyDescent="0.25">
      <c r="B89" s="74" t="s">
        <v>239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370</v>
      </c>
      <c r="J89" t="s">
        <v>247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371</v>
      </c>
      <c r="R89" t="s">
        <v>239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370</v>
      </c>
      <c r="Z89" t="s">
        <v>438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370</v>
      </c>
    </row>
    <row r="90" spans="2:32" x14ac:dyDescent="0.25">
      <c r="B90" s="74" t="s">
        <v>239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370</v>
      </c>
      <c r="J90" t="s">
        <v>247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371</v>
      </c>
      <c r="R90" t="s">
        <v>239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370</v>
      </c>
      <c r="Z90" t="s">
        <v>438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370</v>
      </c>
      <c r="J91" t="s">
        <v>247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371</v>
      </c>
      <c r="R91" t="s">
        <v>239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370</v>
      </c>
      <c r="Z91" t="s">
        <v>426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371</v>
      </c>
    </row>
    <row r="92" spans="2:32" x14ac:dyDescent="0.25">
      <c r="B92" s="74" t="s">
        <v>239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370</v>
      </c>
      <c r="J92" t="s">
        <v>247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371</v>
      </c>
      <c r="R92" t="s">
        <v>239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370</v>
      </c>
      <c r="Z92" t="s">
        <v>426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371</v>
      </c>
    </row>
    <row r="93" spans="2:32" x14ac:dyDescent="0.25">
      <c r="B93" s="74" t="s">
        <v>239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370</v>
      </c>
      <c r="J93" t="s">
        <v>247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371</v>
      </c>
      <c r="R93" t="s">
        <v>239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370</v>
      </c>
      <c r="Z93" t="s">
        <v>426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370</v>
      </c>
      <c r="J94" t="s">
        <v>247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371</v>
      </c>
      <c r="R94" t="s">
        <v>239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370</v>
      </c>
      <c r="Z94" t="s">
        <v>426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370</v>
      </c>
      <c r="J95" t="s">
        <v>247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371</v>
      </c>
      <c r="R95" t="s">
        <v>239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370</v>
      </c>
      <c r="Z95" t="s">
        <v>426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370</v>
      </c>
      <c r="J96" t="s">
        <v>247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371</v>
      </c>
      <c r="R96" t="s">
        <v>239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370</v>
      </c>
      <c r="Z96" t="s">
        <v>426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370</v>
      </c>
      <c r="J97" t="s">
        <v>247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371</v>
      </c>
      <c r="R97" t="s">
        <v>239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370</v>
      </c>
      <c r="Z97" t="s">
        <v>263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370</v>
      </c>
      <c r="J98" t="s">
        <v>247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371</v>
      </c>
      <c r="R98" t="s">
        <v>239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370</v>
      </c>
      <c r="Z98" t="s">
        <v>263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370</v>
      </c>
      <c r="J99" t="s">
        <v>248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371</v>
      </c>
      <c r="R99" t="s">
        <v>239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370</v>
      </c>
      <c r="Z99" t="s">
        <v>443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370</v>
      </c>
    </row>
    <row r="100" spans="2:32" x14ac:dyDescent="0.25">
      <c r="B100" s="74" t="s">
        <v>239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370</v>
      </c>
      <c r="J100" t="s">
        <v>248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371</v>
      </c>
      <c r="R100" t="s">
        <v>239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370</v>
      </c>
      <c r="Z100" t="s">
        <v>447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370</v>
      </c>
    </row>
    <row r="101" spans="2:32" x14ac:dyDescent="0.25">
      <c r="B101" s="74" t="s">
        <v>239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370</v>
      </c>
      <c r="J101" t="s">
        <v>248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371</v>
      </c>
      <c r="R101" t="s">
        <v>239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370</v>
      </c>
      <c r="Z101" t="s">
        <v>447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370</v>
      </c>
    </row>
    <row r="102" spans="2:32" x14ac:dyDescent="0.25">
      <c r="B102" s="74" t="s">
        <v>239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370</v>
      </c>
      <c r="J102" t="s">
        <v>248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371</v>
      </c>
      <c r="R102" t="s">
        <v>239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370</v>
      </c>
      <c r="Z102" t="s">
        <v>447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370</v>
      </c>
      <c r="J103" t="s">
        <v>248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371</v>
      </c>
      <c r="R103" t="s">
        <v>239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370</v>
      </c>
      <c r="Z103" t="s">
        <v>447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370</v>
      </c>
      <c r="J104" t="s">
        <v>248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371</v>
      </c>
      <c r="R104" t="s">
        <v>239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370</v>
      </c>
      <c r="Z104" t="s">
        <v>272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371</v>
      </c>
    </row>
    <row r="105" spans="2:32" x14ac:dyDescent="0.25">
      <c r="B105" s="74" t="s">
        <v>239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370</v>
      </c>
      <c r="J105" t="s">
        <v>248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371</v>
      </c>
      <c r="R105" t="s">
        <v>239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370</v>
      </c>
      <c r="Z105" t="s">
        <v>272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371</v>
      </c>
    </row>
    <row r="106" spans="2:32" x14ac:dyDescent="0.25">
      <c r="B106" s="74" t="s">
        <v>239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370</v>
      </c>
      <c r="J106" t="s">
        <v>250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371</v>
      </c>
      <c r="R106" t="s">
        <v>239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370</v>
      </c>
      <c r="Z106" t="s">
        <v>272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371</v>
      </c>
    </row>
    <row r="107" spans="2:32" x14ac:dyDescent="0.25">
      <c r="B107" s="74" t="s">
        <v>239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370</v>
      </c>
      <c r="J107" t="s">
        <v>250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371</v>
      </c>
      <c r="R107" t="s">
        <v>239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370</v>
      </c>
      <c r="Z107" t="s">
        <v>272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371</v>
      </c>
    </row>
    <row r="108" spans="2:32" x14ac:dyDescent="0.25">
      <c r="B108" s="74" t="s">
        <v>239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370</v>
      </c>
      <c r="J108" t="s">
        <v>250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371</v>
      </c>
      <c r="R108" t="s">
        <v>239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370</v>
      </c>
      <c r="Z108" t="s">
        <v>272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371</v>
      </c>
    </row>
    <row r="109" spans="2:32" x14ac:dyDescent="0.25">
      <c r="B109" s="74" t="s">
        <v>239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370</v>
      </c>
      <c r="J109" t="s">
        <v>255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371</v>
      </c>
      <c r="R109" t="s">
        <v>239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370</v>
      </c>
      <c r="Z109" t="s">
        <v>272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371</v>
      </c>
    </row>
    <row r="110" spans="2:32" x14ac:dyDescent="0.25">
      <c r="B110" s="74" t="s">
        <v>239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370</v>
      </c>
      <c r="J110" t="s">
        <v>255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371</v>
      </c>
      <c r="R110" t="s">
        <v>239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370</v>
      </c>
      <c r="Z110" t="s">
        <v>273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371</v>
      </c>
    </row>
    <row r="111" spans="2:32" x14ac:dyDescent="0.25">
      <c r="B111" s="74" t="s">
        <v>239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370</v>
      </c>
      <c r="J111" t="s">
        <v>255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371</v>
      </c>
      <c r="R111" t="s">
        <v>239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370</v>
      </c>
      <c r="Z111" t="s">
        <v>273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371</v>
      </c>
    </row>
    <row r="112" spans="2:32" x14ac:dyDescent="0.25">
      <c r="B112" s="74" t="s">
        <v>239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370</v>
      </c>
      <c r="J112" t="s">
        <v>256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371</v>
      </c>
      <c r="R112" t="s">
        <v>239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370</v>
      </c>
      <c r="Z112" t="s">
        <v>275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370</v>
      </c>
    </row>
    <row r="113" spans="2:32" x14ac:dyDescent="0.25">
      <c r="B113" s="74" t="s">
        <v>239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370</v>
      </c>
      <c r="J113" t="s">
        <v>429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371</v>
      </c>
      <c r="R113" t="s">
        <v>239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370</v>
      </c>
      <c r="Z113" t="s">
        <v>275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370</v>
      </c>
    </row>
    <row r="114" spans="2:32" x14ac:dyDescent="0.25">
      <c r="B114" s="74" t="s">
        <v>239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370</v>
      </c>
      <c r="J114" t="s">
        <v>260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371</v>
      </c>
      <c r="R114" t="s">
        <v>239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370</v>
      </c>
      <c r="Z114" t="s">
        <v>275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370</v>
      </c>
      <c r="J115" t="s">
        <v>260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371</v>
      </c>
      <c r="R115" t="s">
        <v>239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370</v>
      </c>
      <c r="Z115" t="s">
        <v>275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370</v>
      </c>
    </row>
    <row r="116" spans="2:32" x14ac:dyDescent="0.25">
      <c r="B116" s="74" t="s">
        <v>239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370</v>
      </c>
      <c r="J116" t="s">
        <v>260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371</v>
      </c>
      <c r="R116" t="s">
        <v>239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370</v>
      </c>
      <c r="Z116" t="s">
        <v>275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370</v>
      </c>
    </row>
    <row r="117" spans="2:32" x14ac:dyDescent="0.25">
      <c r="B117" s="74" t="s">
        <v>239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370</v>
      </c>
      <c r="J117" t="s">
        <v>260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371</v>
      </c>
      <c r="R117" t="s">
        <v>239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370</v>
      </c>
      <c r="Z117" t="s">
        <v>275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370</v>
      </c>
      <c r="J118" t="s">
        <v>426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371</v>
      </c>
      <c r="R118" t="s">
        <v>239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370</v>
      </c>
      <c r="Z118" t="s">
        <v>275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370</v>
      </c>
      <c r="J119" t="s">
        <v>426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371</v>
      </c>
      <c r="R119" t="s">
        <v>239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370</v>
      </c>
      <c r="Z119" t="s">
        <v>275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370</v>
      </c>
    </row>
    <row r="120" spans="2:32" x14ac:dyDescent="0.25">
      <c r="B120" s="74" t="s">
        <v>239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370</v>
      </c>
      <c r="J120" t="s">
        <v>426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371</v>
      </c>
      <c r="R120" t="s">
        <v>239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370</v>
      </c>
      <c r="Z120" t="s">
        <v>275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370</v>
      </c>
    </row>
    <row r="121" spans="2:32" x14ac:dyDescent="0.25">
      <c r="B121" s="74" t="s">
        <v>239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370</v>
      </c>
      <c r="J121" t="s">
        <v>426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371</v>
      </c>
      <c r="R121" t="s">
        <v>240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370</v>
      </c>
      <c r="Z121" t="s">
        <v>275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370</v>
      </c>
    </row>
    <row r="122" spans="2:32" x14ac:dyDescent="0.25">
      <c r="B122" s="74" t="s">
        <v>239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370</v>
      </c>
      <c r="J122" t="s">
        <v>426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371</v>
      </c>
      <c r="R122" t="s">
        <v>240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370</v>
      </c>
      <c r="Z122" t="s">
        <v>275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370</v>
      </c>
      <c r="J123" t="s">
        <v>262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370</v>
      </c>
      <c r="R123" t="s">
        <v>240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370</v>
      </c>
      <c r="Z123" t="s">
        <v>275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370</v>
      </c>
    </row>
    <row r="124" spans="2:32" x14ac:dyDescent="0.25">
      <c r="B124" s="74" t="s">
        <v>239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370</v>
      </c>
      <c r="J124" t="s">
        <v>455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371</v>
      </c>
      <c r="R124" t="s">
        <v>240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370</v>
      </c>
      <c r="Z124" t="s">
        <v>275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370</v>
      </c>
    </row>
    <row r="125" spans="2:32" x14ac:dyDescent="0.25">
      <c r="B125" s="74" t="s">
        <v>239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370</v>
      </c>
      <c r="J125" t="s">
        <v>273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371</v>
      </c>
      <c r="R125" t="s">
        <v>240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370</v>
      </c>
      <c r="Z125" t="s">
        <v>275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370</v>
      </c>
      <c r="J126" t="s">
        <v>273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371</v>
      </c>
      <c r="R126" t="s">
        <v>240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370</v>
      </c>
      <c r="Z126" t="s">
        <v>275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370</v>
      </c>
    </row>
    <row r="127" spans="2:32" x14ac:dyDescent="0.25">
      <c r="B127" s="74" t="s">
        <v>239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370</v>
      </c>
      <c r="J127" t="s">
        <v>273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371</v>
      </c>
      <c r="R127" t="s">
        <v>240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370</v>
      </c>
      <c r="Z127" t="s">
        <v>275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370</v>
      </c>
      <c r="J128" t="s">
        <v>273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371</v>
      </c>
      <c r="R128" t="s">
        <v>240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370</v>
      </c>
      <c r="Z128" t="s">
        <v>275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370</v>
      </c>
    </row>
    <row r="129" spans="2:32" x14ac:dyDescent="0.25">
      <c r="B129" s="74" t="s">
        <v>239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370</v>
      </c>
      <c r="J129" t="s">
        <v>274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370</v>
      </c>
      <c r="R129" t="s">
        <v>240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370</v>
      </c>
      <c r="Z129" t="s">
        <v>275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370</v>
      </c>
      <c r="J130" t="s">
        <v>274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370</v>
      </c>
      <c r="R130" t="s">
        <v>240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370</v>
      </c>
      <c r="Z130" t="s">
        <v>276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370</v>
      </c>
    </row>
    <row r="131" spans="2:32" x14ac:dyDescent="0.25">
      <c r="B131" s="74" t="s">
        <v>239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370</v>
      </c>
      <c r="J131" t="s">
        <v>274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370</v>
      </c>
      <c r="R131" t="s">
        <v>240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370</v>
      </c>
      <c r="Z131" t="s">
        <v>276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370</v>
      </c>
    </row>
    <row r="132" spans="2:32" x14ac:dyDescent="0.25">
      <c r="B132" s="74" t="s">
        <v>239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370</v>
      </c>
      <c r="J132" t="s">
        <v>274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370</v>
      </c>
      <c r="R132" t="s">
        <v>240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370</v>
      </c>
      <c r="Z132" t="s">
        <v>276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370</v>
      </c>
    </row>
    <row r="133" spans="2:32" x14ac:dyDescent="0.25">
      <c r="B133" s="74" t="s">
        <v>239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370</v>
      </c>
      <c r="J133" t="s">
        <v>274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370</v>
      </c>
      <c r="R133" t="s">
        <v>240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370</v>
      </c>
      <c r="Z133" t="s">
        <v>445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370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370</v>
      </c>
      <c r="J134" t="s">
        <v>274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370</v>
      </c>
      <c r="R134" t="s">
        <v>240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370</v>
      </c>
      <c r="Z134" t="s">
        <v>364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370</v>
      </c>
    </row>
    <row r="135" spans="2:32" x14ac:dyDescent="0.25">
      <c r="B135" s="74" t="s">
        <v>239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370</v>
      </c>
      <c r="J135" t="s">
        <v>274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370</v>
      </c>
      <c r="R135" t="s">
        <v>240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370</v>
      </c>
      <c r="Z135" t="s">
        <v>364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370</v>
      </c>
    </row>
    <row r="136" spans="2:32" x14ac:dyDescent="0.25">
      <c r="B136" s="74" t="s">
        <v>239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370</v>
      </c>
      <c r="J136" t="s">
        <v>274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370</v>
      </c>
      <c r="R136" t="s">
        <v>240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370</v>
      </c>
      <c r="AF136" s="73"/>
    </row>
    <row r="137" spans="2:32" x14ac:dyDescent="0.25">
      <c r="B137" s="74" t="s">
        <v>239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370</v>
      </c>
      <c r="J137" t="s">
        <v>274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370</v>
      </c>
      <c r="R137" t="s">
        <v>240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370</v>
      </c>
      <c r="AF137" s="73"/>
    </row>
    <row r="138" spans="2:32" x14ac:dyDescent="0.25">
      <c r="B138" s="74" t="s">
        <v>239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370</v>
      </c>
      <c r="J138" t="s">
        <v>274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370</v>
      </c>
      <c r="R138" t="s">
        <v>240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370</v>
      </c>
      <c r="AF138" s="73"/>
    </row>
    <row r="139" spans="2:32" x14ac:dyDescent="0.25">
      <c r="B139" s="74" t="s">
        <v>239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370</v>
      </c>
      <c r="J139" t="s">
        <v>274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370</v>
      </c>
      <c r="R139" t="s">
        <v>240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370</v>
      </c>
      <c r="AF139" s="73"/>
    </row>
    <row r="140" spans="2:32" x14ac:dyDescent="0.25">
      <c r="B140" s="74" t="s">
        <v>239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370</v>
      </c>
      <c r="J140" t="s">
        <v>274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370</v>
      </c>
      <c r="R140" t="s">
        <v>241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370</v>
      </c>
      <c r="AF140" s="73"/>
    </row>
    <row r="141" spans="2:32" x14ac:dyDescent="0.25">
      <c r="B141" s="74" t="s">
        <v>239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370</v>
      </c>
      <c r="J141" t="s">
        <v>274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370</v>
      </c>
      <c r="R141" t="s">
        <v>241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370</v>
      </c>
      <c r="AF141" s="73"/>
    </row>
    <row r="142" spans="2:32" x14ac:dyDescent="0.25">
      <c r="B142" s="74" t="s">
        <v>239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370</v>
      </c>
      <c r="R142" t="s">
        <v>241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370</v>
      </c>
      <c r="AF142" s="73"/>
    </row>
    <row r="143" spans="2:32" x14ac:dyDescent="0.25">
      <c r="B143" s="74" t="s">
        <v>239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441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370</v>
      </c>
      <c r="AF143" s="73"/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370</v>
      </c>
      <c r="R144" t="s">
        <v>242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371</v>
      </c>
      <c r="AF144" s="73"/>
    </row>
    <row r="145" spans="2:32" x14ac:dyDescent="0.25">
      <c r="B145" s="74" t="s">
        <v>239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370</v>
      </c>
      <c r="J145" t="s">
        <v>274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371</v>
      </c>
      <c r="AF145" s="73"/>
    </row>
    <row r="146" spans="2:32" x14ac:dyDescent="0.25">
      <c r="B146" s="74" t="s">
        <v>239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370</v>
      </c>
      <c r="J146" t="s">
        <v>274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370</v>
      </c>
      <c r="R146" t="s">
        <v>242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371</v>
      </c>
      <c r="AF146" s="73"/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370</v>
      </c>
      <c r="R147" t="s">
        <v>242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371</v>
      </c>
      <c r="AF147" s="73"/>
    </row>
    <row r="148" spans="2:32" x14ac:dyDescent="0.25">
      <c r="B148" s="74" t="s">
        <v>239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370</v>
      </c>
      <c r="J148" t="s">
        <v>274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370</v>
      </c>
      <c r="R148" t="s">
        <v>242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371</v>
      </c>
      <c r="AF148" s="73"/>
    </row>
    <row r="149" spans="2:32" x14ac:dyDescent="0.25">
      <c r="B149" s="74" t="s">
        <v>239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370</v>
      </c>
      <c r="J149" t="s">
        <v>274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370</v>
      </c>
      <c r="R149" t="s">
        <v>242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371</v>
      </c>
      <c r="AF149" s="73"/>
    </row>
    <row r="150" spans="2:32" x14ac:dyDescent="0.25">
      <c r="B150" s="74" t="s">
        <v>239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370</v>
      </c>
      <c r="J150" t="s">
        <v>274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370</v>
      </c>
      <c r="R150" t="s">
        <v>242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371</v>
      </c>
      <c r="AF150" s="73"/>
    </row>
    <row r="151" spans="2:32" x14ac:dyDescent="0.25">
      <c r="B151" s="74" t="s">
        <v>239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370</v>
      </c>
      <c r="J151" t="s">
        <v>274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245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371</v>
      </c>
      <c r="AF151" s="73"/>
    </row>
    <row r="152" spans="2:32" x14ac:dyDescent="0.25">
      <c r="B152" s="74" t="s">
        <v>239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245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371</v>
      </c>
      <c r="AF152" s="73"/>
    </row>
    <row r="153" spans="2:32" x14ac:dyDescent="0.25">
      <c r="B153" s="74" t="s">
        <v>239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370</v>
      </c>
      <c r="J153" t="s">
        <v>274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370</v>
      </c>
      <c r="R153" t="s">
        <v>457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371</v>
      </c>
      <c r="AF153" s="73"/>
    </row>
    <row r="154" spans="2:32" x14ac:dyDescent="0.25">
      <c r="B154" s="74" t="s">
        <v>239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370</v>
      </c>
      <c r="J154" t="s">
        <v>274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370</v>
      </c>
      <c r="R154" t="s">
        <v>246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370</v>
      </c>
      <c r="AF154" s="73"/>
    </row>
    <row r="155" spans="2:32" x14ac:dyDescent="0.25">
      <c r="B155" s="74" t="s">
        <v>239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370</v>
      </c>
      <c r="J155" t="s">
        <v>276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370</v>
      </c>
      <c r="R155" t="s">
        <v>246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370</v>
      </c>
      <c r="AF155" s="73"/>
    </row>
    <row r="156" spans="2:32" x14ac:dyDescent="0.25">
      <c r="B156" s="74" t="s">
        <v>239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370</v>
      </c>
      <c r="J156" t="s">
        <v>276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370</v>
      </c>
      <c r="R156" t="s">
        <v>246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370</v>
      </c>
      <c r="AF156" s="73"/>
    </row>
    <row r="157" spans="2:32" x14ac:dyDescent="0.25">
      <c r="B157" s="74" t="s">
        <v>239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370</v>
      </c>
      <c r="J157" t="s">
        <v>276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370</v>
      </c>
      <c r="R157" t="s">
        <v>246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370</v>
      </c>
      <c r="AF157" s="73"/>
    </row>
    <row r="158" spans="2:32" x14ac:dyDescent="0.25">
      <c r="B158" s="74" t="s">
        <v>239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370</v>
      </c>
      <c r="J158" t="s">
        <v>276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370</v>
      </c>
      <c r="R158" t="s">
        <v>246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370</v>
      </c>
      <c r="AF158" s="73"/>
    </row>
    <row r="159" spans="2:32" x14ac:dyDescent="0.25">
      <c r="B159" s="74" t="s">
        <v>239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370</v>
      </c>
      <c r="J159" t="s">
        <v>364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370</v>
      </c>
      <c r="R159" t="s">
        <v>247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371</v>
      </c>
      <c r="AF159" s="73"/>
    </row>
    <row r="160" spans="2:32" x14ac:dyDescent="0.25">
      <c r="B160" s="74" t="s">
        <v>239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370</v>
      </c>
      <c r="J160" t="s">
        <v>428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371</v>
      </c>
      <c r="R160" t="s">
        <v>247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371</v>
      </c>
      <c r="AF160" s="73"/>
    </row>
    <row r="161" spans="2:32" x14ac:dyDescent="0.25">
      <c r="B161" s="74" t="s">
        <v>239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370</v>
      </c>
      <c r="J161" t="s">
        <v>428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371</v>
      </c>
      <c r="R161" t="s">
        <v>247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371</v>
      </c>
      <c r="AF161" s="73"/>
    </row>
    <row r="162" spans="2:32" x14ac:dyDescent="0.25">
      <c r="B162" s="74" t="s">
        <v>239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370</v>
      </c>
      <c r="J162" t="s">
        <v>428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371</v>
      </c>
      <c r="R162" t="s">
        <v>247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371</v>
      </c>
      <c r="AF162" s="73"/>
    </row>
    <row r="163" spans="2:32" x14ac:dyDescent="0.25">
      <c r="B163" s="74" t="s">
        <v>239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370</v>
      </c>
      <c r="J163" t="s">
        <v>430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370</v>
      </c>
      <c r="R163" t="s">
        <v>247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371</v>
      </c>
      <c r="AF163" s="73"/>
    </row>
    <row r="164" spans="2:32" x14ac:dyDescent="0.25">
      <c r="B164" s="74" t="s">
        <v>239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370</v>
      </c>
      <c r="J164" t="s">
        <v>430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370</v>
      </c>
      <c r="R164" t="s">
        <v>247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371</v>
      </c>
      <c r="AF164" s="73"/>
    </row>
    <row r="165" spans="2:32" x14ac:dyDescent="0.25">
      <c r="B165" s="74" t="s">
        <v>239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370</v>
      </c>
      <c r="J165" t="s">
        <v>430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370</v>
      </c>
      <c r="R165" t="s">
        <v>247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371</v>
      </c>
      <c r="AF165" s="73"/>
    </row>
    <row r="166" spans="2:32" x14ac:dyDescent="0.25">
      <c r="B166" s="74" t="s">
        <v>239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370</v>
      </c>
      <c r="J166" t="s">
        <v>430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370</v>
      </c>
      <c r="R166" t="s">
        <v>247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371</v>
      </c>
      <c r="AF166" s="73"/>
    </row>
    <row r="167" spans="2:32" x14ac:dyDescent="0.25">
      <c r="B167" s="74" t="s">
        <v>240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370</v>
      </c>
      <c r="J167" t="s">
        <v>430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370</v>
      </c>
      <c r="R167" t="s">
        <v>247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371</v>
      </c>
      <c r="AF167" s="73"/>
    </row>
    <row r="168" spans="2:32" x14ac:dyDescent="0.25">
      <c r="B168" s="74" t="s">
        <v>240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370</v>
      </c>
      <c r="J168" t="s">
        <v>430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370</v>
      </c>
      <c r="R168" t="s">
        <v>247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371</v>
      </c>
      <c r="AF168" s="73"/>
    </row>
    <row r="169" spans="2:32" x14ac:dyDescent="0.25">
      <c r="B169" s="74" t="s">
        <v>240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370</v>
      </c>
      <c r="J169" t="s">
        <v>430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370</v>
      </c>
      <c r="R169" t="s">
        <v>247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371</v>
      </c>
      <c r="AF169" s="73"/>
    </row>
    <row r="170" spans="2:32" x14ac:dyDescent="0.25">
      <c r="B170" s="74" t="s">
        <v>240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370</v>
      </c>
      <c r="J170" t="s">
        <v>427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371</v>
      </c>
      <c r="R170" t="s">
        <v>247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371</v>
      </c>
      <c r="AF170" s="73"/>
    </row>
    <row r="171" spans="2:32" x14ac:dyDescent="0.25">
      <c r="B171" s="74" t="s">
        <v>240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370</v>
      </c>
      <c r="J171" t="s">
        <v>427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371</v>
      </c>
      <c r="R171" t="s">
        <v>248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371</v>
      </c>
    </row>
    <row r="172" spans="2:32" x14ac:dyDescent="0.25">
      <c r="B172" s="74" t="s">
        <v>240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370</v>
      </c>
      <c r="J172" t="s">
        <v>427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371</v>
      </c>
      <c r="R172" t="s">
        <v>248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371</v>
      </c>
    </row>
    <row r="173" spans="2:32" x14ac:dyDescent="0.25">
      <c r="B173" s="74" t="s">
        <v>240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370</v>
      </c>
      <c r="J173" t="s">
        <v>427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371</v>
      </c>
      <c r="R173" t="s">
        <v>459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240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370</v>
      </c>
      <c r="J174" t="s">
        <v>427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371</v>
      </c>
      <c r="R174" t="s">
        <v>459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240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370</v>
      </c>
      <c r="J175" t="s">
        <v>427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371</v>
      </c>
      <c r="R175" t="s">
        <v>459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240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370</v>
      </c>
      <c r="J176" t="s">
        <v>427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371</v>
      </c>
      <c r="R176" t="s">
        <v>459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240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370</v>
      </c>
      <c r="J177" t="s">
        <v>427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371</v>
      </c>
      <c r="R177" t="s">
        <v>459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240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370</v>
      </c>
      <c r="J178" t="s">
        <v>427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371</v>
      </c>
      <c r="R178" t="s">
        <v>250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371</v>
      </c>
    </row>
    <row r="179" spans="2:24" x14ac:dyDescent="0.25">
      <c r="B179" s="74" t="s">
        <v>240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370</v>
      </c>
      <c r="J179" t="s">
        <v>427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371</v>
      </c>
      <c r="R179" t="s">
        <v>250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371</v>
      </c>
    </row>
    <row r="180" spans="2:24" x14ac:dyDescent="0.25">
      <c r="B180" s="74" t="s">
        <v>240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370</v>
      </c>
      <c r="J180" t="s">
        <v>427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250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371</v>
      </c>
    </row>
    <row r="181" spans="2:24" x14ac:dyDescent="0.25">
      <c r="B181" s="74" t="s">
        <v>240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370</v>
      </c>
      <c r="J181" t="s">
        <v>427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250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371</v>
      </c>
    </row>
    <row r="182" spans="2:24" x14ac:dyDescent="0.25">
      <c r="B182" s="74" t="s">
        <v>240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370</v>
      </c>
      <c r="J182" t="s">
        <v>427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250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371</v>
      </c>
    </row>
    <row r="183" spans="2:24" x14ac:dyDescent="0.25">
      <c r="B183" s="74" t="s">
        <v>241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370</v>
      </c>
      <c r="J183" t="s">
        <v>427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252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371</v>
      </c>
    </row>
    <row r="184" spans="2:24" x14ac:dyDescent="0.25">
      <c r="B184" s="74" t="s">
        <v>241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370</v>
      </c>
      <c r="J184" t="s">
        <v>427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252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371</v>
      </c>
    </row>
    <row r="185" spans="2:24" x14ac:dyDescent="0.25">
      <c r="B185" s="74" t="s">
        <v>241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370</v>
      </c>
      <c r="J185" t="s">
        <v>431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371</v>
      </c>
      <c r="R185" t="s">
        <v>252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370</v>
      </c>
      <c r="J186" t="s">
        <v>431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371</v>
      </c>
      <c r="R186" t="s">
        <v>252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371</v>
      </c>
    </row>
    <row r="187" spans="2:24" x14ac:dyDescent="0.25">
      <c r="B187" s="74" t="s">
        <v>241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370</v>
      </c>
      <c r="M187" s="76"/>
      <c r="O187" s="76"/>
      <c r="P187" s="73"/>
      <c r="R187" t="s">
        <v>252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371</v>
      </c>
    </row>
    <row r="188" spans="2:24" x14ac:dyDescent="0.25">
      <c r="B188" s="74" t="s">
        <v>241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370</v>
      </c>
      <c r="M188" s="76"/>
      <c r="O188" s="76"/>
      <c r="P188" s="73"/>
      <c r="R188" t="s">
        <v>252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371</v>
      </c>
    </row>
    <row r="189" spans="2:24" x14ac:dyDescent="0.25">
      <c r="B189" s="74" t="s">
        <v>241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370</v>
      </c>
      <c r="M189" s="76"/>
      <c r="O189" s="76"/>
      <c r="P189" s="73"/>
      <c r="R189" t="s">
        <v>252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371</v>
      </c>
    </row>
    <row r="190" spans="2:24" x14ac:dyDescent="0.25">
      <c r="B190" s="74" t="s">
        <v>241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370</v>
      </c>
      <c r="M190" s="76"/>
      <c r="O190" s="76"/>
      <c r="P190" s="73"/>
      <c r="R190" t="s">
        <v>254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241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370</v>
      </c>
      <c r="M191" s="76"/>
      <c r="O191" s="76"/>
      <c r="P191" s="73"/>
      <c r="R191" t="s">
        <v>254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241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370</v>
      </c>
      <c r="M192" s="76"/>
      <c r="O192" s="76"/>
      <c r="P192" s="73"/>
      <c r="R192" t="s">
        <v>254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241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370</v>
      </c>
      <c r="M193" s="76"/>
      <c r="O193" s="76"/>
      <c r="P193" s="73"/>
      <c r="R193" t="s">
        <v>255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371</v>
      </c>
    </row>
    <row r="194" spans="2:24" x14ac:dyDescent="0.25">
      <c r="B194" s="74" t="s">
        <v>241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370</v>
      </c>
      <c r="M194" s="76"/>
      <c r="O194" s="76"/>
      <c r="P194" s="73"/>
      <c r="R194" t="s">
        <v>255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241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370</v>
      </c>
      <c r="O195" s="76"/>
      <c r="P195" s="73"/>
      <c r="R195" t="s">
        <v>255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241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370</v>
      </c>
      <c r="R196" t="s">
        <v>255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242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371</v>
      </c>
      <c r="R197" t="s">
        <v>255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242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371</v>
      </c>
      <c r="R198" t="s">
        <v>255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242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371</v>
      </c>
      <c r="R199" t="s">
        <v>255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242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371</v>
      </c>
      <c r="R200" t="s">
        <v>255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242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371</v>
      </c>
      <c r="R201" t="s">
        <v>255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371</v>
      </c>
    </row>
    <row r="202" spans="2:24" x14ac:dyDescent="0.25">
      <c r="B202" s="74" t="s">
        <v>242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371</v>
      </c>
      <c r="R202" t="s">
        <v>255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371</v>
      </c>
    </row>
    <row r="203" spans="2:24" x14ac:dyDescent="0.25">
      <c r="B203" s="74" t="s">
        <v>242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371</v>
      </c>
      <c r="R203" t="s">
        <v>255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371</v>
      </c>
    </row>
    <row r="204" spans="2:24" x14ac:dyDescent="0.25">
      <c r="B204" s="74" t="s">
        <v>242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371</v>
      </c>
      <c r="R204" t="s">
        <v>255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371</v>
      </c>
    </row>
    <row r="205" spans="2:24" x14ac:dyDescent="0.25">
      <c r="B205" s="74" t="s">
        <v>242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371</v>
      </c>
      <c r="R205" t="s">
        <v>255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371</v>
      </c>
    </row>
    <row r="206" spans="2:24" x14ac:dyDescent="0.25">
      <c r="B206" s="74" t="s">
        <v>243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371</v>
      </c>
      <c r="R206" t="s">
        <v>255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371</v>
      </c>
    </row>
    <row r="207" spans="2:24" x14ac:dyDescent="0.25">
      <c r="B207" s="74" t="s">
        <v>243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371</v>
      </c>
      <c r="R207" t="s">
        <v>255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371</v>
      </c>
    </row>
    <row r="208" spans="2:24" x14ac:dyDescent="0.25">
      <c r="B208" s="74" t="s">
        <v>243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371</v>
      </c>
      <c r="R208" t="s">
        <v>255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371</v>
      </c>
    </row>
    <row r="209" spans="2:24" x14ac:dyDescent="0.25">
      <c r="B209" s="74" t="s">
        <v>244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371</v>
      </c>
      <c r="R209" t="s">
        <v>255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371</v>
      </c>
    </row>
    <row r="210" spans="2:24" x14ac:dyDescent="0.25">
      <c r="B210" s="74" t="s">
        <v>244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371</v>
      </c>
      <c r="R210" t="s">
        <v>255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371</v>
      </c>
    </row>
    <row r="211" spans="2:24" x14ac:dyDescent="0.25">
      <c r="B211" s="74" t="s">
        <v>244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371</v>
      </c>
      <c r="R211" t="s">
        <v>255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371</v>
      </c>
    </row>
    <row r="212" spans="2:24" x14ac:dyDescent="0.25">
      <c r="B212" s="74" t="s">
        <v>244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371</v>
      </c>
      <c r="R212" t="s">
        <v>256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244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371</v>
      </c>
      <c r="R213" t="s">
        <v>256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245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371</v>
      </c>
      <c r="R214" t="s">
        <v>256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457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371</v>
      </c>
      <c r="R215" t="s">
        <v>256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457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371</v>
      </c>
      <c r="R216" t="s">
        <v>256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246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370</v>
      </c>
      <c r="R217" t="s">
        <v>256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246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370</v>
      </c>
      <c r="R218" t="s">
        <v>256</v>
      </c>
      <c r="S218">
        <v>1</v>
      </c>
      <c r="T218" t="s">
        <v>440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371</v>
      </c>
    </row>
    <row r="219" spans="2:24" x14ac:dyDescent="0.25">
      <c r="B219" s="74" t="s">
        <v>246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370</v>
      </c>
      <c r="R219" t="s">
        <v>256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246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370</v>
      </c>
      <c r="R220" t="s">
        <v>256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246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370</v>
      </c>
      <c r="R221" t="s">
        <v>256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246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370</v>
      </c>
      <c r="R222" t="s">
        <v>256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246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370</v>
      </c>
      <c r="R223" t="s">
        <v>256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246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370</v>
      </c>
      <c r="R224" t="s">
        <v>256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371</v>
      </c>
      <c r="R225" t="s">
        <v>256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371</v>
      </c>
      <c r="R226" t="s">
        <v>256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371</v>
      </c>
      <c r="R227" t="s">
        <v>256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371</v>
      </c>
      <c r="R230" t="s">
        <v>257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371</v>
      </c>
    </row>
    <row r="231" spans="2:24" x14ac:dyDescent="0.25">
      <c r="B231" s="74" t="s">
        <v>247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371</v>
      </c>
      <c r="R231" t="s">
        <v>257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371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371</v>
      </c>
      <c r="R232" t="s">
        <v>257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371</v>
      </c>
    </row>
    <row r="233" spans="2:24" x14ac:dyDescent="0.25">
      <c r="B233" s="74" t="s">
        <v>247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371</v>
      </c>
      <c r="R233" t="s">
        <v>257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371</v>
      </c>
    </row>
    <row r="234" spans="2:24" x14ac:dyDescent="0.25">
      <c r="B234" s="74" t="s">
        <v>247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371</v>
      </c>
      <c r="R234" t="s">
        <v>257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371</v>
      </c>
    </row>
    <row r="235" spans="2:24" x14ac:dyDescent="0.25">
      <c r="B235" s="74" t="s">
        <v>247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371</v>
      </c>
      <c r="R235" t="s">
        <v>257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371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371</v>
      </c>
      <c r="R236" t="s">
        <v>257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371</v>
      </c>
    </row>
    <row r="237" spans="2:24" x14ac:dyDescent="0.25">
      <c r="B237" s="74" t="s">
        <v>247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371</v>
      </c>
      <c r="R237" t="s">
        <v>257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371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371</v>
      </c>
      <c r="R238" t="s">
        <v>257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371</v>
      </c>
      <c r="R239" t="s">
        <v>257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371</v>
      </c>
      <c r="R240" t="s">
        <v>257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371</v>
      </c>
      <c r="R241" t="s">
        <v>259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370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371</v>
      </c>
      <c r="R242" t="s">
        <v>259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370</v>
      </c>
    </row>
    <row r="243" spans="2:24" x14ac:dyDescent="0.25">
      <c r="B243" s="74" t="s">
        <v>247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371</v>
      </c>
      <c r="R243" t="s">
        <v>259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370</v>
      </c>
    </row>
    <row r="244" spans="2:24" x14ac:dyDescent="0.25">
      <c r="B244" s="74" t="s">
        <v>247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371</v>
      </c>
      <c r="R244" t="s">
        <v>259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370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371</v>
      </c>
      <c r="R245" t="s">
        <v>259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370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371</v>
      </c>
      <c r="R246" t="s">
        <v>438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370</v>
      </c>
    </row>
    <row r="247" spans="2:24" x14ac:dyDescent="0.25">
      <c r="B247" s="74" t="s">
        <v>247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371</v>
      </c>
      <c r="R247" t="s">
        <v>438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370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371</v>
      </c>
      <c r="R248" t="s">
        <v>438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370</v>
      </c>
    </row>
    <row r="249" spans="2:24" x14ac:dyDescent="0.25">
      <c r="B249" s="74" t="s">
        <v>247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371</v>
      </c>
      <c r="R249" t="s">
        <v>437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371</v>
      </c>
      <c r="R250" t="s">
        <v>437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371</v>
      </c>
      <c r="R251" t="s">
        <v>437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371</v>
      </c>
      <c r="R252" t="s">
        <v>437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371</v>
      </c>
      <c r="R253" t="s">
        <v>437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371</v>
      </c>
      <c r="R254" t="s">
        <v>439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371</v>
      </c>
      <c r="R255" t="s">
        <v>439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371</v>
      </c>
      <c r="R256" t="s">
        <v>439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247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371</v>
      </c>
      <c r="R257" t="s">
        <v>439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247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371</v>
      </c>
      <c r="R258" t="s">
        <v>439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247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371</v>
      </c>
      <c r="R259" t="s">
        <v>434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371</v>
      </c>
    </row>
    <row r="260" spans="2:24" x14ac:dyDescent="0.25">
      <c r="B260" s="74" t="s">
        <v>247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371</v>
      </c>
      <c r="R260" t="s">
        <v>434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371</v>
      </c>
    </row>
    <row r="261" spans="2:24" x14ac:dyDescent="0.25">
      <c r="B261" s="74" t="s">
        <v>247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371</v>
      </c>
      <c r="R261" t="s">
        <v>434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371</v>
      </c>
    </row>
    <row r="262" spans="2:24" x14ac:dyDescent="0.25">
      <c r="B262" s="74" t="s">
        <v>247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371</v>
      </c>
      <c r="R262" t="s">
        <v>434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371</v>
      </c>
    </row>
    <row r="263" spans="2:24" x14ac:dyDescent="0.25">
      <c r="B263" s="74" t="s">
        <v>247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371</v>
      </c>
      <c r="R263" t="s">
        <v>434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371</v>
      </c>
    </row>
    <row r="264" spans="2:24" x14ac:dyDescent="0.25">
      <c r="B264" s="74" t="s">
        <v>247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371</v>
      </c>
      <c r="R264" t="s">
        <v>434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371</v>
      </c>
    </row>
    <row r="265" spans="2:24" x14ac:dyDescent="0.25">
      <c r="B265" s="74" t="s">
        <v>247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371</v>
      </c>
      <c r="R265" t="s">
        <v>434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371</v>
      </c>
    </row>
    <row r="266" spans="2:24" x14ac:dyDescent="0.25">
      <c r="B266" s="74" t="s">
        <v>247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371</v>
      </c>
      <c r="R266" t="s">
        <v>434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371</v>
      </c>
    </row>
    <row r="267" spans="2:24" x14ac:dyDescent="0.25">
      <c r="B267" s="74" t="s">
        <v>247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371</v>
      </c>
      <c r="R267" t="s">
        <v>434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371</v>
      </c>
    </row>
    <row r="268" spans="2:24" x14ac:dyDescent="0.25">
      <c r="B268" s="74" t="s">
        <v>247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371</v>
      </c>
      <c r="R268" t="s">
        <v>434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371</v>
      </c>
    </row>
    <row r="269" spans="2:24" x14ac:dyDescent="0.25">
      <c r="B269" s="74" t="s">
        <v>247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371</v>
      </c>
      <c r="R269" t="s">
        <v>434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371</v>
      </c>
    </row>
    <row r="270" spans="2:24" x14ac:dyDescent="0.25">
      <c r="B270" s="74" t="s">
        <v>362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371</v>
      </c>
      <c r="R270" t="s">
        <v>433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362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371</v>
      </c>
      <c r="R271" t="s">
        <v>433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248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371</v>
      </c>
      <c r="R272" t="s">
        <v>433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248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371</v>
      </c>
      <c r="R273" t="s">
        <v>433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248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371</v>
      </c>
      <c r="R274" t="s">
        <v>433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248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371</v>
      </c>
      <c r="R275" t="s">
        <v>433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248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371</v>
      </c>
      <c r="R276" t="s">
        <v>433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248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371</v>
      </c>
      <c r="R277" t="s">
        <v>433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248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371</v>
      </c>
      <c r="R278" t="s">
        <v>433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248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371</v>
      </c>
      <c r="R279" t="s">
        <v>433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248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371</v>
      </c>
      <c r="R280" t="s">
        <v>433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248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371</v>
      </c>
      <c r="R281" t="s">
        <v>433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248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371</v>
      </c>
      <c r="R282" t="s">
        <v>433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363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371</v>
      </c>
      <c r="R283" t="s">
        <v>433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371</v>
      </c>
      <c r="R284" t="s">
        <v>433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371</v>
      </c>
      <c r="R285" t="s">
        <v>433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433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371</v>
      </c>
      <c r="R287" t="s">
        <v>433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249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371</v>
      </c>
      <c r="R288" t="s">
        <v>433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249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371</v>
      </c>
      <c r="R289" t="s">
        <v>433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249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371</v>
      </c>
      <c r="R290" t="s">
        <v>433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249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371</v>
      </c>
      <c r="R291" t="s">
        <v>433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249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371</v>
      </c>
      <c r="R292" t="s">
        <v>433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249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371</v>
      </c>
      <c r="R293" t="s">
        <v>433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249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371</v>
      </c>
      <c r="R294" t="s">
        <v>433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249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371</v>
      </c>
      <c r="R295" t="s">
        <v>433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249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371</v>
      </c>
      <c r="R296" t="s">
        <v>433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249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371</v>
      </c>
      <c r="R297" t="s">
        <v>433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249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371</v>
      </c>
      <c r="R298" t="s">
        <v>433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249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371</v>
      </c>
      <c r="R299" t="s">
        <v>433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249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371</v>
      </c>
      <c r="R300" t="s">
        <v>435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250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371</v>
      </c>
      <c r="R301" t="s">
        <v>432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250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371</v>
      </c>
      <c r="R302" t="s">
        <v>432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250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371</v>
      </c>
      <c r="R303" t="s">
        <v>432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250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371</v>
      </c>
      <c r="R304" t="s">
        <v>432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250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371</v>
      </c>
      <c r="R305" t="s">
        <v>432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251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371</v>
      </c>
      <c r="R306" t="s">
        <v>432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251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371</v>
      </c>
      <c r="R307" t="s">
        <v>432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251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371</v>
      </c>
      <c r="R308" t="s">
        <v>432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251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371</v>
      </c>
      <c r="R309" t="s">
        <v>432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370</v>
      </c>
    </row>
    <row r="310" spans="2:24" x14ac:dyDescent="0.25">
      <c r="B310" s="74" t="s">
        <v>251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371</v>
      </c>
      <c r="R310" t="s">
        <v>432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251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371</v>
      </c>
      <c r="R311" t="s">
        <v>432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370</v>
      </c>
    </row>
    <row r="312" spans="2:24" x14ac:dyDescent="0.25">
      <c r="B312" s="74" t="s">
        <v>251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371</v>
      </c>
      <c r="R312" t="s">
        <v>432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251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371</v>
      </c>
      <c r="R313" t="s">
        <v>432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251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371</v>
      </c>
      <c r="R314" t="s">
        <v>432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252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371</v>
      </c>
      <c r="R315" t="s">
        <v>432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252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371</v>
      </c>
      <c r="R316" t="s">
        <v>432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253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371</v>
      </c>
      <c r="R317" t="s">
        <v>432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253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371</v>
      </c>
      <c r="R318" t="s">
        <v>432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253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371</v>
      </c>
      <c r="R319" t="s">
        <v>432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253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371</v>
      </c>
      <c r="R320" t="s">
        <v>262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370</v>
      </c>
    </row>
    <row r="321" spans="2:24" x14ac:dyDescent="0.25">
      <c r="B321" s="74" t="s">
        <v>253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371</v>
      </c>
      <c r="R321" t="s">
        <v>262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370</v>
      </c>
    </row>
    <row r="322" spans="2:24" x14ac:dyDescent="0.25">
      <c r="B322" s="74" t="s">
        <v>254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371</v>
      </c>
      <c r="R322" t="s">
        <v>263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371</v>
      </c>
    </row>
    <row r="323" spans="2:24" x14ac:dyDescent="0.25">
      <c r="B323" s="74" t="s">
        <v>254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371</v>
      </c>
      <c r="R323" t="s">
        <v>273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371</v>
      </c>
    </row>
    <row r="324" spans="2:24" x14ac:dyDescent="0.25">
      <c r="B324" s="74" t="s">
        <v>255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371</v>
      </c>
      <c r="R324" t="s">
        <v>273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371</v>
      </c>
    </row>
    <row r="325" spans="2:24" x14ac:dyDescent="0.25">
      <c r="B325" s="74" t="s">
        <v>255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371</v>
      </c>
      <c r="R325" t="s">
        <v>273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371</v>
      </c>
    </row>
    <row r="326" spans="2:24" x14ac:dyDescent="0.25">
      <c r="B326" s="74" t="s">
        <v>255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371</v>
      </c>
      <c r="R326" t="s">
        <v>273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371</v>
      </c>
    </row>
    <row r="327" spans="2:24" x14ac:dyDescent="0.25">
      <c r="B327" s="74" t="s">
        <v>255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371</v>
      </c>
      <c r="R327" t="s">
        <v>273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371</v>
      </c>
    </row>
    <row r="328" spans="2:24" x14ac:dyDescent="0.25">
      <c r="B328" s="74" t="s">
        <v>255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371</v>
      </c>
      <c r="R328" t="s">
        <v>273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371</v>
      </c>
    </row>
    <row r="329" spans="2:24" x14ac:dyDescent="0.25">
      <c r="B329" s="74" t="s">
        <v>255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371</v>
      </c>
      <c r="R329" t="s">
        <v>273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371</v>
      </c>
    </row>
    <row r="330" spans="2:24" x14ac:dyDescent="0.25">
      <c r="B330" s="74" t="s">
        <v>255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371</v>
      </c>
      <c r="R330" t="s">
        <v>273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371</v>
      </c>
    </row>
    <row r="331" spans="2:24" x14ac:dyDescent="0.25">
      <c r="B331" s="74" t="s">
        <v>256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371</v>
      </c>
      <c r="R331" t="s">
        <v>273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371</v>
      </c>
    </row>
    <row r="332" spans="2:24" x14ac:dyDescent="0.25">
      <c r="B332" s="74" t="s">
        <v>256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371</v>
      </c>
      <c r="R332" t="s">
        <v>273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371</v>
      </c>
    </row>
    <row r="333" spans="2:24" x14ac:dyDescent="0.25">
      <c r="B333" s="74" t="s">
        <v>256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371</v>
      </c>
      <c r="R333" t="s">
        <v>273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371</v>
      </c>
    </row>
    <row r="334" spans="2:24" x14ac:dyDescent="0.25">
      <c r="B334" s="74" t="s">
        <v>256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371</v>
      </c>
      <c r="R334" t="s">
        <v>273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371</v>
      </c>
    </row>
    <row r="335" spans="2:24" x14ac:dyDescent="0.25">
      <c r="B335" s="74" t="s">
        <v>256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371</v>
      </c>
      <c r="R335" t="s">
        <v>273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371</v>
      </c>
    </row>
    <row r="336" spans="2:24" x14ac:dyDescent="0.25">
      <c r="B336" s="74" t="s">
        <v>256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371</v>
      </c>
      <c r="R336" t="s">
        <v>273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371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371</v>
      </c>
      <c r="R337" t="s">
        <v>274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371</v>
      </c>
      <c r="R338" t="s">
        <v>274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371</v>
      </c>
      <c r="R339" t="s">
        <v>274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371</v>
      </c>
      <c r="R340" t="s">
        <v>274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371</v>
      </c>
      <c r="R341" t="s">
        <v>274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371</v>
      </c>
      <c r="R342" t="s">
        <v>274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371</v>
      </c>
      <c r="R343" t="s">
        <v>274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371</v>
      </c>
      <c r="R344" t="s">
        <v>274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371</v>
      </c>
      <c r="R345" t="s">
        <v>274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370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371</v>
      </c>
      <c r="R346" t="s">
        <v>274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371</v>
      </c>
      <c r="R347" t="s">
        <v>274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370</v>
      </c>
    </row>
    <row r="348" spans="2:24" x14ac:dyDescent="0.25">
      <c r="B348" s="74" t="s">
        <v>257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371</v>
      </c>
      <c r="R348" t="s">
        <v>274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370</v>
      </c>
    </row>
    <row r="349" spans="2:24" x14ac:dyDescent="0.25">
      <c r="B349" s="74" t="s">
        <v>257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371</v>
      </c>
      <c r="R349" t="s">
        <v>274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370</v>
      </c>
    </row>
    <row r="350" spans="2:24" x14ac:dyDescent="0.25">
      <c r="B350" s="74" t="s">
        <v>257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371</v>
      </c>
      <c r="R350" t="s">
        <v>274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370</v>
      </c>
    </row>
    <row r="351" spans="2:24" x14ac:dyDescent="0.25">
      <c r="B351" s="74" t="s">
        <v>257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371</v>
      </c>
      <c r="R351" t="s">
        <v>274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370</v>
      </c>
    </row>
    <row r="352" spans="2:24" x14ac:dyDescent="0.25">
      <c r="B352" s="74" t="s">
        <v>257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371</v>
      </c>
      <c r="R352" t="s">
        <v>274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370</v>
      </c>
    </row>
    <row r="353" spans="2:24" x14ac:dyDescent="0.25">
      <c r="B353" s="74" t="s">
        <v>257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371</v>
      </c>
      <c r="R353" t="s">
        <v>274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370</v>
      </c>
    </row>
    <row r="354" spans="2:24" x14ac:dyDescent="0.25">
      <c r="B354" s="74" t="s">
        <v>257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371</v>
      </c>
      <c r="R354" t="s">
        <v>274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370</v>
      </c>
    </row>
    <row r="355" spans="2:24" x14ac:dyDescent="0.25">
      <c r="B355" s="74" t="s">
        <v>257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371</v>
      </c>
      <c r="R355" t="s">
        <v>274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370</v>
      </c>
    </row>
    <row r="356" spans="2:24" x14ac:dyDescent="0.25">
      <c r="B356" s="74" t="s">
        <v>257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371</v>
      </c>
      <c r="R356" t="s">
        <v>274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370</v>
      </c>
    </row>
    <row r="357" spans="2:24" x14ac:dyDescent="0.25">
      <c r="B357" s="74" t="s">
        <v>257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371</v>
      </c>
      <c r="R357" t="s">
        <v>274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370</v>
      </c>
    </row>
    <row r="358" spans="2:24" x14ac:dyDescent="0.25">
      <c r="B358" s="74" t="s">
        <v>257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371</v>
      </c>
      <c r="R358" t="s">
        <v>274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370</v>
      </c>
    </row>
    <row r="359" spans="2:24" x14ac:dyDescent="0.25">
      <c r="B359" s="74" t="s">
        <v>257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371</v>
      </c>
      <c r="R359" t="s">
        <v>274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370</v>
      </c>
    </row>
    <row r="360" spans="2:24" x14ac:dyDescent="0.25">
      <c r="B360" s="74" t="s">
        <v>257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371</v>
      </c>
      <c r="R360" t="s">
        <v>274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370</v>
      </c>
    </row>
    <row r="361" spans="2:24" x14ac:dyDescent="0.25">
      <c r="B361" s="74" t="s">
        <v>257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371</v>
      </c>
      <c r="R361" t="s">
        <v>274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370</v>
      </c>
    </row>
    <row r="362" spans="2:24" x14ac:dyDescent="0.25">
      <c r="B362" s="74" t="s">
        <v>257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371</v>
      </c>
      <c r="R362" t="s">
        <v>274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370</v>
      </c>
    </row>
    <row r="363" spans="2:24" x14ac:dyDescent="0.25">
      <c r="B363" s="74" t="s">
        <v>257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371</v>
      </c>
      <c r="R363" t="s">
        <v>274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370</v>
      </c>
    </row>
    <row r="364" spans="2:24" x14ac:dyDescent="0.25">
      <c r="B364" s="74" t="s">
        <v>258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370</v>
      </c>
      <c r="R364" t="s">
        <v>274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258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370</v>
      </c>
      <c r="R365" t="s">
        <v>274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370</v>
      </c>
    </row>
    <row r="366" spans="2:24" x14ac:dyDescent="0.25">
      <c r="B366" s="74" t="s">
        <v>258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370</v>
      </c>
      <c r="R366" t="s">
        <v>274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259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370</v>
      </c>
      <c r="R367" t="s">
        <v>274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370</v>
      </c>
    </row>
    <row r="368" spans="2:24" x14ac:dyDescent="0.25">
      <c r="B368" s="74" t="s">
        <v>259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370</v>
      </c>
      <c r="R368" t="s">
        <v>274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370</v>
      </c>
    </row>
    <row r="369" spans="2:24" x14ac:dyDescent="0.25">
      <c r="B369" s="74" t="s">
        <v>259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370</v>
      </c>
      <c r="R369" t="s">
        <v>274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259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370</v>
      </c>
      <c r="R370" t="s">
        <v>274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370</v>
      </c>
    </row>
    <row r="371" spans="2:24" x14ac:dyDescent="0.25">
      <c r="B371" s="74" t="s">
        <v>259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370</v>
      </c>
      <c r="R371" t="s">
        <v>274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370</v>
      </c>
    </row>
    <row r="372" spans="2:24" x14ac:dyDescent="0.25">
      <c r="B372" s="74" t="s">
        <v>259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370</v>
      </c>
      <c r="R372" t="s">
        <v>274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370</v>
      </c>
    </row>
    <row r="373" spans="2:24" x14ac:dyDescent="0.25">
      <c r="B373" s="74" t="s">
        <v>425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370</v>
      </c>
      <c r="R373" t="s">
        <v>274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425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370</v>
      </c>
      <c r="R374" t="s">
        <v>274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425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370</v>
      </c>
      <c r="R375" t="s">
        <v>274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425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370</v>
      </c>
      <c r="R376" t="s">
        <v>274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370</v>
      </c>
    </row>
    <row r="377" spans="2:24" x14ac:dyDescent="0.25">
      <c r="B377" s="74" t="s">
        <v>260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371</v>
      </c>
      <c r="R377" t="s">
        <v>274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370</v>
      </c>
    </row>
    <row r="378" spans="2:24" x14ac:dyDescent="0.25">
      <c r="B378" s="74" t="s">
        <v>260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371</v>
      </c>
      <c r="R378" t="s">
        <v>274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370</v>
      </c>
    </row>
    <row r="379" spans="2:24" x14ac:dyDescent="0.25">
      <c r="B379" s="74" t="s">
        <v>260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371</v>
      </c>
      <c r="R379" t="s">
        <v>274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370</v>
      </c>
    </row>
    <row r="380" spans="2:24" x14ac:dyDescent="0.25">
      <c r="B380" s="74" t="s">
        <v>260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371</v>
      </c>
      <c r="R380" t="s">
        <v>274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370</v>
      </c>
    </row>
    <row r="381" spans="2:24" x14ac:dyDescent="0.25">
      <c r="B381" s="74" t="s">
        <v>260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371</v>
      </c>
      <c r="R381" t="s">
        <v>274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260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371</v>
      </c>
      <c r="R382" t="s">
        <v>274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370</v>
      </c>
    </row>
    <row r="383" spans="2:24" x14ac:dyDescent="0.25">
      <c r="B383" s="74" t="s">
        <v>260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371</v>
      </c>
      <c r="R383" t="s">
        <v>274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370</v>
      </c>
    </row>
    <row r="384" spans="2:24" x14ac:dyDescent="0.25">
      <c r="B384" s="74" t="s">
        <v>260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371</v>
      </c>
      <c r="R384" t="s">
        <v>274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370</v>
      </c>
    </row>
    <row r="385" spans="2:24" x14ac:dyDescent="0.25">
      <c r="B385" s="74" t="s">
        <v>260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371</v>
      </c>
      <c r="R385" t="s">
        <v>274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260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371</v>
      </c>
      <c r="R386" t="s">
        <v>274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370</v>
      </c>
    </row>
    <row r="387" spans="2:24" x14ac:dyDescent="0.25">
      <c r="B387" s="74" t="s">
        <v>261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370</v>
      </c>
      <c r="R387" t="s">
        <v>274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370</v>
      </c>
    </row>
    <row r="388" spans="2:24" x14ac:dyDescent="0.25">
      <c r="B388" s="74" t="s">
        <v>261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370</v>
      </c>
      <c r="R388" t="s">
        <v>436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370</v>
      </c>
    </row>
    <row r="389" spans="2:24" x14ac:dyDescent="0.25">
      <c r="B389" s="74" t="s">
        <v>261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370</v>
      </c>
      <c r="R389" t="s">
        <v>436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370</v>
      </c>
    </row>
    <row r="390" spans="2:24" x14ac:dyDescent="0.25">
      <c r="B390" s="74" t="s">
        <v>261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370</v>
      </c>
      <c r="R390" t="s">
        <v>436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370</v>
      </c>
    </row>
    <row r="391" spans="2:24" x14ac:dyDescent="0.25">
      <c r="B391" s="74" t="s">
        <v>261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370</v>
      </c>
      <c r="X391" s="73"/>
    </row>
    <row r="392" spans="2:24" x14ac:dyDescent="0.25">
      <c r="B392" s="74" t="s">
        <v>424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371</v>
      </c>
      <c r="X392" s="73"/>
    </row>
    <row r="393" spans="2:24" x14ac:dyDescent="0.25">
      <c r="B393" s="74" t="s">
        <v>424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371</v>
      </c>
      <c r="X393" s="73"/>
    </row>
    <row r="394" spans="2:24" x14ac:dyDescent="0.25">
      <c r="B394" s="74" t="s">
        <v>424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371</v>
      </c>
      <c r="X394" s="73"/>
    </row>
    <row r="395" spans="2:24" x14ac:dyDescent="0.25">
      <c r="B395" s="74" t="s">
        <v>426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371</v>
      </c>
      <c r="X395" s="73"/>
    </row>
    <row r="396" spans="2:24" x14ac:dyDescent="0.25">
      <c r="B396" s="74" t="s">
        <v>426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371</v>
      </c>
      <c r="X396" s="73"/>
    </row>
    <row r="397" spans="2:24" x14ac:dyDescent="0.25">
      <c r="B397" s="74" t="s">
        <v>426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371</v>
      </c>
      <c r="X397" s="73"/>
    </row>
    <row r="398" spans="2:24" x14ac:dyDescent="0.25">
      <c r="B398" s="74" t="s">
        <v>426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371</v>
      </c>
      <c r="X398" s="73"/>
    </row>
    <row r="399" spans="2:24" x14ac:dyDescent="0.25">
      <c r="B399" s="74" t="s">
        <v>426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371</v>
      </c>
      <c r="X399" s="73"/>
    </row>
    <row r="400" spans="2:24" x14ac:dyDescent="0.25">
      <c r="B400" s="74" t="s">
        <v>426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371</v>
      </c>
      <c r="X400" s="73"/>
    </row>
    <row r="401" spans="2:24" x14ac:dyDescent="0.25">
      <c r="B401" s="74" t="s">
        <v>426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371</v>
      </c>
      <c r="X401" s="73"/>
    </row>
    <row r="402" spans="2:24" x14ac:dyDescent="0.25">
      <c r="B402" s="74" t="s">
        <v>426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371</v>
      </c>
      <c r="X402" s="73"/>
    </row>
    <row r="403" spans="2:24" x14ac:dyDescent="0.25">
      <c r="B403" s="74" t="s">
        <v>426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371</v>
      </c>
      <c r="X403" s="73"/>
    </row>
    <row r="404" spans="2:24" x14ac:dyDescent="0.25">
      <c r="B404" s="74" t="s">
        <v>426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371</v>
      </c>
      <c r="X404" s="73"/>
    </row>
    <row r="405" spans="2:24" x14ac:dyDescent="0.25">
      <c r="B405" s="74" t="s">
        <v>426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371</v>
      </c>
      <c r="X405" s="73"/>
    </row>
    <row r="406" spans="2:24" x14ac:dyDescent="0.25">
      <c r="B406" s="74" t="s">
        <v>426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371</v>
      </c>
      <c r="X406" s="73"/>
    </row>
    <row r="407" spans="2:24" x14ac:dyDescent="0.25">
      <c r="B407" s="74" t="s">
        <v>426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371</v>
      </c>
      <c r="X407" s="73"/>
    </row>
    <row r="408" spans="2:24" x14ac:dyDescent="0.25">
      <c r="B408" s="74" t="s">
        <v>426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371</v>
      </c>
      <c r="X408" s="73"/>
    </row>
    <row r="409" spans="2:24" x14ac:dyDescent="0.25">
      <c r="B409" s="74" t="s">
        <v>426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371</v>
      </c>
      <c r="X409" s="73"/>
    </row>
    <row r="410" spans="2:24" x14ac:dyDescent="0.25">
      <c r="B410" s="74" t="s">
        <v>426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371</v>
      </c>
      <c r="X410" s="73"/>
    </row>
    <row r="411" spans="2:24" x14ac:dyDescent="0.25">
      <c r="B411" s="74" t="s">
        <v>426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371</v>
      </c>
      <c r="X411" s="73"/>
    </row>
    <row r="412" spans="2:24" x14ac:dyDescent="0.25">
      <c r="B412" s="74" t="s">
        <v>426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371</v>
      </c>
      <c r="X412" s="73"/>
    </row>
    <row r="413" spans="2:24" x14ac:dyDescent="0.25">
      <c r="B413" s="74" t="s">
        <v>262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370</v>
      </c>
      <c r="X413" s="73"/>
    </row>
    <row r="414" spans="2:24" x14ac:dyDescent="0.25">
      <c r="B414" s="74" t="s">
        <v>262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370</v>
      </c>
    </row>
    <row r="415" spans="2:24" x14ac:dyDescent="0.25">
      <c r="B415" s="74" t="s">
        <v>263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371</v>
      </c>
    </row>
    <row r="416" spans="2:24" x14ac:dyDescent="0.25">
      <c r="B416" s="74" t="s">
        <v>263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371</v>
      </c>
    </row>
    <row r="417" spans="2:8" x14ac:dyDescent="0.25">
      <c r="B417" s="74" t="s">
        <v>264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371</v>
      </c>
    </row>
    <row r="418" spans="2:8" x14ac:dyDescent="0.25">
      <c r="B418" s="74" t="s">
        <v>264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371</v>
      </c>
    </row>
    <row r="419" spans="2:8" x14ac:dyDescent="0.25">
      <c r="B419" s="74" t="s">
        <v>264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371</v>
      </c>
    </row>
    <row r="420" spans="2:8" x14ac:dyDescent="0.25">
      <c r="B420" s="74" t="s">
        <v>264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371</v>
      </c>
    </row>
    <row r="421" spans="2:8" x14ac:dyDescent="0.25">
      <c r="B421" s="74" t="s">
        <v>455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371</v>
      </c>
    </row>
    <row r="422" spans="2:8" x14ac:dyDescent="0.25">
      <c r="B422" s="74" t="s">
        <v>455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371</v>
      </c>
    </row>
    <row r="423" spans="2:8" x14ac:dyDescent="0.25">
      <c r="B423" s="74" t="s">
        <v>456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371</v>
      </c>
    </row>
    <row r="424" spans="2:8" x14ac:dyDescent="0.25">
      <c r="B424" s="74" t="s">
        <v>456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456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265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371</v>
      </c>
    </row>
    <row r="427" spans="2:8" x14ac:dyDescent="0.25">
      <c r="B427" s="74" t="s">
        <v>266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371</v>
      </c>
    </row>
    <row r="428" spans="2:8" x14ac:dyDescent="0.25">
      <c r="B428" s="74" t="s">
        <v>365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370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370</v>
      </c>
    </row>
    <row r="430" spans="2:8" x14ac:dyDescent="0.25">
      <c r="B430" s="74" t="s">
        <v>267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370</v>
      </c>
    </row>
    <row r="431" spans="2:8" x14ac:dyDescent="0.25">
      <c r="B431" s="74" t="s">
        <v>267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370</v>
      </c>
    </row>
    <row r="432" spans="2:8" x14ac:dyDescent="0.25">
      <c r="B432" s="74" t="s">
        <v>267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370</v>
      </c>
    </row>
    <row r="433" spans="2:8" x14ac:dyDescent="0.25">
      <c r="B433" s="74" t="s">
        <v>267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370</v>
      </c>
    </row>
    <row r="435" spans="2:8" x14ac:dyDescent="0.25">
      <c r="B435" s="74" t="s">
        <v>366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370</v>
      </c>
    </row>
    <row r="436" spans="2:8" x14ac:dyDescent="0.25">
      <c r="B436" s="74" t="s">
        <v>268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370</v>
      </c>
    </row>
    <row r="437" spans="2:8" x14ac:dyDescent="0.25">
      <c r="B437" s="74" t="s">
        <v>269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370</v>
      </c>
    </row>
    <row r="438" spans="2:8" x14ac:dyDescent="0.25">
      <c r="B438" s="74" t="s">
        <v>269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370</v>
      </c>
    </row>
    <row r="439" spans="2:8" x14ac:dyDescent="0.25">
      <c r="B439" s="74" t="s">
        <v>269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370</v>
      </c>
    </row>
    <row r="440" spans="2:8" x14ac:dyDescent="0.25">
      <c r="B440" s="74" t="s">
        <v>269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370</v>
      </c>
    </row>
    <row r="441" spans="2:8" x14ac:dyDescent="0.25">
      <c r="B441" s="74" t="s">
        <v>458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371</v>
      </c>
    </row>
    <row r="442" spans="2:8" x14ac:dyDescent="0.25">
      <c r="B442" s="74" t="s">
        <v>375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370</v>
      </c>
    </row>
    <row r="443" spans="2:8" x14ac:dyDescent="0.25">
      <c r="B443" s="74" t="s">
        <v>375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370</v>
      </c>
    </row>
    <row r="444" spans="2:8" x14ac:dyDescent="0.25">
      <c r="B444" s="74" t="s">
        <v>270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370</v>
      </c>
    </row>
    <row r="445" spans="2:8" x14ac:dyDescent="0.25">
      <c r="B445" s="74" t="s">
        <v>270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370</v>
      </c>
    </row>
    <row r="446" spans="2:8" x14ac:dyDescent="0.25">
      <c r="B446" s="74" t="s">
        <v>270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370</v>
      </c>
    </row>
    <row r="447" spans="2:8" x14ac:dyDescent="0.25">
      <c r="B447" s="74" t="s">
        <v>270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370</v>
      </c>
    </row>
    <row r="448" spans="2:8" x14ac:dyDescent="0.25">
      <c r="B448" s="74" t="s">
        <v>270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370</v>
      </c>
    </row>
    <row r="458" spans="2:8" x14ac:dyDescent="0.25">
      <c r="B458" s="74" t="s">
        <v>270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370</v>
      </c>
    </row>
    <row r="465" spans="2:8" x14ac:dyDescent="0.25">
      <c r="B465" s="74" t="s">
        <v>361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361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361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361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370</v>
      </c>
    </row>
    <row r="469" spans="2:8" x14ac:dyDescent="0.25">
      <c r="B469" s="74" t="s">
        <v>361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271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371</v>
      </c>
    </row>
    <row r="472" spans="2:8" x14ac:dyDescent="0.25">
      <c r="B472" s="74" t="s">
        <v>271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371</v>
      </c>
    </row>
    <row r="473" spans="2:8" x14ac:dyDescent="0.25">
      <c r="B473" s="74" t="s">
        <v>271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371</v>
      </c>
    </row>
    <row r="474" spans="2:8" x14ac:dyDescent="0.25">
      <c r="B474" s="74" t="s">
        <v>271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371</v>
      </c>
    </row>
    <row r="475" spans="2:8" x14ac:dyDescent="0.25">
      <c r="B475" s="74" t="s">
        <v>272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371</v>
      </c>
    </row>
    <row r="476" spans="2:8" x14ac:dyDescent="0.25">
      <c r="B476" s="74" t="s">
        <v>272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371</v>
      </c>
    </row>
    <row r="477" spans="2:8" x14ac:dyDescent="0.25">
      <c r="B477" s="74" t="s">
        <v>272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371</v>
      </c>
    </row>
    <row r="478" spans="2:8" x14ac:dyDescent="0.25">
      <c r="B478" s="74" t="s">
        <v>272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371</v>
      </c>
    </row>
    <row r="479" spans="2:8" x14ac:dyDescent="0.25">
      <c r="B479" s="74" t="s">
        <v>272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273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273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371</v>
      </c>
    </row>
    <row r="502" spans="2:8" x14ac:dyDescent="0.25">
      <c r="B502" s="74" t="s">
        <v>273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371</v>
      </c>
    </row>
    <row r="503" spans="2:8" x14ac:dyDescent="0.25">
      <c r="B503" s="74" t="s">
        <v>274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370</v>
      </c>
    </row>
    <row r="542" spans="2:8" x14ac:dyDescent="0.25">
      <c r="B542" s="74" t="s">
        <v>274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370</v>
      </c>
    </row>
    <row r="554" spans="2:8" x14ac:dyDescent="0.25">
      <c r="B554" s="74" t="s">
        <v>274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370</v>
      </c>
    </row>
    <row r="556" spans="2:8" x14ac:dyDescent="0.25">
      <c r="B556" s="74" t="s">
        <v>274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370</v>
      </c>
    </row>
    <row r="560" spans="2:8" x14ac:dyDescent="0.25">
      <c r="B560" s="74" t="s">
        <v>274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370</v>
      </c>
    </row>
    <row r="562" spans="2:8" x14ac:dyDescent="0.25">
      <c r="B562" s="74" t="s">
        <v>274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370</v>
      </c>
    </row>
    <row r="566" spans="2:8" x14ac:dyDescent="0.25">
      <c r="B566" s="74" t="s">
        <v>274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370</v>
      </c>
    </row>
    <row r="567" spans="2:8" x14ac:dyDescent="0.25">
      <c r="B567" s="74" t="s">
        <v>274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370</v>
      </c>
    </row>
    <row r="571" spans="2:8" x14ac:dyDescent="0.25">
      <c r="B571" s="74" t="s">
        <v>274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370</v>
      </c>
    </row>
    <row r="573" spans="2:8" x14ac:dyDescent="0.25">
      <c r="B573" s="74" t="s">
        <v>274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370</v>
      </c>
    </row>
    <row r="577" spans="2:8" x14ac:dyDescent="0.25">
      <c r="B577" s="74" t="s">
        <v>274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370</v>
      </c>
    </row>
    <row r="578" spans="2:8" x14ac:dyDescent="0.25">
      <c r="B578" s="74" t="s">
        <v>274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370</v>
      </c>
    </row>
    <row r="581" spans="2:8" x14ac:dyDescent="0.25">
      <c r="B581" s="74" t="s">
        <v>274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370</v>
      </c>
    </row>
    <row r="582" spans="2:8" x14ac:dyDescent="0.25">
      <c r="B582" s="74" t="s">
        <v>274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370</v>
      </c>
    </row>
    <row r="583" spans="2:8" x14ac:dyDescent="0.25">
      <c r="B583" s="74" t="s">
        <v>274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274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370</v>
      </c>
    </row>
    <row r="585" spans="2:8" x14ac:dyDescent="0.25">
      <c r="B585" s="74" t="s">
        <v>274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370</v>
      </c>
    </row>
    <row r="586" spans="2:8" x14ac:dyDescent="0.25">
      <c r="B586" s="74" t="s">
        <v>274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370</v>
      </c>
    </row>
    <row r="587" spans="2:8" x14ac:dyDescent="0.25">
      <c r="B587" s="74" t="s">
        <v>274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370</v>
      </c>
    </row>
    <row r="588" spans="2:8" x14ac:dyDescent="0.25">
      <c r="B588" s="74" t="s">
        <v>274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370</v>
      </c>
    </row>
    <row r="589" spans="2:8" x14ac:dyDescent="0.25">
      <c r="B589" s="74" t="s">
        <v>275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370</v>
      </c>
    </row>
    <row r="590" spans="2:8" x14ac:dyDescent="0.25">
      <c r="B590" s="74" t="s">
        <v>275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370</v>
      </c>
    </row>
    <row r="595" spans="2:8" x14ac:dyDescent="0.25">
      <c r="B595" s="74" t="s">
        <v>276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276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 t="s">
        <v>276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370</v>
      </c>
    </row>
    <row r="598" spans="2:8" x14ac:dyDescent="0.25">
      <c r="B598" s="74" t="s">
        <v>276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370</v>
      </c>
    </row>
    <row r="599" spans="2:8" x14ac:dyDescent="0.25">
      <c r="B599" s="74" t="s">
        <v>276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370</v>
      </c>
    </row>
    <row r="600" spans="2:8" x14ac:dyDescent="0.25">
      <c r="B600" s="74" t="s">
        <v>276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370</v>
      </c>
    </row>
    <row r="601" spans="2:8" x14ac:dyDescent="0.25">
      <c r="B601" s="74" t="s">
        <v>364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370</v>
      </c>
    </row>
    <row r="602" spans="2:8" x14ac:dyDescent="0.25">
      <c r="B602" s="74" t="s">
        <v>364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370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2017-05-29T07:44:05Z</dcterms:modified>
</cp:coreProperties>
</file>