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 activeTab="2"/>
  </bookViews>
  <sheets>
    <sheet name="Entities" sheetId="12" r:id="rId1"/>
    <sheet name="Dragons" sheetId="3" r:id="rId2"/>
    <sheet name="Progression" sheetId="8" r:id="rId3"/>
    <sheet name="DATA_DRAGONS_CONTENT" sheetId="5" r:id="rId4"/>
    <sheet name="DATA_SCENES_UNITY_1" sheetId="9" r:id="rId5"/>
    <sheet name="DATA_SCENES_UNITY_2" sheetId="13" r:id="rId6"/>
    <sheet name="Entities FPS" sheetId="6" r:id="rId7"/>
  </sheets>
  <externalReferences>
    <externalReference r:id="rId8"/>
  </externalReferences>
  <calcPr calcId="145621" concurrentCalc="0"/>
</workbook>
</file>

<file path=xl/calcChain.xml><?xml version="1.0" encoding="utf-8"?>
<calcChain xmlns="http://schemas.openxmlformats.org/spreadsheetml/2006/main">
  <c r="K10" i="13" l="1"/>
  <c r="K11" i="13"/>
  <c r="K12" i="13"/>
  <c r="K13" i="13"/>
  <c r="K14" i="13"/>
  <c r="K15" i="13"/>
  <c r="K16" i="13"/>
  <c r="K17" i="13"/>
  <c r="L9" i="13"/>
  <c r="L10" i="13"/>
  <c r="L11" i="13"/>
  <c r="L12" i="13"/>
  <c r="L13" i="13"/>
  <c r="L14" i="13"/>
  <c r="L15" i="13"/>
  <c r="L16" i="13"/>
  <c r="L17" i="13"/>
  <c r="M17" i="13"/>
  <c r="K18" i="13"/>
  <c r="L18" i="13"/>
  <c r="M18" i="13"/>
  <c r="K19" i="13"/>
  <c r="L19" i="13"/>
  <c r="M19" i="13"/>
  <c r="K20" i="13"/>
  <c r="L20" i="13"/>
  <c r="M20" i="13"/>
  <c r="K21" i="13"/>
  <c r="L21" i="13"/>
  <c r="M21" i="13"/>
  <c r="K22" i="13"/>
  <c r="L22" i="13"/>
  <c r="M22" i="13"/>
  <c r="K23" i="13"/>
  <c r="L23" i="13"/>
  <c r="M23" i="13"/>
  <c r="K24" i="13"/>
  <c r="L24" i="13"/>
  <c r="M24" i="13"/>
  <c r="K25" i="13"/>
  <c r="L25" i="13"/>
  <c r="M25" i="13"/>
  <c r="K26" i="13"/>
  <c r="L26" i="13"/>
  <c r="M26" i="13"/>
  <c r="K27" i="13"/>
  <c r="L27" i="13"/>
  <c r="M27" i="13"/>
  <c r="K28" i="13"/>
  <c r="L28" i="13"/>
  <c r="M28" i="13"/>
  <c r="K29" i="13"/>
  <c r="L29" i="13"/>
  <c r="M29" i="13"/>
  <c r="K30" i="13"/>
  <c r="L30" i="13"/>
  <c r="M30" i="13"/>
  <c r="K31" i="13"/>
  <c r="L31" i="13"/>
  <c r="M31" i="13"/>
  <c r="K32" i="13"/>
  <c r="L32" i="13"/>
  <c r="M32" i="13"/>
  <c r="K33" i="13"/>
  <c r="L33" i="13"/>
  <c r="M33" i="13"/>
  <c r="K34" i="13"/>
  <c r="L34" i="13"/>
  <c r="M34" i="13"/>
  <c r="K35" i="13"/>
  <c r="L35" i="13"/>
  <c r="M35" i="13"/>
  <c r="K36" i="13"/>
  <c r="L36" i="13"/>
  <c r="M36" i="13"/>
  <c r="K37" i="13"/>
  <c r="L37" i="13"/>
  <c r="M37" i="13"/>
  <c r="K38" i="13"/>
  <c r="L38" i="13"/>
  <c r="M38" i="13"/>
  <c r="M16" i="13"/>
  <c r="M15" i="13"/>
  <c r="M14" i="13"/>
  <c r="M11" i="13"/>
  <c r="M12" i="13"/>
  <c r="M13" i="13"/>
  <c r="M10" i="13"/>
  <c r="M9" i="13"/>
  <c r="M8" i="13"/>
  <c r="AE22" i="9"/>
  <c r="AE23" i="9"/>
  <c r="AE24" i="9"/>
  <c r="AE25" i="9"/>
  <c r="AE26" i="9"/>
  <c r="AE27" i="9"/>
  <c r="AE28" i="9"/>
  <c r="AE29" i="9"/>
  <c r="AE30" i="9"/>
  <c r="AE31" i="9"/>
  <c r="AE32" i="9"/>
  <c r="AE33" i="9"/>
  <c r="AE34" i="9"/>
  <c r="AE35" i="9"/>
  <c r="AE36" i="9"/>
  <c r="AE37" i="9"/>
  <c r="AE38" i="9"/>
  <c r="AE39" i="9"/>
  <c r="AE40" i="9"/>
  <c r="AE41" i="9"/>
  <c r="AE42" i="9"/>
  <c r="AE43" i="9"/>
  <c r="AE44" i="9"/>
  <c r="AE45" i="9"/>
  <c r="AE46" i="9"/>
  <c r="AE47" i="9"/>
  <c r="AE48" i="9"/>
  <c r="AE49" i="9"/>
  <c r="AE50" i="9"/>
  <c r="AE51" i="9"/>
  <c r="AE52" i="9"/>
  <c r="AE53" i="9"/>
  <c r="AE54" i="9"/>
  <c r="AE55" i="9"/>
  <c r="AE56" i="9"/>
  <c r="AE57" i="9"/>
  <c r="AE58" i="9"/>
  <c r="AE59" i="9"/>
  <c r="AE60" i="9"/>
  <c r="AE61" i="9"/>
  <c r="AE62" i="9"/>
  <c r="AE63" i="9"/>
  <c r="AE64" i="9"/>
  <c r="AE65" i="9"/>
  <c r="AE66" i="9"/>
  <c r="AE67" i="9"/>
  <c r="AE68" i="9"/>
  <c r="AE69" i="9"/>
  <c r="AE70" i="9"/>
  <c r="AE71" i="9"/>
  <c r="AE72" i="9"/>
  <c r="AE73" i="9"/>
  <c r="AE74" i="9"/>
  <c r="AE75" i="9"/>
  <c r="AE76" i="9"/>
  <c r="AE77" i="9"/>
  <c r="AE78" i="9"/>
  <c r="AE79" i="9"/>
  <c r="AE80" i="9"/>
  <c r="AE81" i="9"/>
  <c r="AE82" i="9"/>
  <c r="AE83" i="9"/>
  <c r="AE84" i="9"/>
  <c r="AE85" i="9"/>
  <c r="AE86" i="9"/>
  <c r="AE87" i="9"/>
  <c r="AE88" i="9"/>
  <c r="AE89" i="9"/>
  <c r="AE90" i="9"/>
  <c r="AE91" i="9"/>
  <c r="AE92" i="9"/>
  <c r="AE93" i="9"/>
  <c r="AE94" i="9"/>
  <c r="AE95" i="9"/>
  <c r="AE96" i="9"/>
  <c r="AE97" i="9"/>
  <c r="AE98" i="9"/>
  <c r="AE99" i="9"/>
  <c r="AE100" i="9"/>
  <c r="AE101" i="9"/>
  <c r="AE102" i="9"/>
  <c r="AE103" i="9"/>
  <c r="AE104" i="9"/>
  <c r="AE105" i="9"/>
  <c r="AE106" i="9"/>
  <c r="AE107" i="9"/>
  <c r="AE108" i="9"/>
  <c r="AE109" i="9"/>
  <c r="AE110" i="9"/>
  <c r="AE111" i="9"/>
  <c r="AE112" i="9"/>
  <c r="AE113" i="9"/>
  <c r="AE114" i="9"/>
  <c r="AE115" i="9"/>
  <c r="AE116" i="9"/>
  <c r="AE117" i="9"/>
  <c r="AE118" i="9"/>
  <c r="AE119" i="9"/>
  <c r="AE120" i="9"/>
  <c r="AE121" i="9"/>
  <c r="AE122" i="9"/>
  <c r="AE123" i="9"/>
  <c r="AE124" i="9"/>
  <c r="AE125" i="9"/>
  <c r="AE126" i="9"/>
  <c r="AE127" i="9"/>
  <c r="AE128" i="9"/>
  <c r="AE129" i="9"/>
  <c r="AE130" i="9"/>
  <c r="AE131" i="9"/>
  <c r="AE132" i="9"/>
  <c r="AE133" i="9"/>
  <c r="AE134" i="9"/>
  <c r="AE135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70" i="9"/>
  <c r="W71" i="9"/>
  <c r="W72" i="9"/>
  <c r="W73" i="9"/>
  <c r="W74" i="9"/>
  <c r="W75" i="9"/>
  <c r="W76" i="9"/>
  <c r="W77" i="9"/>
  <c r="W78" i="9"/>
  <c r="W79" i="9"/>
  <c r="W80" i="9"/>
  <c r="W81" i="9"/>
  <c r="W82" i="9"/>
  <c r="W83" i="9"/>
  <c r="W84" i="9"/>
  <c r="W85" i="9"/>
  <c r="W86" i="9"/>
  <c r="W87" i="9"/>
  <c r="W88" i="9"/>
  <c r="W89" i="9"/>
  <c r="W90" i="9"/>
  <c r="W91" i="9"/>
  <c r="W92" i="9"/>
  <c r="W93" i="9"/>
  <c r="W94" i="9"/>
  <c r="W95" i="9"/>
  <c r="W96" i="9"/>
  <c r="W97" i="9"/>
  <c r="W98" i="9"/>
  <c r="W99" i="9"/>
  <c r="W100" i="9"/>
  <c r="W101" i="9"/>
  <c r="W102" i="9"/>
  <c r="W103" i="9"/>
  <c r="W104" i="9"/>
  <c r="W105" i="9"/>
  <c r="W106" i="9"/>
  <c r="W107" i="9"/>
  <c r="W108" i="9"/>
  <c r="W109" i="9"/>
  <c r="W110" i="9"/>
  <c r="W111" i="9"/>
  <c r="W112" i="9"/>
  <c r="W113" i="9"/>
  <c r="W114" i="9"/>
  <c r="W115" i="9"/>
  <c r="W116" i="9"/>
  <c r="W117" i="9"/>
  <c r="W118" i="9"/>
  <c r="W119" i="9"/>
  <c r="W120" i="9"/>
  <c r="W121" i="9"/>
  <c r="W122" i="9"/>
  <c r="W123" i="9"/>
  <c r="W124" i="9"/>
  <c r="W125" i="9"/>
  <c r="W126" i="9"/>
  <c r="W127" i="9"/>
  <c r="W128" i="9"/>
  <c r="W129" i="9"/>
  <c r="W130" i="9"/>
  <c r="W131" i="9"/>
  <c r="W132" i="9"/>
  <c r="W133" i="9"/>
  <c r="W134" i="9"/>
  <c r="W135" i="9"/>
  <c r="W136" i="9"/>
  <c r="W137" i="9"/>
  <c r="W138" i="9"/>
  <c r="W139" i="9"/>
  <c r="W140" i="9"/>
  <c r="W141" i="9"/>
  <c r="W142" i="9"/>
  <c r="W143" i="9"/>
  <c r="W144" i="9"/>
  <c r="W145" i="9"/>
  <c r="W146" i="9"/>
  <c r="W147" i="9"/>
  <c r="W148" i="9"/>
  <c r="W149" i="9"/>
  <c r="W150" i="9"/>
  <c r="W151" i="9"/>
  <c r="W152" i="9"/>
  <c r="W153" i="9"/>
  <c r="W154" i="9"/>
  <c r="W155" i="9"/>
  <c r="W156" i="9"/>
  <c r="W157" i="9"/>
  <c r="W158" i="9"/>
  <c r="W159" i="9"/>
  <c r="W160" i="9"/>
  <c r="W161" i="9"/>
  <c r="W162" i="9"/>
  <c r="W163" i="9"/>
  <c r="W164" i="9"/>
  <c r="W165" i="9"/>
  <c r="W166" i="9"/>
  <c r="W167" i="9"/>
  <c r="W168" i="9"/>
  <c r="W169" i="9"/>
  <c r="W170" i="9"/>
  <c r="W171" i="9"/>
  <c r="W172" i="9"/>
  <c r="W173" i="9"/>
  <c r="W174" i="9"/>
  <c r="W175" i="9"/>
  <c r="W176" i="9"/>
  <c r="W177" i="9"/>
  <c r="W178" i="9"/>
  <c r="W179" i="9"/>
  <c r="W180" i="9"/>
  <c r="W181" i="9"/>
  <c r="W182" i="9"/>
  <c r="W183" i="9"/>
  <c r="W184" i="9"/>
  <c r="W185" i="9"/>
  <c r="W186" i="9"/>
  <c r="W187" i="9"/>
  <c r="W188" i="9"/>
  <c r="W189" i="9"/>
  <c r="W190" i="9"/>
  <c r="W191" i="9"/>
  <c r="W192" i="9"/>
  <c r="W193" i="9"/>
  <c r="W194" i="9"/>
  <c r="W195" i="9"/>
  <c r="W196" i="9"/>
  <c r="W197" i="9"/>
  <c r="W198" i="9"/>
  <c r="W199" i="9"/>
  <c r="W200" i="9"/>
  <c r="W201" i="9"/>
  <c r="W202" i="9"/>
  <c r="W203" i="9"/>
  <c r="W204" i="9"/>
  <c r="W205" i="9"/>
  <c r="W206" i="9"/>
  <c r="W207" i="9"/>
  <c r="W208" i="9"/>
  <c r="W209" i="9"/>
  <c r="W210" i="9"/>
  <c r="W211" i="9"/>
  <c r="W212" i="9"/>
  <c r="W213" i="9"/>
  <c r="W214" i="9"/>
  <c r="W215" i="9"/>
  <c r="W216" i="9"/>
  <c r="W217" i="9"/>
  <c r="W218" i="9"/>
  <c r="W219" i="9"/>
  <c r="W220" i="9"/>
  <c r="W221" i="9"/>
  <c r="W222" i="9"/>
  <c r="W223" i="9"/>
  <c r="W224" i="9"/>
  <c r="W225" i="9"/>
  <c r="W226" i="9"/>
  <c r="W227" i="9"/>
  <c r="W228" i="9"/>
  <c r="W229" i="9"/>
  <c r="W230" i="9"/>
  <c r="W231" i="9"/>
  <c r="W232" i="9"/>
  <c r="W233" i="9"/>
  <c r="W234" i="9"/>
  <c r="W235" i="9"/>
  <c r="W236" i="9"/>
  <c r="W237" i="9"/>
  <c r="W238" i="9"/>
  <c r="W239" i="9"/>
  <c r="W240" i="9"/>
  <c r="W241" i="9"/>
  <c r="W242" i="9"/>
  <c r="W243" i="9"/>
  <c r="W244" i="9"/>
  <c r="W245" i="9"/>
  <c r="W246" i="9"/>
  <c r="W247" i="9"/>
  <c r="W248" i="9"/>
  <c r="W249" i="9"/>
  <c r="W250" i="9"/>
  <c r="W251" i="9"/>
  <c r="W252" i="9"/>
  <c r="W253" i="9"/>
  <c r="W254" i="9"/>
  <c r="W255" i="9"/>
  <c r="W256" i="9"/>
  <c r="W257" i="9"/>
  <c r="W258" i="9"/>
  <c r="W259" i="9"/>
  <c r="W260" i="9"/>
  <c r="W261" i="9"/>
  <c r="W262" i="9"/>
  <c r="W263" i="9"/>
  <c r="W264" i="9"/>
  <c r="W265" i="9"/>
  <c r="W266" i="9"/>
  <c r="W267" i="9"/>
  <c r="W268" i="9"/>
  <c r="W269" i="9"/>
  <c r="W270" i="9"/>
  <c r="W271" i="9"/>
  <c r="W272" i="9"/>
  <c r="W273" i="9"/>
  <c r="W274" i="9"/>
  <c r="W275" i="9"/>
  <c r="W276" i="9"/>
  <c r="W277" i="9"/>
  <c r="W278" i="9"/>
  <c r="W279" i="9"/>
  <c r="W280" i="9"/>
  <c r="W281" i="9"/>
  <c r="W282" i="9"/>
  <c r="W283" i="9"/>
  <c r="W284" i="9"/>
  <c r="W285" i="9"/>
  <c r="W286" i="9"/>
  <c r="W287" i="9"/>
  <c r="W288" i="9"/>
  <c r="W289" i="9"/>
  <c r="W290" i="9"/>
  <c r="W291" i="9"/>
  <c r="W292" i="9"/>
  <c r="W293" i="9"/>
  <c r="W294" i="9"/>
  <c r="W295" i="9"/>
  <c r="W296" i="9"/>
  <c r="W297" i="9"/>
  <c r="W298" i="9"/>
  <c r="W299" i="9"/>
  <c r="W300" i="9"/>
  <c r="W301" i="9"/>
  <c r="W302" i="9"/>
  <c r="W303" i="9"/>
  <c r="W304" i="9"/>
  <c r="W305" i="9"/>
  <c r="W306" i="9"/>
  <c r="W307" i="9"/>
  <c r="W308" i="9"/>
  <c r="W309" i="9"/>
  <c r="W310" i="9"/>
  <c r="W311" i="9"/>
  <c r="W312" i="9"/>
  <c r="W313" i="9"/>
  <c r="W314" i="9"/>
  <c r="W315" i="9"/>
  <c r="W316" i="9"/>
  <c r="W317" i="9"/>
  <c r="W318" i="9"/>
  <c r="W319" i="9"/>
  <c r="W320" i="9"/>
  <c r="W321" i="9"/>
  <c r="W322" i="9"/>
  <c r="W323" i="9"/>
  <c r="W324" i="9"/>
  <c r="W325" i="9"/>
  <c r="W326" i="9"/>
  <c r="W327" i="9"/>
  <c r="W328" i="9"/>
  <c r="W329" i="9"/>
  <c r="W330" i="9"/>
  <c r="W331" i="9"/>
  <c r="W332" i="9"/>
  <c r="W333" i="9"/>
  <c r="W334" i="9"/>
  <c r="W335" i="9"/>
  <c r="W336" i="9"/>
  <c r="W337" i="9"/>
  <c r="W338" i="9"/>
  <c r="W339" i="9"/>
  <c r="W340" i="9"/>
  <c r="W341" i="9"/>
  <c r="W342" i="9"/>
  <c r="W343" i="9"/>
  <c r="W344" i="9"/>
  <c r="W345" i="9"/>
  <c r="W346" i="9"/>
  <c r="W347" i="9"/>
  <c r="W348" i="9"/>
  <c r="W349" i="9"/>
  <c r="W350" i="9"/>
  <c r="W351" i="9"/>
  <c r="W352" i="9"/>
  <c r="W353" i="9"/>
  <c r="W354" i="9"/>
  <c r="W355" i="9"/>
  <c r="W356" i="9"/>
  <c r="W357" i="9"/>
  <c r="W358" i="9"/>
  <c r="W359" i="9"/>
  <c r="W360" i="9"/>
  <c r="W361" i="9"/>
  <c r="W362" i="9"/>
  <c r="W363" i="9"/>
  <c r="W364" i="9"/>
  <c r="W365" i="9"/>
  <c r="W366" i="9"/>
  <c r="W367" i="9"/>
  <c r="W368" i="9"/>
  <c r="W369" i="9"/>
  <c r="W370" i="9"/>
  <c r="W371" i="9"/>
  <c r="W372" i="9"/>
  <c r="W373" i="9"/>
  <c r="W374" i="9"/>
  <c r="W375" i="9"/>
  <c r="W376" i="9"/>
  <c r="W377" i="9"/>
  <c r="W378" i="9"/>
  <c r="W379" i="9"/>
  <c r="W380" i="9"/>
  <c r="W381" i="9"/>
  <c r="W382" i="9"/>
  <c r="W383" i="9"/>
  <c r="W384" i="9"/>
  <c r="W385" i="9"/>
  <c r="W386" i="9"/>
  <c r="W387" i="9"/>
  <c r="W388" i="9"/>
  <c r="W389" i="9"/>
  <c r="W390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G22" i="9"/>
  <c r="C7" i="9"/>
  <c r="C16" i="9"/>
  <c r="G196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C13" i="9"/>
  <c r="L51" i="3"/>
  <c r="L50" i="3"/>
  <c r="AA6" i="9"/>
  <c r="E11" i="8"/>
  <c r="S6" i="9"/>
  <c r="E10" i="8"/>
  <c r="K6" i="9"/>
  <c r="E9" i="8"/>
  <c r="C6" i="9"/>
  <c r="E8" i="8"/>
  <c r="AA11" i="9"/>
  <c r="AA9" i="9"/>
  <c r="AA8" i="9"/>
  <c r="AA7" i="9"/>
  <c r="AA15" i="9"/>
  <c r="AA13" i="9"/>
  <c r="S7" i="9"/>
  <c r="S13" i="9"/>
  <c r="S14" i="9"/>
  <c r="S15" i="9"/>
  <c r="S16" i="9"/>
  <c r="S9" i="9"/>
  <c r="S11" i="9"/>
  <c r="AA16" i="9"/>
  <c r="S8" i="9"/>
  <c r="AA14" i="9"/>
  <c r="C14" i="9"/>
  <c r="C15" i="9"/>
  <c r="K11" i="9"/>
  <c r="K9" i="9"/>
  <c r="K8" i="9"/>
  <c r="K7" i="9"/>
  <c r="K16" i="9"/>
  <c r="K15" i="9"/>
  <c r="K14" i="9"/>
  <c r="K13" i="9"/>
  <c r="C9" i="9"/>
  <c r="C8" i="9"/>
  <c r="C11" i="9"/>
  <c r="F9" i="8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I14" i="5"/>
  <c r="M41" i="3"/>
  <c r="H14" i="5"/>
  <c r="L41" i="3"/>
  <c r="S13" i="5"/>
  <c r="R13" i="5"/>
  <c r="Q13" i="5"/>
  <c r="P13" i="5"/>
  <c r="O13" i="5"/>
  <c r="N13" i="5"/>
  <c r="M13" i="5"/>
  <c r="I13" i="5"/>
  <c r="M40" i="3"/>
  <c r="H13" i="5"/>
  <c r="L40" i="3"/>
  <c r="S12" i="5"/>
  <c r="R12" i="5"/>
  <c r="Q12" i="5"/>
  <c r="P12" i="5"/>
  <c r="O12" i="5"/>
  <c r="N12" i="5"/>
  <c r="M12" i="5"/>
  <c r="I12" i="5"/>
  <c r="M39" i="3"/>
  <c r="H12" i="5"/>
  <c r="L39" i="3"/>
  <c r="S11" i="5"/>
  <c r="R11" i="5"/>
  <c r="Q11" i="5"/>
  <c r="P11" i="5"/>
  <c r="O11" i="5"/>
  <c r="N11" i="5"/>
  <c r="M11" i="5"/>
  <c r="I11" i="5"/>
  <c r="M38" i="3"/>
  <c r="H11" i="5"/>
  <c r="L38" i="3"/>
  <c r="S10" i="5"/>
  <c r="R10" i="5"/>
  <c r="Q10" i="5"/>
  <c r="P10" i="5"/>
  <c r="O10" i="5"/>
  <c r="N10" i="5"/>
  <c r="M10" i="5"/>
  <c r="I10" i="5"/>
  <c r="M37" i="3"/>
  <c r="H10" i="5"/>
  <c r="L37" i="3"/>
  <c r="S9" i="5"/>
  <c r="R9" i="5"/>
  <c r="Q9" i="5"/>
  <c r="P9" i="5"/>
  <c r="O9" i="5"/>
  <c r="N9" i="5"/>
  <c r="M9" i="5"/>
  <c r="I9" i="5"/>
  <c r="M36" i="3"/>
  <c r="H9" i="5"/>
  <c r="L36" i="3"/>
  <c r="S8" i="5"/>
  <c r="R8" i="5"/>
  <c r="Q8" i="5"/>
  <c r="P8" i="5"/>
  <c r="O8" i="5"/>
  <c r="N8" i="5"/>
  <c r="M8" i="5"/>
  <c r="I8" i="5"/>
  <c r="M35" i="3"/>
  <c r="H8" i="5"/>
  <c r="L35" i="3"/>
  <c r="S7" i="5"/>
  <c r="R7" i="5"/>
  <c r="Q7" i="5"/>
  <c r="P7" i="5"/>
  <c r="O7" i="5"/>
  <c r="N7" i="5"/>
  <c r="M7" i="5"/>
  <c r="I7" i="5"/>
  <c r="M34" i="3"/>
  <c r="H7" i="5"/>
  <c r="L34" i="3"/>
  <c r="S6" i="5"/>
  <c r="R6" i="5"/>
  <c r="Q6" i="5"/>
  <c r="P6" i="5"/>
  <c r="O6" i="5"/>
  <c r="N6" i="5"/>
  <c r="M6" i="5"/>
  <c r="I6" i="5"/>
  <c r="M33" i="3"/>
  <c r="H6" i="5"/>
  <c r="L33" i="3"/>
  <c r="S5" i="5"/>
  <c r="R5" i="5"/>
  <c r="Q5" i="5"/>
  <c r="P5" i="5"/>
  <c r="O5" i="5"/>
  <c r="N5" i="5"/>
  <c r="M5" i="5"/>
  <c r="I5" i="5"/>
  <c r="M32" i="3"/>
  <c r="H5" i="5"/>
  <c r="L32" i="3"/>
  <c r="G270" i="3"/>
  <c r="E270" i="3"/>
  <c r="C270" i="3"/>
  <c r="G269" i="3"/>
  <c r="E269" i="3"/>
  <c r="C269" i="3"/>
  <c r="G268" i="3"/>
  <c r="E268" i="3"/>
  <c r="C268" i="3"/>
  <c r="G267" i="3"/>
  <c r="E267" i="3"/>
  <c r="C267" i="3"/>
  <c r="G266" i="3"/>
  <c r="E266" i="3"/>
  <c r="C266" i="3"/>
  <c r="G265" i="3"/>
  <c r="E265" i="3"/>
  <c r="C265" i="3"/>
  <c r="G264" i="3"/>
  <c r="E264" i="3"/>
  <c r="C264" i="3"/>
  <c r="G263" i="3"/>
  <c r="E263" i="3"/>
  <c r="C263" i="3"/>
  <c r="G262" i="3"/>
  <c r="E262" i="3"/>
  <c r="C262" i="3"/>
  <c r="G261" i="3"/>
  <c r="E261" i="3"/>
  <c r="C261" i="3"/>
  <c r="G260" i="3"/>
  <c r="E260" i="3"/>
  <c r="C260" i="3"/>
  <c r="G259" i="3"/>
  <c r="E259" i="3"/>
  <c r="C259" i="3"/>
  <c r="G258" i="3"/>
  <c r="E258" i="3"/>
  <c r="C258" i="3"/>
  <c r="G257" i="3"/>
  <c r="E257" i="3"/>
  <c r="C257" i="3"/>
  <c r="G256" i="3"/>
  <c r="E256" i="3"/>
  <c r="C256" i="3"/>
  <c r="G255" i="3"/>
  <c r="E255" i="3"/>
  <c r="C255" i="3"/>
  <c r="G254" i="3"/>
  <c r="E254" i="3"/>
  <c r="C254" i="3"/>
  <c r="G253" i="3"/>
  <c r="E253" i="3"/>
  <c r="C253" i="3"/>
  <c r="G252" i="3"/>
  <c r="E252" i="3"/>
  <c r="C252" i="3"/>
  <c r="G251" i="3"/>
  <c r="E251" i="3"/>
  <c r="C251" i="3"/>
  <c r="G250" i="3"/>
  <c r="E250" i="3"/>
  <c r="C250" i="3"/>
  <c r="G249" i="3"/>
  <c r="E249" i="3"/>
  <c r="C249" i="3"/>
  <c r="G248" i="3"/>
  <c r="E248" i="3"/>
  <c r="C248" i="3"/>
  <c r="G247" i="3"/>
  <c r="E247" i="3"/>
  <c r="C247" i="3"/>
  <c r="G246" i="3"/>
  <c r="E246" i="3"/>
  <c r="C246" i="3"/>
  <c r="G245" i="3"/>
  <c r="E245" i="3"/>
  <c r="C245" i="3"/>
  <c r="G244" i="3"/>
  <c r="E244" i="3"/>
  <c r="C244" i="3"/>
  <c r="G243" i="3"/>
  <c r="E243" i="3"/>
  <c r="C243" i="3"/>
  <c r="G242" i="3"/>
  <c r="E242" i="3"/>
  <c r="C242" i="3"/>
  <c r="G241" i="3"/>
  <c r="E241" i="3"/>
  <c r="C241" i="3"/>
  <c r="G240" i="3"/>
  <c r="E240" i="3"/>
  <c r="C240" i="3"/>
  <c r="G239" i="3"/>
  <c r="E239" i="3"/>
  <c r="C239" i="3"/>
  <c r="G238" i="3"/>
  <c r="E238" i="3"/>
  <c r="C238" i="3"/>
  <c r="G237" i="3"/>
  <c r="E237" i="3"/>
  <c r="C237" i="3"/>
  <c r="G236" i="3"/>
  <c r="E236" i="3"/>
  <c r="C236" i="3"/>
  <c r="G235" i="3"/>
  <c r="E235" i="3"/>
  <c r="C235" i="3"/>
  <c r="G234" i="3"/>
  <c r="E234" i="3"/>
  <c r="C234" i="3"/>
  <c r="G233" i="3"/>
  <c r="E233" i="3"/>
  <c r="C233" i="3"/>
  <c r="G232" i="3"/>
  <c r="E232" i="3"/>
  <c r="C232" i="3"/>
  <c r="G231" i="3"/>
  <c r="E231" i="3"/>
  <c r="C231" i="3"/>
  <c r="G230" i="3"/>
  <c r="E230" i="3"/>
  <c r="C230" i="3"/>
  <c r="G229" i="3"/>
  <c r="E229" i="3"/>
  <c r="C229" i="3"/>
  <c r="G228" i="3"/>
  <c r="E228" i="3"/>
  <c r="C228" i="3"/>
  <c r="G227" i="3"/>
  <c r="E227" i="3"/>
  <c r="C227" i="3"/>
  <c r="G226" i="3"/>
  <c r="E226" i="3"/>
  <c r="C226" i="3"/>
  <c r="G225" i="3"/>
  <c r="E225" i="3"/>
  <c r="C225" i="3"/>
  <c r="G224" i="3"/>
  <c r="E224" i="3"/>
  <c r="C224" i="3"/>
  <c r="G223" i="3"/>
  <c r="E223" i="3"/>
  <c r="C223" i="3"/>
  <c r="G222" i="3"/>
  <c r="E222" i="3"/>
  <c r="C222" i="3"/>
  <c r="G221" i="3"/>
  <c r="E221" i="3"/>
  <c r="C221" i="3"/>
  <c r="G220" i="3"/>
  <c r="E220" i="3"/>
  <c r="C220" i="3"/>
  <c r="G219" i="3"/>
  <c r="E219" i="3"/>
  <c r="C219" i="3"/>
  <c r="G218" i="3"/>
  <c r="E218" i="3"/>
  <c r="C218" i="3"/>
  <c r="G217" i="3"/>
  <c r="E217" i="3"/>
  <c r="C217" i="3"/>
  <c r="G216" i="3"/>
  <c r="E216" i="3"/>
  <c r="C216" i="3"/>
  <c r="G215" i="3"/>
  <c r="E215" i="3"/>
  <c r="C215" i="3"/>
  <c r="G214" i="3"/>
  <c r="E214" i="3"/>
  <c r="C214" i="3"/>
  <c r="G213" i="3"/>
  <c r="E213" i="3"/>
  <c r="C213" i="3"/>
  <c r="G212" i="3"/>
  <c r="E212" i="3"/>
  <c r="C212" i="3"/>
  <c r="G211" i="3"/>
  <c r="E211" i="3"/>
  <c r="C211" i="3"/>
  <c r="G210" i="3"/>
  <c r="E210" i="3"/>
  <c r="C210" i="3"/>
  <c r="G209" i="3"/>
  <c r="E209" i="3"/>
  <c r="C209" i="3"/>
  <c r="G208" i="3"/>
  <c r="E208" i="3"/>
  <c r="C208" i="3"/>
  <c r="G207" i="3"/>
  <c r="E207" i="3"/>
  <c r="C207" i="3"/>
  <c r="G206" i="3"/>
  <c r="E206" i="3"/>
  <c r="C206" i="3"/>
  <c r="G205" i="3"/>
  <c r="E205" i="3"/>
  <c r="C205" i="3"/>
  <c r="G204" i="3"/>
  <c r="E204" i="3"/>
  <c r="C204" i="3"/>
  <c r="G203" i="3"/>
  <c r="E203" i="3"/>
  <c r="C203" i="3"/>
  <c r="G202" i="3"/>
  <c r="E202" i="3"/>
  <c r="C202" i="3"/>
  <c r="G201" i="3"/>
  <c r="E201" i="3"/>
  <c r="C201" i="3"/>
  <c r="G200" i="3"/>
  <c r="E200" i="3"/>
  <c r="C200" i="3"/>
  <c r="G199" i="3"/>
  <c r="E199" i="3"/>
  <c r="C199" i="3"/>
  <c r="G198" i="3"/>
  <c r="E198" i="3"/>
  <c r="C198" i="3"/>
  <c r="G197" i="3"/>
  <c r="E197" i="3"/>
  <c r="C197" i="3"/>
  <c r="G196" i="3"/>
  <c r="E196" i="3"/>
  <c r="C196" i="3"/>
  <c r="G195" i="3"/>
  <c r="E195" i="3"/>
  <c r="C195" i="3"/>
  <c r="G194" i="3"/>
  <c r="E194" i="3"/>
  <c r="C194" i="3"/>
  <c r="G193" i="3"/>
  <c r="E193" i="3"/>
  <c r="C193" i="3"/>
  <c r="G192" i="3"/>
  <c r="E192" i="3"/>
  <c r="C192" i="3"/>
  <c r="G191" i="3"/>
  <c r="E191" i="3"/>
  <c r="C191" i="3"/>
  <c r="G190" i="3"/>
  <c r="E190" i="3"/>
  <c r="C190" i="3"/>
  <c r="G189" i="3"/>
  <c r="E189" i="3"/>
  <c r="C189" i="3"/>
  <c r="G188" i="3"/>
  <c r="E188" i="3"/>
  <c r="C188" i="3"/>
  <c r="G187" i="3"/>
  <c r="E187" i="3"/>
  <c r="C187" i="3"/>
  <c r="G186" i="3"/>
  <c r="E186" i="3"/>
  <c r="C186" i="3"/>
  <c r="G185" i="3"/>
  <c r="E185" i="3"/>
  <c r="C185" i="3"/>
  <c r="G184" i="3"/>
  <c r="E184" i="3"/>
  <c r="C184" i="3"/>
  <c r="G183" i="3"/>
  <c r="E183" i="3"/>
  <c r="C183" i="3"/>
  <c r="G182" i="3"/>
  <c r="E182" i="3"/>
  <c r="C182" i="3"/>
  <c r="G181" i="3"/>
  <c r="E181" i="3"/>
  <c r="C181" i="3"/>
  <c r="G180" i="3"/>
  <c r="E180" i="3"/>
  <c r="C180" i="3"/>
  <c r="G179" i="3"/>
  <c r="E179" i="3"/>
  <c r="C179" i="3"/>
  <c r="G178" i="3"/>
  <c r="E178" i="3"/>
  <c r="C178" i="3"/>
  <c r="G177" i="3"/>
  <c r="E177" i="3"/>
  <c r="C177" i="3"/>
  <c r="G176" i="3"/>
  <c r="E176" i="3"/>
  <c r="C176" i="3"/>
  <c r="G175" i="3"/>
  <c r="E175" i="3"/>
  <c r="C175" i="3"/>
  <c r="G174" i="3"/>
  <c r="E174" i="3"/>
  <c r="C174" i="3"/>
  <c r="G173" i="3"/>
  <c r="E173" i="3"/>
  <c r="C173" i="3"/>
  <c r="G172" i="3"/>
  <c r="E172" i="3"/>
  <c r="C172" i="3"/>
  <c r="G171" i="3"/>
  <c r="E171" i="3"/>
  <c r="C171" i="3"/>
  <c r="G170" i="3"/>
  <c r="E170" i="3"/>
  <c r="C170" i="3"/>
  <c r="G169" i="3"/>
  <c r="E169" i="3"/>
  <c r="C169" i="3"/>
  <c r="G168" i="3"/>
  <c r="E168" i="3"/>
  <c r="C168" i="3"/>
  <c r="G167" i="3"/>
  <c r="E167" i="3"/>
  <c r="C167" i="3"/>
  <c r="G166" i="3"/>
  <c r="E166" i="3"/>
  <c r="C166" i="3"/>
  <c r="G165" i="3"/>
  <c r="E165" i="3"/>
  <c r="C165" i="3"/>
  <c r="G164" i="3"/>
  <c r="E164" i="3"/>
  <c r="C164" i="3"/>
  <c r="G163" i="3"/>
  <c r="E163" i="3"/>
  <c r="C163" i="3"/>
  <c r="G162" i="3"/>
  <c r="E162" i="3"/>
  <c r="C162" i="3"/>
  <c r="G161" i="3"/>
  <c r="E161" i="3"/>
  <c r="C161" i="3"/>
  <c r="G160" i="3"/>
  <c r="E160" i="3"/>
  <c r="C160" i="3"/>
  <c r="G159" i="3"/>
  <c r="E159" i="3"/>
  <c r="C159" i="3"/>
  <c r="G158" i="3"/>
  <c r="E158" i="3"/>
  <c r="C158" i="3"/>
  <c r="G157" i="3"/>
  <c r="E157" i="3"/>
  <c r="C157" i="3"/>
  <c r="G156" i="3"/>
  <c r="E156" i="3"/>
  <c r="C156" i="3"/>
  <c r="G155" i="3"/>
  <c r="E155" i="3"/>
  <c r="C155" i="3"/>
  <c r="G154" i="3"/>
  <c r="E154" i="3"/>
  <c r="C154" i="3"/>
  <c r="G153" i="3"/>
  <c r="E153" i="3"/>
  <c r="C153" i="3"/>
  <c r="G152" i="3"/>
  <c r="E152" i="3"/>
  <c r="C152" i="3"/>
  <c r="G151" i="3"/>
  <c r="E151" i="3"/>
  <c r="C151" i="3"/>
  <c r="G150" i="3"/>
  <c r="E150" i="3"/>
  <c r="C150" i="3"/>
  <c r="G149" i="3"/>
  <c r="E149" i="3"/>
  <c r="C149" i="3"/>
  <c r="G148" i="3"/>
  <c r="E148" i="3"/>
  <c r="C148" i="3"/>
  <c r="G147" i="3"/>
  <c r="E147" i="3"/>
  <c r="C147" i="3"/>
  <c r="G146" i="3"/>
  <c r="E146" i="3"/>
  <c r="C146" i="3"/>
  <c r="G145" i="3"/>
  <c r="E145" i="3"/>
  <c r="C145" i="3"/>
  <c r="G144" i="3"/>
  <c r="E144" i="3"/>
  <c r="C144" i="3"/>
  <c r="G143" i="3"/>
  <c r="E143" i="3"/>
  <c r="C143" i="3"/>
  <c r="G142" i="3"/>
  <c r="E142" i="3"/>
  <c r="C142" i="3"/>
  <c r="G141" i="3"/>
  <c r="E141" i="3"/>
  <c r="C141" i="3"/>
  <c r="G140" i="3"/>
  <c r="E140" i="3"/>
  <c r="C140" i="3"/>
  <c r="G139" i="3"/>
  <c r="E139" i="3"/>
  <c r="C139" i="3"/>
  <c r="G138" i="3"/>
  <c r="E138" i="3"/>
  <c r="C138" i="3"/>
  <c r="G137" i="3"/>
  <c r="E137" i="3"/>
  <c r="C137" i="3"/>
  <c r="G136" i="3"/>
  <c r="E136" i="3"/>
  <c r="C136" i="3"/>
  <c r="G135" i="3"/>
  <c r="E135" i="3"/>
  <c r="C135" i="3"/>
  <c r="G134" i="3"/>
  <c r="E134" i="3"/>
  <c r="C134" i="3"/>
  <c r="G133" i="3"/>
  <c r="E133" i="3"/>
  <c r="C133" i="3"/>
  <c r="G132" i="3"/>
  <c r="E132" i="3"/>
  <c r="C132" i="3"/>
  <c r="G131" i="3"/>
  <c r="E131" i="3"/>
  <c r="C131" i="3"/>
  <c r="G130" i="3"/>
  <c r="E130" i="3"/>
  <c r="C130" i="3"/>
  <c r="G129" i="3"/>
  <c r="E129" i="3"/>
  <c r="C129" i="3"/>
  <c r="G128" i="3"/>
  <c r="E128" i="3"/>
  <c r="C128" i="3"/>
  <c r="G127" i="3"/>
  <c r="E127" i="3"/>
  <c r="C127" i="3"/>
  <c r="G126" i="3"/>
  <c r="E126" i="3"/>
  <c r="C126" i="3"/>
  <c r="G125" i="3"/>
  <c r="E125" i="3"/>
  <c r="C125" i="3"/>
  <c r="G124" i="3"/>
  <c r="E124" i="3"/>
  <c r="C124" i="3"/>
  <c r="G123" i="3"/>
  <c r="E123" i="3"/>
  <c r="C123" i="3"/>
  <c r="G122" i="3"/>
  <c r="E122" i="3"/>
  <c r="C122" i="3"/>
  <c r="G121" i="3"/>
  <c r="E121" i="3"/>
  <c r="C121" i="3"/>
  <c r="G120" i="3"/>
  <c r="E120" i="3"/>
  <c r="C120" i="3"/>
  <c r="G119" i="3"/>
  <c r="E119" i="3"/>
  <c r="C119" i="3"/>
  <c r="G118" i="3"/>
  <c r="E118" i="3"/>
  <c r="C118" i="3"/>
  <c r="G117" i="3"/>
  <c r="E117" i="3"/>
  <c r="C117" i="3"/>
  <c r="G116" i="3"/>
  <c r="E116" i="3"/>
  <c r="C116" i="3"/>
  <c r="G115" i="3"/>
  <c r="E115" i="3"/>
  <c r="C115" i="3"/>
  <c r="G114" i="3"/>
  <c r="E114" i="3"/>
  <c r="C114" i="3"/>
  <c r="G113" i="3"/>
  <c r="E113" i="3"/>
  <c r="C113" i="3"/>
  <c r="G112" i="3"/>
  <c r="E112" i="3"/>
  <c r="C112" i="3"/>
  <c r="G111" i="3"/>
  <c r="E111" i="3"/>
  <c r="C111" i="3"/>
  <c r="G110" i="3"/>
  <c r="E110" i="3"/>
  <c r="C110" i="3"/>
  <c r="G109" i="3"/>
  <c r="E109" i="3"/>
  <c r="C109" i="3"/>
  <c r="G108" i="3"/>
  <c r="E108" i="3"/>
  <c r="C108" i="3"/>
  <c r="G107" i="3"/>
  <c r="E107" i="3"/>
  <c r="C107" i="3"/>
  <c r="G106" i="3"/>
  <c r="E106" i="3"/>
  <c r="C106" i="3"/>
  <c r="G105" i="3"/>
  <c r="E105" i="3"/>
  <c r="C105" i="3"/>
  <c r="G104" i="3"/>
  <c r="E104" i="3"/>
  <c r="C104" i="3"/>
  <c r="G103" i="3"/>
  <c r="E103" i="3"/>
  <c r="C103" i="3"/>
  <c r="G102" i="3"/>
  <c r="E102" i="3"/>
  <c r="C102" i="3"/>
  <c r="G101" i="3"/>
  <c r="E101" i="3"/>
  <c r="C101" i="3"/>
  <c r="G100" i="3"/>
  <c r="E100" i="3"/>
  <c r="C100" i="3"/>
  <c r="G99" i="3"/>
  <c r="E99" i="3"/>
  <c r="C99" i="3"/>
  <c r="G98" i="3"/>
  <c r="E98" i="3"/>
  <c r="C98" i="3"/>
  <c r="G97" i="3"/>
  <c r="E97" i="3"/>
  <c r="C97" i="3"/>
  <c r="G96" i="3"/>
  <c r="E96" i="3"/>
  <c r="C96" i="3"/>
  <c r="G95" i="3"/>
  <c r="E95" i="3"/>
  <c r="C95" i="3"/>
  <c r="G94" i="3"/>
  <c r="E94" i="3"/>
  <c r="C94" i="3"/>
  <c r="G93" i="3"/>
  <c r="E93" i="3"/>
  <c r="C93" i="3"/>
  <c r="G92" i="3"/>
  <c r="E92" i="3"/>
  <c r="C92" i="3"/>
  <c r="G91" i="3"/>
  <c r="E91" i="3"/>
  <c r="C91" i="3"/>
  <c r="G90" i="3"/>
  <c r="E90" i="3"/>
  <c r="C90" i="3"/>
  <c r="G89" i="3"/>
  <c r="E89" i="3"/>
  <c r="C89" i="3"/>
  <c r="G88" i="3"/>
  <c r="E88" i="3"/>
  <c r="C88" i="3"/>
  <c r="G87" i="3"/>
  <c r="E87" i="3"/>
  <c r="C87" i="3"/>
  <c r="G86" i="3"/>
  <c r="E86" i="3"/>
  <c r="C86" i="3"/>
  <c r="G85" i="3"/>
  <c r="E85" i="3"/>
  <c r="C85" i="3"/>
  <c r="G84" i="3"/>
  <c r="E84" i="3"/>
  <c r="C84" i="3"/>
  <c r="G83" i="3"/>
  <c r="E83" i="3"/>
  <c r="C83" i="3"/>
  <c r="G82" i="3"/>
  <c r="E82" i="3"/>
  <c r="C82" i="3"/>
  <c r="G81" i="3"/>
  <c r="E81" i="3"/>
  <c r="C81" i="3"/>
  <c r="G80" i="3"/>
  <c r="E80" i="3"/>
  <c r="C80" i="3"/>
  <c r="G79" i="3"/>
  <c r="E79" i="3"/>
  <c r="C79" i="3"/>
  <c r="G78" i="3"/>
  <c r="E78" i="3"/>
  <c r="C78" i="3"/>
  <c r="G77" i="3"/>
  <c r="E77" i="3"/>
  <c r="C77" i="3"/>
  <c r="G76" i="3"/>
  <c r="E76" i="3"/>
  <c r="C76" i="3"/>
  <c r="L75" i="3"/>
  <c r="G75" i="3"/>
  <c r="E75" i="3"/>
  <c r="C75" i="3"/>
  <c r="L74" i="3"/>
  <c r="G74" i="3"/>
  <c r="E74" i="3"/>
  <c r="C74" i="3"/>
  <c r="L73" i="3"/>
  <c r="G73" i="3"/>
  <c r="E73" i="3"/>
  <c r="C73" i="3"/>
  <c r="L72" i="3"/>
  <c r="G72" i="3"/>
  <c r="E72" i="3"/>
  <c r="C72" i="3"/>
  <c r="L71" i="3"/>
  <c r="G71" i="3"/>
  <c r="E71" i="3"/>
  <c r="C71" i="3"/>
  <c r="L70" i="3"/>
  <c r="G70" i="3"/>
  <c r="E70" i="3"/>
  <c r="C70" i="3"/>
  <c r="L69" i="3"/>
  <c r="G69" i="3"/>
  <c r="E69" i="3"/>
  <c r="C69" i="3"/>
  <c r="L68" i="3"/>
  <c r="G68" i="3"/>
  <c r="E68" i="3"/>
  <c r="C68" i="3"/>
  <c r="L67" i="3"/>
  <c r="G67" i="3"/>
  <c r="E67" i="3"/>
  <c r="C67" i="3"/>
  <c r="L66" i="3"/>
  <c r="G66" i="3"/>
  <c r="E66" i="3"/>
  <c r="C66" i="3"/>
  <c r="G65" i="3"/>
  <c r="E65" i="3"/>
  <c r="C65" i="3"/>
  <c r="G64" i="3"/>
  <c r="E64" i="3"/>
  <c r="C64" i="3"/>
  <c r="G63" i="3"/>
  <c r="E63" i="3"/>
  <c r="C63" i="3"/>
  <c r="G62" i="3"/>
  <c r="E62" i="3"/>
  <c r="C62" i="3"/>
  <c r="G61" i="3"/>
  <c r="E61" i="3"/>
  <c r="C61" i="3"/>
  <c r="G60" i="3"/>
  <c r="E60" i="3"/>
  <c r="C60" i="3"/>
  <c r="G59" i="3"/>
  <c r="E59" i="3"/>
  <c r="C59" i="3"/>
  <c r="G58" i="3"/>
  <c r="E58" i="3"/>
  <c r="C58" i="3"/>
  <c r="G57" i="3"/>
  <c r="E57" i="3"/>
  <c r="C57" i="3"/>
  <c r="G56" i="3"/>
  <c r="E56" i="3"/>
  <c r="C56" i="3"/>
  <c r="G55" i="3"/>
  <c r="E55" i="3"/>
  <c r="C55" i="3"/>
  <c r="G54" i="3"/>
  <c r="E54" i="3"/>
  <c r="C54" i="3"/>
  <c r="G53" i="3"/>
  <c r="E53" i="3"/>
  <c r="C53" i="3"/>
  <c r="G52" i="3"/>
  <c r="E52" i="3"/>
  <c r="C52" i="3"/>
  <c r="G51" i="3"/>
  <c r="E51" i="3"/>
  <c r="C51" i="3"/>
  <c r="G50" i="3"/>
  <c r="E50" i="3"/>
  <c r="C50" i="3"/>
  <c r="G49" i="3"/>
  <c r="E49" i="3"/>
  <c r="C49" i="3"/>
  <c r="G48" i="3"/>
  <c r="E48" i="3"/>
  <c r="C48" i="3"/>
  <c r="G47" i="3"/>
  <c r="E47" i="3"/>
  <c r="C47" i="3"/>
  <c r="G46" i="3"/>
  <c r="E46" i="3"/>
  <c r="C46" i="3"/>
  <c r="G45" i="3"/>
  <c r="E45" i="3"/>
  <c r="C45" i="3"/>
  <c r="G44" i="3"/>
  <c r="E44" i="3"/>
  <c r="C44" i="3"/>
  <c r="G43" i="3"/>
  <c r="E43" i="3"/>
  <c r="C43" i="3"/>
  <c r="G42" i="3"/>
  <c r="E42" i="3"/>
  <c r="C42" i="3"/>
  <c r="G41" i="3"/>
  <c r="E41" i="3"/>
  <c r="C41" i="3"/>
  <c r="G40" i="3"/>
  <c r="E40" i="3"/>
  <c r="C40" i="3"/>
  <c r="G39" i="3"/>
  <c r="E39" i="3"/>
  <c r="C39" i="3"/>
  <c r="G38" i="3"/>
  <c r="E38" i="3"/>
  <c r="C38" i="3"/>
  <c r="G37" i="3"/>
  <c r="E37" i="3"/>
  <c r="C37" i="3"/>
  <c r="G36" i="3"/>
  <c r="E36" i="3"/>
  <c r="C36" i="3"/>
  <c r="G35" i="3"/>
  <c r="E35" i="3"/>
  <c r="C35" i="3"/>
  <c r="G34" i="3"/>
  <c r="E34" i="3"/>
  <c r="C34" i="3"/>
  <c r="G33" i="3"/>
  <c r="E33" i="3"/>
  <c r="C33" i="3"/>
  <c r="G32" i="3"/>
  <c r="E32" i="3"/>
  <c r="C32" i="3"/>
  <c r="G31" i="3"/>
  <c r="E31" i="3"/>
  <c r="C31" i="3"/>
  <c r="G30" i="3"/>
  <c r="E30" i="3"/>
  <c r="C30" i="3"/>
  <c r="G29" i="3"/>
  <c r="E29" i="3"/>
  <c r="C29" i="3"/>
  <c r="G28" i="3"/>
  <c r="E28" i="3"/>
  <c r="C28" i="3"/>
  <c r="G27" i="3"/>
  <c r="E27" i="3"/>
  <c r="C27" i="3"/>
  <c r="G26" i="3"/>
  <c r="E26" i="3"/>
  <c r="C26" i="3"/>
  <c r="G25" i="3"/>
  <c r="E25" i="3"/>
  <c r="C25" i="3"/>
  <c r="G24" i="3"/>
  <c r="E24" i="3"/>
  <c r="C24" i="3"/>
  <c r="G23" i="3"/>
  <c r="E23" i="3"/>
  <c r="C23" i="3"/>
  <c r="F20" i="3"/>
  <c r="F16" i="3"/>
  <c r="F11" i="3"/>
  <c r="F10" i="3"/>
  <c r="F9" i="3"/>
  <c r="E9" i="3"/>
  <c r="F7" i="3"/>
  <c r="F6" i="3"/>
  <c r="F5" i="3"/>
  <c r="E5" i="3"/>
  <c r="M75" i="3"/>
  <c r="L54" i="3"/>
  <c r="L57" i="3"/>
  <c r="O75" i="3"/>
  <c r="N66" i="3"/>
  <c r="O66" i="3"/>
  <c r="O67" i="3"/>
  <c r="O68" i="3"/>
  <c r="O69" i="3"/>
  <c r="O71" i="3"/>
  <c r="O72" i="3"/>
  <c r="O73" i="3"/>
  <c r="O74" i="3"/>
  <c r="N67" i="3"/>
  <c r="L59" i="3"/>
  <c r="N70" i="3"/>
  <c r="M66" i="3"/>
  <c r="M69" i="3"/>
  <c r="N69" i="3"/>
  <c r="M74" i="3"/>
  <c r="U75" i="3"/>
  <c r="M73" i="3"/>
  <c r="L56" i="3"/>
  <c r="M72" i="3"/>
  <c r="N36" i="3"/>
  <c r="P36" i="3"/>
  <c r="L52" i="3"/>
  <c r="L53" i="3"/>
  <c r="O70" i="3"/>
  <c r="M71" i="3"/>
  <c r="L55" i="3"/>
  <c r="N55" i="3"/>
  <c r="S35" i="3"/>
  <c r="Q34" i="3"/>
  <c r="Q40" i="3"/>
  <c r="Q38" i="3"/>
  <c r="N68" i="3"/>
  <c r="R68" i="3"/>
  <c r="N71" i="3"/>
  <c r="N72" i="3"/>
  <c r="Q39" i="3"/>
  <c r="N73" i="3"/>
  <c r="N74" i="3"/>
  <c r="N75" i="3"/>
  <c r="M68" i="3"/>
  <c r="M67" i="3"/>
  <c r="M70" i="3"/>
  <c r="N34" i="3"/>
  <c r="P34" i="3"/>
  <c r="S37" i="3"/>
  <c r="Q36" i="3"/>
  <c r="L58" i="3"/>
  <c r="N58" i="3"/>
  <c r="S36" i="3"/>
  <c r="N38" i="3"/>
  <c r="P38" i="3"/>
  <c r="Q32" i="3"/>
  <c r="S38" i="3"/>
  <c r="S34" i="3"/>
  <c r="Q41" i="3"/>
  <c r="N40" i="3"/>
  <c r="P40" i="3"/>
  <c r="S39" i="3"/>
  <c r="N41" i="3"/>
  <c r="P41" i="3"/>
  <c r="S41" i="3"/>
  <c r="S40" i="3"/>
  <c r="Q33" i="3"/>
  <c r="Q35" i="3"/>
  <c r="Q37" i="3"/>
  <c r="N54" i="3"/>
  <c r="N32" i="3"/>
  <c r="P32" i="3"/>
  <c r="S33" i="3"/>
  <c r="N35" i="3"/>
  <c r="P35" i="3"/>
  <c r="N37" i="3"/>
  <c r="P37" i="3"/>
  <c r="N39" i="3"/>
  <c r="P39" i="3"/>
  <c r="N57" i="3"/>
  <c r="N33" i="3"/>
  <c r="P33" i="3"/>
  <c r="R75" i="3"/>
  <c r="R72" i="3"/>
  <c r="R70" i="3"/>
  <c r="R71" i="3"/>
  <c r="R66" i="3"/>
  <c r="R73" i="3"/>
  <c r="U69" i="3"/>
  <c r="U70" i="3"/>
  <c r="R67" i="3"/>
  <c r="R74" i="3"/>
  <c r="N56" i="3"/>
  <c r="R69" i="3"/>
  <c r="U72" i="3"/>
  <c r="U67" i="3"/>
  <c r="N51" i="3"/>
  <c r="N52" i="3"/>
  <c r="U74" i="3"/>
  <c r="U73" i="3"/>
  <c r="N53" i="3"/>
  <c r="U71" i="3"/>
  <c r="N59" i="3"/>
  <c r="U68" i="3"/>
</calcChain>
</file>

<file path=xl/sharedStrings.xml><?xml version="1.0" encoding="utf-8"?>
<sst xmlns="http://schemas.openxmlformats.org/spreadsheetml/2006/main" count="4717" uniqueCount="593">
  <si>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</si>
  <si>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</si>
  <si>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</si>
  <si>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</si>
  <si>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</si>
  <si>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</si>
  <si>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</si>
  <si>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PF_DrunkenMan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</si>
  <si>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</si>
  <si>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</si>
  <si>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</si>
  <si>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</si>
  <si>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</si>
  <si>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</si>
  <si>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</si>
  <si>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</si>
  <si>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</si>
  <si>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</si>
  <si>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</si>
  <si>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</si>
  <si>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</si>
  <si>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</si>
  <si>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</si>
  <si>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PF_BadBird</t>
  </si>
  <si>
    <t>PF_GoodJunkBottle</t>
  </si>
  <si>
    <t>SP_BadBird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</si>
  <si>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</si>
  <si>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</si>
  <si>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</si>
  <si>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</si>
  <si>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</si>
  <si>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</si>
  <si>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</si>
  <si>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</si>
  <si>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</si>
  <si>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</si>
  <si>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</si>
  <si>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</si>
  <si>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</si>
  <si>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</si>
  <si>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</si>
  <si>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</si>
  <si>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</si>
  <si>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</si>
  <si>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</si>
  <si>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</si>
  <si>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</si>
  <si>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</si>
  <si>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</si>
  <si>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</si>
  <si>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</si>
  <si>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</si>
  <si>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</si>
  <si>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</si>
  <si>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PF_EnemyTier0</t>
  </si>
  <si>
    <t>PF_EnemyTier4</t>
  </si>
  <si>
    <t>PF_EnemyTier3</t>
  </si>
  <si>
    <t>PF_EnemyTier2</t>
  </si>
  <si>
    <t>PF_EnemyTier1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</si>
  <si>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</si>
  <si>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</si>
  <si>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</si>
  <si>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</si>
  <si>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</si>
  <si>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</si>
  <si>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</si>
  <si>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</si>
  <si>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</si>
  <si>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</si>
  <si>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</si>
  <si>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</si>
  <si>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</si>
  <si>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</si>
  <si>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</si>
  <si>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</si>
  <si>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</si>
  <si>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</si>
  <si>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</si>
  <si>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</si>
  <si>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</si>
  <si>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</si>
  <si>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</si>
  <si>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</si>
  <si>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</si>
  <si>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</si>
  <si>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</si>
  <si>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</si>
  <si>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</si>
  <si>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</si>
  <si>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</si>
  <si>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</si>
  <si>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</si>
  <si>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</si>
  <si>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</si>
  <si>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BadBird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</si>
  <si>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</si>
  <si>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</si>
  <si>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</si>
  <si>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</si>
  <si>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</si>
  <si>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</si>
  <si>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</si>
  <si>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</si>
  <si>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</si>
  <si>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</si>
  <si>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</si>
  <si>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</si>
  <si>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</si>
  <si>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</si>
  <si>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</si>
  <si>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</si>
  <si>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</si>
  <si>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</si>
  <si>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</si>
  <si>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</si>
  <si>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</si>
  <si>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</si>
  <si>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</si>
  <si>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</si>
  <si>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</si>
  <si>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</si>
  <si>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</si>
  <si>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</si>
  <si>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</si>
  <si>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</si>
  <si>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</si>
  <si>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</si>
  <si>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</si>
  <si>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</si>
  <si>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</si>
  <si>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</si>
  <si>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</si>
  <si>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</si>
  <si>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</si>
  <si>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</si>
  <si>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</si>
  <si>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</si>
  <si>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</si>
  <si>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</si>
  <si>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</si>
  <si>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</si>
  <si>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</si>
  <si>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</si>
  <si>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</si>
  <si>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</si>
  <si>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</si>
  <si>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</si>
  <si>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</si>
  <si>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</si>
  <si>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</si>
  <si>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</si>
  <si>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</si>
  <si>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</si>
  <si>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</si>
  <si>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</si>
  <si>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</si>
  <si>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</si>
  <si>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</si>
  <si>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</si>
  <si>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</si>
  <si>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</si>
  <si>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</si>
  <si>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</si>
  <si>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</si>
  <si>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</si>
  <si>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</si>
  <si>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</si>
  <si>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</si>
  <si>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</si>
  <si>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</si>
  <si>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</si>
  <si>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</si>
  <si>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</si>
  <si>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</si>
  <si>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</si>
  <si>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</si>
  <si>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</si>
  <si>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</si>
  <si>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</si>
  <si>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</si>
  <si>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</si>
  <si>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</si>
  <si>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</si>
  <si>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</si>
  <si>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</si>
  <si>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</si>
  <si>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</si>
  <si>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</si>
  <si>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</si>
  <si>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</si>
  <si>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</si>
  <si>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</si>
  <si>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</si>
  <si>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</si>
  <si>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</si>
  <si>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</si>
  <si>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</si>
  <si>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</si>
  <si>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</si>
  <si>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</si>
  <si>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</si>
  <si>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</si>
  <si>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</si>
  <si>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</si>
  <si>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</si>
  <si>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</si>
  <si>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</si>
  <si>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</si>
  <si>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</si>
  <si>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</si>
  <si>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</si>
  <si>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</si>
  <si>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</si>
  <si>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</si>
  <si>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</si>
  <si>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</si>
  <si>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</si>
  <si>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</si>
  <si>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</si>
  <si>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</si>
  <si>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</si>
  <si>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</si>
  <si>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</si>
  <si>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</si>
  <si>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</si>
  <si>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</si>
  <si>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</si>
  <si>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</si>
  <si>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</si>
  <si>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</si>
  <si>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</si>
  <si>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</si>
  <si>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</si>
  <si>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</si>
  <si>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</si>
  <si>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</si>
  <si>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</si>
  <si>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</si>
  <si>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</si>
  <si>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</si>
  <si>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</si>
  <si>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</si>
  <si>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Air/PF_EnemyTier0</t>
  </si>
  <si>
    <t>Air/PF_EnemyTier1</t>
  </si>
  <si>
    <t>Air/PF_EnemyTier2</t>
  </si>
  <si>
    <t>Air/PF_EnemyTier3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</si>
  <si>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</si>
  <si>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</si>
  <si>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</si>
  <si>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</si>
  <si>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</si>
  <si>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</si>
  <si>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</si>
  <si>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</si>
  <si>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</si>
  <si>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</si>
  <si>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</si>
  <si>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</si>
  <si>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</si>
  <si>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</si>
  <si>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</si>
  <si>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</si>
  <si>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Junk/PF_GoodJunkBottle</t>
  </si>
  <si>
    <t>Monster/PF_Troll</t>
  </si>
  <si>
    <t>Surface/PF_Archer01</t>
  </si>
  <si>
    <t>Surface/PF_Archer02_Static</t>
  </si>
  <si>
    <t>Surface/PF_BakerWoman</t>
  </si>
  <si>
    <t>Surface/PF_Cow</t>
  </si>
  <si>
    <t>Surface/PF_DrunkenMan</t>
  </si>
  <si>
    <t>Surface/PF_Horse</t>
  </si>
  <si>
    <t>Surface/PF_Sheep</t>
  </si>
  <si>
    <t>Surface/PF_Soldier01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</si>
  <si>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</si>
  <si>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</si>
  <si>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</si>
  <si>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</si>
  <si>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</si>
  <si>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</si>
  <si>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</si>
  <si>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</si>
  <si>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</si>
  <si>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</si>
  <si>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</si>
  <si>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Forest</t>
  </si>
  <si>
    <t>Waterfall</t>
  </si>
  <si>
    <t>?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</si>
  <si>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</si>
  <si>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</si>
  <si>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</si>
  <si>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</si>
  <si>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</si>
  <si>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</si>
  <si>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</si>
  <si>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</si>
  <si>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</si>
  <si>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</si>
  <si>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</si>
  <si>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</si>
  <si>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</si>
  <si>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</si>
  <si>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</si>
  <si>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</si>
  <si>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</si>
  <si>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</si>
  <si>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</si>
  <si>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</si>
  <si>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</si>
  <si>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</si>
  <si>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</si>
  <si>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</si>
  <si>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</si>
  <si>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</si>
  <si>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</si>
  <si>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</si>
  <si>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</si>
  <si>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</si>
  <si>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</si>
  <si>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SP_OwlSmall</t>
  </si>
  <si>
    <t>PF_OwlSmall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</si>
  <si>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</si>
  <si>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</si>
  <si>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</si>
  <si>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</si>
  <si>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</si>
  <si>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</si>
  <si>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</si>
  <si>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</si>
  <si>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</si>
  <si>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</si>
  <si>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</si>
  <si>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</si>
  <si>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</si>
  <si>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Shark</t>
  </si>
  <si>
    <t>SP_Shark</t>
  </si>
  <si>
    <t>PF_Shark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</si>
  <si>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</si>
  <si>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</si>
  <si>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</si>
  <si>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</si>
  <si>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</si>
  <si>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</si>
  <si>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</si>
  <si>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</si>
  <si>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</si>
  <si>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</si>
  <si>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</si>
  <si>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</si>
  <si>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</si>
  <si>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</si>
  <si>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</si>
  <si>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</si>
  <si>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</si>
  <si>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</si>
  <si>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</si>
  <si>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</si>
  <si>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</si>
  <si>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</si>
  <si>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</si>
  <si>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</si>
  <si>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</si>
  <si>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</si>
  <si>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</si>
  <si>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</si>
  <si>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</si>
  <si>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</si>
  <si>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Surface/PF_BoatFisher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</si>
  <si>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</si>
  <si>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</si>
  <si>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</si>
  <si>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</si>
  <si>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</si>
  <si>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</si>
  <si>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</si>
  <si>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</si>
  <si>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</si>
  <si>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</si>
  <si>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</si>
  <si>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</si>
  <si>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</si>
  <si>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</si>
  <si>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</si>
  <si>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</si>
  <si>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</si>
  <si>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</si>
  <si>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</si>
  <si>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</si>
  <si>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</si>
  <si>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</si>
  <si>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</si>
  <si>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</si>
  <si>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</si>
  <si>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</si>
  <si>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PF_Witch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</si>
  <si>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</si>
  <si>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</si>
  <si>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</si>
  <si>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</si>
  <si>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</si>
  <si>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</si>
  <si>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</si>
  <si>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Hay 2 soldiers, podriamos tintar uno de ellos y que sea una version mas chunga?</t>
  </si>
  <si>
    <t>Tropical fishes? FishGeneric?</t>
  </si>
  <si>
    <t>EntityPrefabs not used:</t>
  </si>
  <si>
    <t>PF_HorseFlying</t>
  </si>
  <si>
    <t>PF_PROTO_Squid</t>
  </si>
  <si>
    <t>GoblinBoat</t>
  </si>
  <si>
    <t>La hanging cage no tiene entrada de content?  DEBERA TENER CONTENT, SI</t>
  </si>
  <si>
    <t>AMBIENT HAZARDS</t>
  </si>
  <si>
    <t>PF_PoisonFlower</t>
  </si>
  <si>
    <t>PF_Marmite</t>
  </si>
  <si>
    <t>OTHERS</t>
  </si>
  <si>
    <t>PF_Catapult</t>
  </si>
  <si>
    <t>PF_Scaffold</t>
  </si>
  <si>
    <t>PufferBird: cuando está hinchado, deberia ser comible a partir de otro tier mayor</t>
  </si>
  <si>
    <t>SP_Cage</t>
  </si>
  <si>
    <t>PF_Cage</t>
  </si>
  <si>
    <t>SP_Pelican</t>
  </si>
  <si>
    <t>PF_Pelican</t>
  </si>
  <si>
    <t>PROB_100</t>
  </si>
  <si>
    <t>PROB_99_75</t>
  </si>
  <si>
    <t>PROB_74_25</t>
  </si>
  <si>
    <t>PROB_24_1</t>
  </si>
  <si>
    <t>STARTINGPOINT/HUMANVILLAGE</t>
  </si>
  <si>
    <t>STARTINGPOINT/WATERFALL</t>
  </si>
  <si>
    <t>Cage/PF_Cage</t>
  </si>
  <si>
    <t>Air/PF_Pelican</t>
  </si>
  <si>
    <t>Junk/PF_BadBird</t>
  </si>
  <si>
    <t>Water/PF_Piranha</t>
  </si>
  <si>
    <t>Water/PF_Crocodile</t>
  </si>
  <si>
    <t>Air/PF_PROTO_Squid</t>
  </si>
  <si>
    <t>Water/PF_Fish01_Generic</t>
  </si>
  <si>
    <t>Water/PF_Shark</t>
  </si>
  <si>
    <t>Goblin/PF_WorkerWife</t>
  </si>
  <si>
    <t>Goblin/PF_Worker01</t>
  </si>
  <si>
    <t>Goblin/PF_Spartakus</t>
  </si>
  <si>
    <t>Goblin/PF_Worker02</t>
  </si>
  <si>
    <t>Vehicles/PF_GoblinBoat</t>
  </si>
  <si>
    <t>Goblin/PF_Bomber</t>
  </si>
  <si>
    <t>Cage/PF_HangingCage</t>
  </si>
  <si>
    <t>Goblin/PF_Kamikaze</t>
  </si>
  <si>
    <t>82.5</t>
  </si>
  <si>
    <t>Air/PF_Canary04_Flock</t>
  </si>
  <si>
    <t>MAGIC AREA/GOBLIN CITY</t>
  </si>
  <si>
    <t>Surface/PF_Horse_Static</t>
  </si>
  <si>
    <t>Air/PF_Witch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</si>
  <si>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</si>
  <si>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</si>
  <si>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</si>
  <si>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</si>
  <si>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</si>
  <si>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</si>
  <si>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GoodJunkScore</t>
  </si>
  <si>
    <t>SP_GoodJunkScore</t>
  </si>
  <si>
    <t>PF_GoodJunkScore</t>
  </si>
  <si>
    <t>Pelican</t>
  </si>
  <si>
    <t>Surface/PF_Archer01_Static</t>
  </si>
  <si>
    <t>Surface/PF_Archer02</t>
  </si>
  <si>
    <t>Air/PF_EnemyTier4</t>
  </si>
  <si>
    <t>Surface/PF_Merida</t>
  </si>
  <si>
    <t>Air/PF_Ghost03_Static</t>
  </si>
  <si>
    <t>SPAWNERS PRORGESSION BY XP</t>
  </si>
  <si>
    <t>SPEnemyTier0</t>
  </si>
  <si>
    <t>SPCanary</t>
  </si>
  <si>
    <t>SPSpiderSmall</t>
  </si>
  <si>
    <t>SPPelican</t>
  </si>
  <si>
    <t>SPVillager01</t>
  </si>
  <si>
    <t>SPCanary04</t>
  </si>
  <si>
    <t>SPBatSmall01</t>
  </si>
  <si>
    <t>SPGhost02</t>
  </si>
  <si>
    <t>SPwitch</t>
  </si>
  <si>
    <t>SPGhost01</t>
  </si>
  <si>
    <t>SPOwlBig</t>
  </si>
  <si>
    <t>SPBadBird</t>
  </si>
  <si>
    <t>SPSpiderSmallTurret(9)</t>
  </si>
  <si>
    <t>SPMineMedium</t>
  </si>
  <si>
    <t>SPOwlSmall</t>
  </si>
  <si>
    <t>SPSpiderSmallTurret(6)</t>
  </si>
  <si>
    <t>SPMineSmall</t>
  </si>
  <si>
    <t>SPBatBig</t>
  </si>
  <si>
    <t>SPHawk</t>
  </si>
  <si>
    <t>SPLionBird</t>
  </si>
  <si>
    <t>SPWorkerWife</t>
  </si>
  <si>
    <t>SPSpartakus</t>
  </si>
  <si>
    <t>SPSheep</t>
  </si>
  <si>
    <t>SPCanary02</t>
  </si>
  <si>
    <t>SPSpiderGreenTurret</t>
  </si>
  <si>
    <t>SPCrow</t>
  </si>
  <si>
    <t>SPStarling</t>
  </si>
  <si>
    <t>SPArcher01</t>
  </si>
  <si>
    <t>SPWorker01</t>
  </si>
  <si>
    <t>SPMineBig</t>
  </si>
  <si>
    <t>SPCanary03</t>
  </si>
  <si>
    <t>SPGhost03</t>
  </si>
  <si>
    <t>SPRat</t>
  </si>
  <si>
    <t>SPWitch</t>
  </si>
  <si>
    <t>SPCow</t>
  </si>
  <si>
    <t>SPFlyingPig</t>
  </si>
  <si>
    <t>SPCanary01</t>
  </si>
  <si>
    <t>SPTroll</t>
  </si>
  <si>
    <t>SPBomber</t>
  </si>
  <si>
    <t>SPSpiderRed</t>
  </si>
  <si>
    <t>SPEnemyTier1</t>
  </si>
  <si>
    <t>SPPufferBird</t>
  </si>
  <si>
    <t>SPSoldier01</t>
  </si>
  <si>
    <t>SPHangingCage</t>
  </si>
  <si>
    <t>SPPiranha</t>
  </si>
  <si>
    <t>SPHorse</t>
  </si>
  <si>
    <t>SPSpiderSmallTurret</t>
  </si>
  <si>
    <t>SPCage</t>
  </si>
  <si>
    <t>SPRichMan</t>
  </si>
  <si>
    <t>SPGoodJunkBottle</t>
  </si>
  <si>
    <t>SPEnemyTier2</t>
  </si>
  <si>
    <t>spiderWeb</t>
  </si>
  <si>
    <t>SPKamikaze</t>
  </si>
  <si>
    <t>0(1)</t>
  </si>
  <si>
    <t>SPKamikaze(1)</t>
  </si>
  <si>
    <t>SPSpiderGreenTurret(2)</t>
  </si>
  <si>
    <t>SPFish01</t>
  </si>
  <si>
    <t>spiderWeb(3)</t>
  </si>
  <si>
    <t>SPCanary01(3)</t>
  </si>
  <si>
    <t>SPBadBird(2)</t>
  </si>
  <si>
    <t>SPSeatVillager</t>
  </si>
  <si>
    <t>SPGargoyle</t>
  </si>
  <si>
    <t>SPSpiderSmallTurret(4)</t>
  </si>
  <si>
    <t>SPGhost01(2)</t>
  </si>
  <si>
    <t>SPMerida</t>
  </si>
  <si>
    <t>SPSpiderGreenTurret(4)</t>
  </si>
  <si>
    <t>SPEnemyTier4</t>
  </si>
  <si>
    <t>SPEnemyTier3</t>
  </si>
  <si>
    <t>SPSpartakus(3)</t>
  </si>
  <si>
    <t>SPVillager02</t>
  </si>
  <si>
    <t>SPSpartakus(6)</t>
  </si>
  <si>
    <t>SPSpiderSmallTurret(5)</t>
  </si>
  <si>
    <t>SPSpartakus(4)</t>
  </si>
  <si>
    <t>SPKamikaze(3)</t>
  </si>
  <si>
    <t>SPSpiderSmallTurret(1)</t>
  </si>
  <si>
    <t>SPCanary01(2)</t>
  </si>
  <si>
    <t>SPCrocodile</t>
  </si>
  <si>
    <t>SPGhost01(5)</t>
  </si>
  <si>
    <t>spiderWeb(6)</t>
  </si>
  <si>
    <t>SPShark</t>
  </si>
  <si>
    <t>SPGoblinBoat</t>
  </si>
  <si>
    <t>SPArcher02</t>
  </si>
  <si>
    <t>SPGhost01(3)</t>
  </si>
  <si>
    <t>SPGhost01(4)</t>
  </si>
  <si>
    <t>SPSpiderSmallTurret(7)</t>
  </si>
  <si>
    <t>SPDrunkenMan</t>
  </si>
  <si>
    <t>SPSpartakus(7)</t>
  </si>
  <si>
    <t>SPGhost01(1)</t>
  </si>
  <si>
    <t>SPKamikaze(4)</t>
  </si>
  <si>
    <t>spiderWeb(7)</t>
  </si>
  <si>
    <t>SPGhost01(6)</t>
  </si>
  <si>
    <t>SPVillager01(1)</t>
  </si>
  <si>
    <t>SPBadBird(3)</t>
  </si>
  <si>
    <t>SPCanary04(1)</t>
  </si>
  <si>
    <t>SPBadBird(1)</t>
  </si>
  <si>
    <t>SPSpartakus(8)</t>
  </si>
  <si>
    <t>SPSpartakus(9)</t>
  </si>
  <si>
    <t>spiderWeb(1)</t>
  </si>
  <si>
    <t>SPSpiderSmallTurret(8)</t>
  </si>
  <si>
    <t>SPCanary01(1)</t>
  </si>
  <si>
    <t>SPKamikaze(2)</t>
  </si>
  <si>
    <t>SPSpiderGreenTurret(3)</t>
  </si>
  <si>
    <t>SPBadBird(4)</t>
  </si>
  <si>
    <t>Spawner</t>
  </si>
  <si>
    <t>XP_Min</t>
  </si>
  <si>
    <t>XP_Max</t>
  </si>
  <si>
    <t>PFPoisonFlower</t>
  </si>
  <si>
    <t>SPGoblin(11)</t>
  </si>
  <si>
    <t>SPGoblin(7)</t>
  </si>
  <si>
    <t>SPGoblin(8)</t>
  </si>
  <si>
    <t>SPGoblin(2)</t>
  </si>
  <si>
    <t>SPGoblin(20)</t>
  </si>
  <si>
    <t>PFCatapult</t>
  </si>
  <si>
    <t>SPGoblin(18)</t>
  </si>
  <si>
    <t>PFPoisonFlower(1)</t>
  </si>
  <si>
    <t>SPGoblin(9)</t>
  </si>
  <si>
    <t>SPGoblin(17)</t>
  </si>
  <si>
    <t>PFScaffold</t>
  </si>
  <si>
    <t>SPGoblin(21)</t>
  </si>
  <si>
    <t>SPGoblin(23)</t>
  </si>
  <si>
    <t>SPGoblin(12)</t>
  </si>
  <si>
    <t>PFPoisonFlower(4)</t>
  </si>
  <si>
    <t>PFPoisonFlower(3)</t>
  </si>
  <si>
    <t>SPGoblin(16)</t>
  </si>
  <si>
    <t>SPGoblin(10)</t>
  </si>
  <si>
    <t>PFPoisonFlower(2)</t>
  </si>
  <si>
    <t>SPGoblin(19)</t>
  </si>
  <si>
    <t>RANGOS DE XP MIN</t>
  </si>
  <si>
    <t>Min</t>
  </si>
  <si>
    <t>Max</t>
  </si>
  <si>
    <t>Quantity</t>
  </si>
  <si>
    <t>(execute script: spawnersProg.vbs)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</si>
</sst>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</cellXfs>
  <cellStyles count="1">
    <cellStyle name="Normal" xfId="0" builtinId="0"/>
  </cellStyles>
  <dxfs count="13"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170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3895040"/>
        <c:axId val="83896576"/>
      </c:barChart>
      <c:catAx>
        <c:axId val="8389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896576"/>
        <c:crosses val="autoZero"/>
        <c:auto val="1"/>
        <c:lblAlgn val="ctr"/>
        <c:lblOffset val="100"/>
        <c:noMultiLvlLbl val="0"/>
      </c:catAx>
      <c:valAx>
        <c:axId val="83896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89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</c:v>
                </c:pt>
                <c:pt idx="2">
                  <c:v>11.5</c:v>
                </c:pt>
                <c:pt idx="3">
                  <c:v>13.7</c:v>
                </c:pt>
                <c:pt idx="4">
                  <c:v>15.4</c:v>
                </c:pt>
                <c:pt idx="5">
                  <c:v>16.8</c:v>
                </c:pt>
                <c:pt idx="6">
                  <c:v>17.8</c:v>
                </c:pt>
                <c:pt idx="7">
                  <c:v>18.899999999999999</c:v>
                </c:pt>
                <c:pt idx="8">
                  <c:v>19.600000000000001</c:v>
                </c:pt>
                <c:pt idx="9">
                  <c:v>20.2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28576"/>
        <c:axId val="83930496"/>
      </c:lineChart>
      <c:catAx>
        <c:axId val="83928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930496"/>
        <c:crosses val="autoZero"/>
        <c:auto val="1"/>
        <c:lblAlgn val="ctr"/>
        <c:lblOffset val="100"/>
        <c:noMultiLvlLbl val="0"/>
      </c:catAx>
      <c:valAx>
        <c:axId val="839304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928576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20.100000000000001</c:v>
                </c:pt>
                <c:pt idx="2">
                  <c:v>21.8</c:v>
                </c:pt>
                <c:pt idx="3">
                  <c:v>27.5</c:v>
                </c:pt>
                <c:pt idx="4">
                  <c:v>27.6</c:v>
                </c:pt>
                <c:pt idx="5">
                  <c:v>30.3</c:v>
                </c:pt>
                <c:pt idx="6">
                  <c:v>32.1</c:v>
                </c:pt>
                <c:pt idx="7">
                  <c:v>30.3</c:v>
                </c:pt>
                <c:pt idx="8">
                  <c:v>31.3</c:v>
                </c:pt>
                <c:pt idx="9">
                  <c:v>32.299999999999997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42016"/>
        <c:axId val="84738816"/>
      </c:lineChart>
      <c:catAx>
        <c:axId val="83942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738816"/>
        <c:crosses val="autoZero"/>
        <c:auto val="1"/>
        <c:lblAlgn val="ctr"/>
        <c:lblOffset val="100"/>
        <c:noMultiLvlLbl val="0"/>
      </c:catAx>
      <c:valAx>
        <c:axId val="847388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942016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DATA_SCENES_UNITY_1!$S$5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135</c:v>
                </c:pt>
                <c:pt idx="1">
                  <c:v>234</c:v>
                </c:pt>
              </c:numCache>
            </c:numRef>
          </c:val>
        </c:ser>
        <c:ser>
          <c:idx val="0"/>
          <c:order val="0"/>
          <c:tx>
            <c:strRef>
              <c:f>DATA_SCENES_UNITY_1!$S$5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135</c:v>
                </c:pt>
                <c:pt idx="1">
                  <c:v>234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75</c:v>
                </c:pt>
                <c:pt idx="1">
                  <c:v>90</c:v>
                </c:pt>
              </c:numCache>
            </c:numRef>
          </c:val>
        </c:ser>
        <c:ser>
          <c:idx val="0"/>
          <c:order val="0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75</c:v>
                </c:pt>
                <c:pt idx="1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236</c:v>
                </c:pt>
                <c:pt idx="1">
                  <c:v>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DATA_SCENES_UNITY_1!$AA$5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58</c:v>
                </c:pt>
                <c:pt idx="1">
                  <c:v>56</c:v>
                </c:pt>
              </c:numCache>
            </c:numRef>
          </c:val>
        </c:ser>
        <c:ser>
          <c:idx val="0"/>
          <c:order val="0"/>
          <c:tx>
            <c:strRef>
              <c:f>DATA_SCENES_UNITY_1!$AA$5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58</c:v>
                </c:pt>
                <c:pt idx="1">
                  <c:v>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XP per area</c:v>
          </c:tx>
          <c:invertIfNegative val="0"/>
          <c:cat>
            <c:strLit>
              <c:ptCount val="4"/>
              <c:pt idx="0">
                <c:v>Human Village</c:v>
              </c:pt>
              <c:pt idx="1">
                <c:v>Waterfall</c:v>
              </c:pt>
              <c:pt idx="2">
                <c:v>Goblin City</c:v>
              </c:pt>
              <c:pt idx="3">
                <c:v>Witch Forest</c:v>
              </c:pt>
            </c:strLit>
          </c:cat>
          <c:val>
            <c:numRef>
              <c:f>(DATA_SCENES_UNITY_1!$C$6,DATA_SCENES_UNITY_1!$K$6,DATA_SCENES_UNITY_1!$S$6,DATA_SCENES_UNITY_1!$AA$6)</c:f>
              <c:numCache>
                <c:formatCode>General</c:formatCode>
                <c:ptCount val="4"/>
                <c:pt idx="0">
                  <c:v>42457</c:v>
                </c:pt>
                <c:pt idx="1">
                  <c:v>11811</c:v>
                </c:pt>
                <c:pt idx="2">
                  <c:v>28672</c:v>
                </c:pt>
                <c:pt idx="3">
                  <c:v>10924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53984"/>
        <c:axId val="85355520"/>
      </c:barChart>
      <c:catAx>
        <c:axId val="8535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85355520"/>
        <c:crosses val="autoZero"/>
        <c:auto val="1"/>
        <c:lblAlgn val="ctr"/>
        <c:lblOffset val="100"/>
        <c:noMultiLvlLbl val="0"/>
      </c:catAx>
      <c:valAx>
        <c:axId val="8535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53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DATA_SCENES_UNITY_2!$L$9:$L$38</c:f>
              <c:numCache>
                <c:formatCode>General</c:formatCode>
                <c:ptCount val="3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  <c:pt idx="23">
                  <c:v>60000</c:v>
                </c:pt>
                <c:pt idx="24">
                  <c:v>62500</c:v>
                </c:pt>
                <c:pt idx="25">
                  <c:v>65000</c:v>
                </c:pt>
                <c:pt idx="26">
                  <c:v>67500</c:v>
                </c:pt>
                <c:pt idx="27">
                  <c:v>70000</c:v>
                </c:pt>
                <c:pt idx="28">
                  <c:v>72500</c:v>
                </c:pt>
                <c:pt idx="29">
                  <c:v>75000</c:v>
                </c:pt>
              </c:numCache>
            </c:numRef>
          </c:cat>
          <c:val>
            <c:numRef>
              <c:f>DATA_SCENES_UNITY_2!$M$9:$M$38</c:f>
              <c:numCache>
                <c:formatCode>General</c:formatCode>
                <c:ptCount val="30"/>
                <c:pt idx="0">
                  <c:v>79</c:v>
                </c:pt>
                <c:pt idx="1">
                  <c:v>126</c:v>
                </c:pt>
                <c:pt idx="2">
                  <c:v>86</c:v>
                </c:pt>
                <c:pt idx="3">
                  <c:v>20</c:v>
                </c:pt>
                <c:pt idx="4">
                  <c:v>4</c:v>
                </c:pt>
                <c:pt idx="5">
                  <c:v>7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7</c:v>
                </c:pt>
                <c:pt idx="10">
                  <c:v>1</c:v>
                </c:pt>
                <c:pt idx="11">
                  <c:v>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71904"/>
        <c:axId val="85394176"/>
      </c:barChart>
      <c:catAx>
        <c:axId val="853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394176"/>
        <c:crosses val="autoZero"/>
        <c:auto val="1"/>
        <c:lblAlgn val="ctr"/>
        <c:lblOffset val="100"/>
        <c:noMultiLvlLbl val="0"/>
      </c:catAx>
      <c:valAx>
        <c:axId val="8539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71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3</xdr:row>
      <xdr:rowOff>9525</xdr:rowOff>
    </xdr:from>
    <xdr:to>
      <xdr:col>20</xdr:col>
      <xdr:colOff>80963</xdr:colOff>
      <xdr:row>26</xdr:row>
      <xdr:rowOff>123826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5</xdr:row>
      <xdr:rowOff>190499</xdr:rowOff>
    </xdr:from>
    <xdr:to>
      <xdr:col>20</xdr:col>
      <xdr:colOff>47625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877299" y="1142999"/>
          <a:ext cx="7296151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8</xdr:col>
      <xdr:colOff>590550</xdr:colOff>
      <xdr:row>15</xdr:row>
      <xdr:rowOff>28575</xdr:rowOff>
    </xdr:from>
    <xdr:to>
      <xdr:col>12</xdr:col>
      <xdr:colOff>219075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9420225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12</xdr:col>
      <xdr:colOff>219075</xdr:colOff>
      <xdr:row>8</xdr:row>
      <xdr:rowOff>152400</xdr:rowOff>
    </xdr:from>
    <xdr:to>
      <xdr:col>15</xdr:col>
      <xdr:colOff>476250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1487150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12</xdr:col>
      <xdr:colOff>228600</xdr:colOff>
      <xdr:row>15</xdr:row>
      <xdr:rowOff>38100</xdr:rowOff>
    </xdr:from>
    <xdr:to>
      <xdr:col>15</xdr:col>
      <xdr:colOff>485775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1496675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WATERFALL</a:t>
          </a:r>
        </a:p>
      </xdr:txBody>
    </xdr:sp>
    <xdr:clientData/>
  </xdr:twoCellAnchor>
  <xdr:twoCellAnchor>
    <xdr:from>
      <xdr:col>8</xdr:col>
      <xdr:colOff>590550</xdr:colOff>
      <xdr:row>8</xdr:row>
      <xdr:rowOff>152400</xdr:rowOff>
    </xdr:from>
    <xdr:to>
      <xdr:col>12</xdr:col>
      <xdr:colOff>219075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9420225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15</xdr:col>
      <xdr:colOff>476250</xdr:colOff>
      <xdr:row>8</xdr:row>
      <xdr:rowOff>152400</xdr:rowOff>
    </xdr:from>
    <xdr:to>
      <xdr:col>19</xdr:col>
      <xdr:colOff>104775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3554075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6</xdr:col>
      <xdr:colOff>533400</xdr:colOff>
      <xdr:row>24</xdr:row>
      <xdr:rowOff>85725</xdr:rowOff>
    </xdr:from>
    <xdr:to>
      <xdr:col>13</xdr:col>
      <xdr:colOff>528637</xdr:colOff>
      <xdr:row>38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523876</xdr:colOff>
      <xdr:row>38</xdr:row>
      <xdr:rowOff>19050</xdr:rowOff>
    </xdr:from>
    <xdr:to>
      <xdr:col>20</xdr:col>
      <xdr:colOff>504826</xdr:colOff>
      <xdr:row>52</xdr:row>
      <xdr:rowOff>57150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533400</xdr:colOff>
      <xdr:row>24</xdr:row>
      <xdr:rowOff>85725</xdr:rowOff>
    </xdr:from>
    <xdr:to>
      <xdr:col>20</xdr:col>
      <xdr:colOff>509587</xdr:colOff>
      <xdr:row>38</xdr:row>
      <xdr:rowOff>133350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542925</xdr:colOff>
      <xdr:row>38</xdr:row>
      <xdr:rowOff>123825</xdr:rowOff>
    </xdr:from>
    <xdr:to>
      <xdr:col>13</xdr:col>
      <xdr:colOff>538162</xdr:colOff>
      <xdr:row>52</xdr:row>
      <xdr:rowOff>57150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209551</xdr:colOff>
      <xdr:row>24</xdr:row>
      <xdr:rowOff>47625</xdr:rowOff>
    </xdr:from>
    <xdr:to>
      <xdr:col>6</xdr:col>
      <xdr:colOff>314326</xdr:colOff>
      <xdr:row>38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209550</xdr:colOff>
      <xdr:row>38</xdr:row>
      <xdr:rowOff>133349</xdr:rowOff>
    </xdr:from>
    <xdr:to>
      <xdr:col>6</xdr:col>
      <xdr:colOff>314325</xdr:colOff>
      <xdr:row>53</xdr:row>
      <xdr:rowOff>142874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  <sheetName val="events"/>
    </sheetNames>
    <sheetDataSet>
      <sheetData sheetId="0"/>
      <sheetData sheetId="1"/>
      <sheetData sheetId="2"/>
      <sheetData sheetId="3"/>
      <sheetData sheetId="4">
        <row r="16">
          <cell r="M16">
            <v>65</v>
          </cell>
          <cell r="N16">
            <v>105</v>
          </cell>
          <cell r="O16">
            <v>1</v>
          </cell>
          <cell r="Q16">
            <v>7.0000000000000001E-3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</row>
        <row r="17">
          <cell r="M17">
            <v>95</v>
          </cell>
          <cell r="N17">
            <v>145</v>
          </cell>
          <cell r="O17">
            <v>1.05</v>
          </cell>
          <cell r="Q17">
            <v>7.4999999999999997E-3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</row>
        <row r="18">
          <cell r="M18">
            <v>140</v>
          </cell>
          <cell r="N18">
            <v>200</v>
          </cell>
          <cell r="O18">
            <v>1.4</v>
          </cell>
          <cell r="Q18">
            <v>8.0000000000000002E-3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</row>
        <row r="19">
          <cell r="M19">
            <v>170</v>
          </cell>
          <cell r="N19">
            <v>220</v>
          </cell>
          <cell r="O19">
            <v>1.34</v>
          </cell>
          <cell r="Q19">
            <v>8.9999999999999993E-3</v>
          </cell>
          <cell r="R19">
            <v>30</v>
          </cell>
          <cell r="W19">
            <v>2</v>
          </cell>
          <cell r="X19">
            <v>75</v>
          </cell>
          <cell r="Y19">
            <v>30</v>
          </cell>
          <cell r="Z19">
            <v>15</v>
          </cell>
        </row>
        <row r="20">
          <cell r="M20">
            <v>210</v>
          </cell>
          <cell r="N20">
            <v>270</v>
          </cell>
          <cell r="O20">
            <v>1.6</v>
          </cell>
          <cell r="Q20">
            <v>1.0999999999999999E-2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</row>
        <row r="21">
          <cell r="M21">
            <v>250</v>
          </cell>
          <cell r="N21">
            <v>310</v>
          </cell>
          <cell r="O21">
            <v>1.8</v>
          </cell>
          <cell r="Q21">
            <v>1.0999999999999999E-2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</row>
        <row r="22">
          <cell r="M22">
            <v>290</v>
          </cell>
          <cell r="N22">
            <v>350</v>
          </cell>
          <cell r="O22">
            <v>2</v>
          </cell>
          <cell r="Q22">
            <v>1.2E-2</v>
          </cell>
          <cell r="R22">
            <v>25</v>
          </cell>
          <cell r="W22">
            <v>1.8</v>
          </cell>
          <cell r="X22">
            <v>120</v>
          </cell>
          <cell r="Y22">
            <v>36</v>
          </cell>
          <cell r="Z22">
            <v>20</v>
          </cell>
        </row>
        <row r="23">
          <cell r="M23">
            <v>330</v>
          </cell>
          <cell r="N23">
            <v>400</v>
          </cell>
          <cell r="O23">
            <v>2.2000000000000002</v>
          </cell>
          <cell r="Q23">
            <v>1.2999999999999999E-2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</row>
        <row r="24">
          <cell r="M24">
            <v>375</v>
          </cell>
          <cell r="N24">
            <v>445</v>
          </cell>
          <cell r="O24">
            <v>2.2000000000000002</v>
          </cell>
          <cell r="Q24">
            <v>1.4E-2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</row>
        <row r="25">
          <cell r="M25">
            <v>425</v>
          </cell>
          <cell r="N25">
            <v>500</v>
          </cell>
          <cell r="O25">
            <v>2.2999999999999998</v>
          </cell>
          <cell r="Q25">
            <v>1.4999999999999999E-2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id="1" name="Table1" displayName="Table1" ref="D11:L100" totalsRowShown="0" headerRowDxfId="12">
  <autoFilter ref="D11:L100"/>
  <sortState ref="D12:L100">
    <sortCondition ref="J11:J100"/>
  </sortState>
  <tableColumns count="9">
    <tableColumn id="1" name="Content Sku"/>
    <tableColumn id="2" name="Spawner Prefab"/>
    <tableColumn id="3" name="Entity Prefab"/>
    <tableColumn id="4" name="Respawn Min"/>
    <tableColumn id="5" name="Respawn Max"/>
    <tableColumn id="6" name="HP Given"/>
    <tableColumn id="7" name="XP Given"/>
    <tableColumn id="8" name="Edible Tier" dataDxfId="11"/>
    <tableColumn id="9" name="Damage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1:P186" totalsRowShown="0">
  <autoFilter ref="J21:P186"/>
  <sortState ref="J22:P186">
    <sortCondition ref="J21:J186"/>
  </sortState>
  <tableColumns count="7">
    <tableColumn id="1" name="spawner_sku"/>
    <tableColumn id="2" name="entity_spawned (AVG)"/>
    <tableColumn id="5" name="respawn_time"/>
    <tableColumn id="6" name="activating_chance"/>
    <tableColumn id="8" name="XP"/>
    <tableColumn id="9" name="total xp" dataDxfId="9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245" displayName="Table245" ref="B21:H602" totalsRowShown="0" headerRowDxfId="8">
  <autoFilter ref="B21:H602"/>
  <sortState ref="B22:H603">
    <sortCondition ref="B21:B603"/>
  </sortState>
  <tableColumns count="7">
    <tableColumn id="1" name="spawner_sku" dataDxfId="7"/>
    <tableColumn id="2" name="entity_spawned (AVG)"/>
    <tableColumn id="5" name="respawn_time"/>
    <tableColumn id="6" name="activating_chance"/>
    <tableColumn id="7" name="XP" dataDxfId="6">
      <calculatedColumnFormula>Entities!#REF!*Table245[[#This Row],[entity_spawned (AVG)]]</calculatedColumnFormula>
    </tableColumn>
    <tableColumn id="8" name="total xp" dataDxfId="5">
      <calculatedColumnFormula>ROUND((Table245[[#This Row],[XP]]*Table245[[#This Row],[entity_spawned (AVG)]])*(Table245[[#This Row],[activating_chance]]/100),0)</calculatedColumnFormula>
    </tableColumn>
    <tableColumn id="3" name="Aggresive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R21:X390" totalsRowShown="0">
  <autoFilter ref="R21:X390"/>
  <sortState ref="R22:X390">
    <sortCondition ref="R21:R390"/>
  </sortState>
  <tableColumns count="7">
    <tableColumn id="1" name="spawner_sku"/>
    <tableColumn id="2" name="entity_spawned (AVG)"/>
    <tableColumn id="5" name="respawn_time"/>
    <tableColumn id="6" name="activating_chance"/>
    <tableColumn id="7" name="XP"/>
    <tableColumn id="8" name="total xp" dataDxfId="3">
      <calculatedColumnFormula>ROUND((Table2[[#This Row],[XP]]*Table2[[#This Row],[entity_spawned (AVG)]])*(Table2[[#This Row],[activating_chance]]/100),0)</calculatedColumnFormula>
    </tableColumn>
    <tableColumn id="9" name="Aggressive" dataDxf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Z21:AF135" totalsRowShown="0">
  <autoFilter ref="Z21:AF135"/>
  <sortState ref="Z22:AF135">
    <sortCondition ref="Z21:Z135"/>
  </sortState>
  <tableColumns count="7">
    <tableColumn id="1" name="spawner_sku"/>
    <tableColumn id="2" name="entity_spawned (AVG)"/>
    <tableColumn id="5" name="respawn_time"/>
    <tableColumn id="6" name="activating_chance"/>
    <tableColumn id="7" name="XP"/>
    <tableColumn id="8" name="total xp" dataDxfId="1">
      <calculatedColumnFormula>ROUND((Table6[[#This Row],[XP]]*Table6[[#This Row],[entity_spawned (AVG)]])*(Table6[[#This Row],[activating_chance]]/100),0)</calculatedColumnFormula>
    </tableColumn>
    <tableColumn id="9" name="Aggressive" dataDxfId="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E7:G1657" totalsRowShown="0">
  <autoFilter ref="E7:G1657"/>
  <sortState ref="E8:G1677">
    <sortCondition descending="1" ref="F7:F1677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O100"/>
  <sheetViews>
    <sheetView topLeftCell="A5" workbookViewId="0">
      <selection activeCell="J86" sqref="J86"/>
    </sheetView>
  </sheetViews>
  <sheetFormatPr defaultRowHeight="15" x14ac:dyDescent="0.25"/>
  <cols>
    <col min="4" max="4" width="18.7109375" customWidth="1"/>
    <col min="5" max="5" width="26.28515625" customWidth="1"/>
    <col min="6" max="6" width="23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2.5703125" customWidth="1"/>
  </cols>
  <sheetData>
    <row r="2" spans="4:15" x14ac:dyDescent="0.25">
      <c r="E2" t="s">
        <v>297</v>
      </c>
      <c r="N2" s="77" t="s">
        <v>406</v>
      </c>
    </row>
    <row r="3" spans="4:15" x14ac:dyDescent="0.25">
      <c r="N3" s="77" t="s">
        <v>400</v>
      </c>
    </row>
    <row r="4" spans="4:15" x14ac:dyDescent="0.25">
      <c r="N4" s="77" t="s">
        <v>401</v>
      </c>
    </row>
    <row r="5" spans="4:15" x14ac:dyDescent="0.25">
      <c r="N5" s="77" t="s">
        <v>402</v>
      </c>
    </row>
    <row r="6" spans="4:15" x14ac:dyDescent="0.25">
      <c r="F6" s="1" t="s">
        <v>407</v>
      </c>
      <c r="H6" s="1" t="s">
        <v>410</v>
      </c>
      <c r="O6" s="77" t="s">
        <v>403</v>
      </c>
    </row>
    <row r="7" spans="4:15" x14ac:dyDescent="0.25">
      <c r="F7" t="s">
        <v>408</v>
      </c>
      <c r="H7" t="s">
        <v>411</v>
      </c>
      <c r="O7" s="77" t="s">
        <v>404</v>
      </c>
    </row>
    <row r="8" spans="4:15" x14ac:dyDescent="0.25">
      <c r="F8" t="s">
        <v>409</v>
      </c>
      <c r="H8" t="s">
        <v>412</v>
      </c>
      <c r="N8" s="77" t="s">
        <v>413</v>
      </c>
      <c r="O8" s="77"/>
    </row>
    <row r="11" spans="4:15" x14ac:dyDescent="0.25">
      <c r="D11" s="1" t="s">
        <v>300</v>
      </c>
      <c r="E11" s="1" t="s">
        <v>299</v>
      </c>
      <c r="F11" s="1" t="s">
        <v>301</v>
      </c>
      <c r="G11" s="1" t="s">
        <v>302</v>
      </c>
      <c r="H11" s="1" t="s">
        <v>303</v>
      </c>
      <c r="I11" s="1" t="s">
        <v>304</v>
      </c>
      <c r="J11" s="1" t="s">
        <v>305</v>
      </c>
      <c r="K11" s="1" t="s">
        <v>399</v>
      </c>
      <c r="L11" s="1" t="s">
        <v>197</v>
      </c>
      <c r="N11" s="77"/>
    </row>
    <row r="12" spans="4:15" x14ac:dyDescent="0.25">
      <c r="D12" t="s">
        <v>94</v>
      </c>
      <c r="E12" t="s">
        <v>25</v>
      </c>
      <c r="F12" t="s">
        <v>23</v>
      </c>
      <c r="G12">
        <v>200</v>
      </c>
      <c r="H12">
        <v>200</v>
      </c>
      <c r="I12">
        <v>-10</v>
      </c>
      <c r="J12">
        <v>0</v>
      </c>
      <c r="K12" s="73">
        <v>0</v>
      </c>
      <c r="L12" s="73" t="s">
        <v>10</v>
      </c>
    </row>
    <row r="13" spans="4:15" x14ac:dyDescent="0.25">
      <c r="D13" t="s">
        <v>95</v>
      </c>
      <c r="E13" t="s">
        <v>138</v>
      </c>
      <c r="F13" t="s">
        <v>24</v>
      </c>
      <c r="G13">
        <v>500</v>
      </c>
      <c r="H13">
        <v>500</v>
      </c>
      <c r="I13">
        <v>0</v>
      </c>
      <c r="J13">
        <v>0</v>
      </c>
      <c r="K13" s="73">
        <v>0</v>
      </c>
      <c r="L13" s="73" t="s">
        <v>10</v>
      </c>
    </row>
    <row r="14" spans="4:15" x14ac:dyDescent="0.25">
      <c r="D14" t="s">
        <v>451</v>
      </c>
      <c r="E14" t="s">
        <v>452</v>
      </c>
      <c r="F14" t="s">
        <v>453</v>
      </c>
      <c r="G14">
        <v>500</v>
      </c>
      <c r="H14">
        <v>500</v>
      </c>
      <c r="I14">
        <v>0</v>
      </c>
      <c r="J14">
        <v>0</v>
      </c>
      <c r="K14" s="73">
        <v>0</v>
      </c>
      <c r="L14" s="73" t="s">
        <v>10</v>
      </c>
    </row>
    <row r="15" spans="4:15" x14ac:dyDescent="0.25">
      <c r="D15" t="s">
        <v>101</v>
      </c>
      <c r="E15" t="s">
        <v>44</v>
      </c>
      <c r="F15" t="s">
        <v>38</v>
      </c>
      <c r="G15">
        <v>280</v>
      </c>
      <c r="H15">
        <v>280</v>
      </c>
      <c r="I15">
        <v>2</v>
      </c>
      <c r="J15">
        <v>25</v>
      </c>
      <c r="K15" s="73">
        <v>0</v>
      </c>
      <c r="L15" s="73" t="s">
        <v>10</v>
      </c>
    </row>
    <row r="16" spans="4:15" x14ac:dyDescent="0.25">
      <c r="D16" t="s">
        <v>101</v>
      </c>
      <c r="E16" t="s">
        <v>45</v>
      </c>
      <c r="F16" t="s">
        <v>39</v>
      </c>
      <c r="G16">
        <v>5000</v>
      </c>
      <c r="H16">
        <v>5000</v>
      </c>
      <c r="I16">
        <v>2</v>
      </c>
      <c r="J16">
        <v>25</v>
      </c>
      <c r="K16" s="73">
        <v>0</v>
      </c>
      <c r="L16" s="73" t="s">
        <v>10</v>
      </c>
    </row>
    <row r="17" spans="4:12" x14ac:dyDescent="0.25">
      <c r="D17" t="s">
        <v>112</v>
      </c>
      <c r="E17" t="s">
        <v>106</v>
      </c>
      <c r="F17" t="s">
        <v>102</v>
      </c>
      <c r="G17">
        <v>180</v>
      </c>
      <c r="H17">
        <v>180</v>
      </c>
      <c r="I17">
        <v>2</v>
      </c>
      <c r="J17">
        <v>25</v>
      </c>
      <c r="K17" s="73">
        <v>0</v>
      </c>
      <c r="L17" s="73" t="s">
        <v>10</v>
      </c>
    </row>
    <row r="18" spans="4:12" x14ac:dyDescent="0.25">
      <c r="D18" t="s">
        <v>113</v>
      </c>
      <c r="E18" t="s">
        <v>107</v>
      </c>
      <c r="F18" t="s">
        <v>103</v>
      </c>
      <c r="G18">
        <v>180</v>
      </c>
      <c r="H18">
        <v>180</v>
      </c>
      <c r="I18">
        <v>2</v>
      </c>
      <c r="J18">
        <v>25</v>
      </c>
      <c r="K18" s="73">
        <v>0</v>
      </c>
      <c r="L18" s="73" t="s">
        <v>10</v>
      </c>
    </row>
    <row r="19" spans="4:12" x14ac:dyDescent="0.25">
      <c r="D19" t="s">
        <v>114</v>
      </c>
      <c r="E19" t="s">
        <v>108</v>
      </c>
      <c r="F19" t="s">
        <v>104</v>
      </c>
      <c r="G19">
        <v>180</v>
      </c>
      <c r="H19">
        <v>180</v>
      </c>
      <c r="I19">
        <v>2</v>
      </c>
      <c r="J19">
        <v>25</v>
      </c>
      <c r="K19" s="73">
        <v>0</v>
      </c>
      <c r="L19" s="73" t="s">
        <v>10</v>
      </c>
    </row>
    <row r="20" spans="4:12" x14ac:dyDescent="0.25">
      <c r="D20" t="s">
        <v>115</v>
      </c>
      <c r="E20" t="s">
        <v>109</v>
      </c>
      <c r="F20" t="s">
        <v>105</v>
      </c>
      <c r="G20">
        <v>180</v>
      </c>
      <c r="H20">
        <v>180</v>
      </c>
      <c r="I20">
        <v>2</v>
      </c>
      <c r="J20">
        <v>25</v>
      </c>
      <c r="K20" s="73">
        <v>0</v>
      </c>
      <c r="L20" s="73" t="s">
        <v>10</v>
      </c>
    </row>
    <row r="21" spans="4:12" x14ac:dyDescent="0.25">
      <c r="D21" t="s">
        <v>112</v>
      </c>
      <c r="E21" t="s">
        <v>287</v>
      </c>
      <c r="F21" t="s">
        <v>102</v>
      </c>
      <c r="G21">
        <v>180</v>
      </c>
      <c r="H21">
        <v>180</v>
      </c>
      <c r="I21">
        <v>2</v>
      </c>
      <c r="J21">
        <v>25</v>
      </c>
      <c r="K21" s="73">
        <v>0</v>
      </c>
      <c r="L21" s="73" t="s">
        <v>10</v>
      </c>
    </row>
    <row r="22" spans="4:12" x14ac:dyDescent="0.25">
      <c r="D22" t="s">
        <v>112</v>
      </c>
      <c r="E22" t="s">
        <v>288</v>
      </c>
      <c r="F22" t="s">
        <v>102</v>
      </c>
      <c r="G22">
        <v>180</v>
      </c>
      <c r="H22">
        <v>180</v>
      </c>
      <c r="I22">
        <v>2</v>
      </c>
      <c r="J22">
        <v>25</v>
      </c>
      <c r="K22" s="73">
        <v>0</v>
      </c>
      <c r="L22" s="73" t="s">
        <v>10</v>
      </c>
    </row>
    <row r="23" spans="4:12" x14ac:dyDescent="0.25">
      <c r="D23" t="s">
        <v>135</v>
      </c>
      <c r="E23" t="s">
        <v>75</v>
      </c>
      <c r="F23" t="s">
        <v>70</v>
      </c>
      <c r="G23">
        <v>100</v>
      </c>
      <c r="H23">
        <v>100</v>
      </c>
      <c r="I23">
        <v>2</v>
      </c>
      <c r="J23">
        <v>25</v>
      </c>
      <c r="K23" s="73">
        <v>0</v>
      </c>
      <c r="L23" s="73" t="s">
        <v>10</v>
      </c>
    </row>
    <row r="24" spans="4:12" x14ac:dyDescent="0.25">
      <c r="D24" t="s">
        <v>136</v>
      </c>
      <c r="E24" t="s">
        <v>76</v>
      </c>
      <c r="F24" t="s">
        <v>71</v>
      </c>
      <c r="G24">
        <v>100</v>
      </c>
      <c r="H24">
        <v>100</v>
      </c>
      <c r="I24">
        <v>2</v>
      </c>
      <c r="J24">
        <v>25</v>
      </c>
      <c r="K24" s="73">
        <v>0</v>
      </c>
      <c r="L24" s="73" t="s">
        <v>10</v>
      </c>
    </row>
    <row r="25" spans="4:12" x14ac:dyDescent="0.25">
      <c r="D25" t="s">
        <v>137</v>
      </c>
      <c r="E25" t="s">
        <v>77</v>
      </c>
      <c r="F25" t="s">
        <v>72</v>
      </c>
      <c r="G25">
        <v>100</v>
      </c>
      <c r="H25">
        <v>100</v>
      </c>
      <c r="I25">
        <v>2</v>
      </c>
      <c r="J25">
        <v>25</v>
      </c>
      <c r="K25" s="73">
        <v>0</v>
      </c>
      <c r="L25" s="73" t="s">
        <v>10</v>
      </c>
    </row>
    <row r="26" spans="4:12" x14ac:dyDescent="0.25">
      <c r="D26" t="s">
        <v>126</v>
      </c>
      <c r="E26" t="s">
        <v>52</v>
      </c>
      <c r="F26" t="s">
        <v>32</v>
      </c>
      <c r="G26">
        <v>180</v>
      </c>
      <c r="H26">
        <v>180</v>
      </c>
      <c r="I26">
        <v>20</v>
      </c>
      <c r="J26">
        <v>25</v>
      </c>
      <c r="K26" s="73">
        <v>0</v>
      </c>
      <c r="L26" s="73">
        <v>25</v>
      </c>
    </row>
    <row r="27" spans="4:12" x14ac:dyDescent="0.25">
      <c r="D27" t="s">
        <v>130</v>
      </c>
      <c r="E27" t="s">
        <v>317</v>
      </c>
      <c r="F27" t="s">
        <v>318</v>
      </c>
      <c r="G27">
        <v>140</v>
      </c>
      <c r="H27">
        <v>140</v>
      </c>
      <c r="I27">
        <v>6</v>
      </c>
      <c r="J27">
        <v>25</v>
      </c>
      <c r="K27" s="73">
        <v>0</v>
      </c>
      <c r="L27" s="73" t="s">
        <v>10</v>
      </c>
    </row>
    <row r="28" spans="4:12" x14ac:dyDescent="0.25">
      <c r="D28" t="s">
        <v>454</v>
      </c>
      <c r="E28" t="s">
        <v>416</v>
      </c>
      <c r="F28" t="s">
        <v>417</v>
      </c>
      <c r="G28">
        <v>0</v>
      </c>
      <c r="H28">
        <v>0</v>
      </c>
      <c r="I28">
        <v>6</v>
      </c>
      <c r="J28">
        <v>25</v>
      </c>
      <c r="K28" s="73">
        <v>0</v>
      </c>
      <c r="L28" s="73" t="s">
        <v>10</v>
      </c>
    </row>
    <row r="29" spans="4:12" x14ac:dyDescent="0.25">
      <c r="D29" t="s">
        <v>325</v>
      </c>
      <c r="E29" t="s">
        <v>326</v>
      </c>
      <c r="F29" t="s">
        <v>327</v>
      </c>
      <c r="G29">
        <v>120</v>
      </c>
      <c r="H29">
        <v>120</v>
      </c>
      <c r="I29">
        <v>2</v>
      </c>
      <c r="J29">
        <v>25</v>
      </c>
      <c r="K29" s="73">
        <v>0</v>
      </c>
      <c r="L29" s="73" t="s">
        <v>10</v>
      </c>
    </row>
    <row r="30" spans="4:12" x14ac:dyDescent="0.25">
      <c r="D30" t="s">
        <v>90</v>
      </c>
      <c r="E30" t="s">
        <v>355</v>
      </c>
      <c r="F30" t="s">
        <v>356</v>
      </c>
      <c r="G30">
        <v>150</v>
      </c>
      <c r="H30">
        <v>150</v>
      </c>
      <c r="I30">
        <v>4</v>
      </c>
      <c r="J30">
        <v>25</v>
      </c>
      <c r="K30" s="73">
        <v>0</v>
      </c>
      <c r="L30" s="73" t="s">
        <v>10</v>
      </c>
    </row>
    <row r="31" spans="4:12" x14ac:dyDescent="0.25">
      <c r="D31" t="s">
        <v>90</v>
      </c>
      <c r="E31" t="s">
        <v>357</v>
      </c>
      <c r="F31" t="s">
        <v>358</v>
      </c>
      <c r="G31">
        <v>150</v>
      </c>
      <c r="H31">
        <v>150</v>
      </c>
      <c r="I31">
        <v>4</v>
      </c>
      <c r="J31">
        <v>25</v>
      </c>
      <c r="K31" s="73">
        <v>0</v>
      </c>
      <c r="L31" s="73" t="s">
        <v>10</v>
      </c>
    </row>
    <row r="32" spans="4:12" x14ac:dyDescent="0.25">
      <c r="D32" t="s">
        <v>132</v>
      </c>
      <c r="E32" t="s">
        <v>360</v>
      </c>
      <c r="F32" t="s">
        <v>359</v>
      </c>
      <c r="G32">
        <v>180</v>
      </c>
      <c r="H32">
        <v>180</v>
      </c>
      <c r="I32">
        <v>3</v>
      </c>
      <c r="J32">
        <v>25</v>
      </c>
      <c r="K32" s="73">
        <v>0</v>
      </c>
      <c r="L32" s="73" t="s">
        <v>10</v>
      </c>
    </row>
    <row r="33" spans="4:12" x14ac:dyDescent="0.25">
      <c r="D33" t="s">
        <v>135</v>
      </c>
      <c r="E33" t="s">
        <v>381</v>
      </c>
      <c r="F33" t="s">
        <v>382</v>
      </c>
      <c r="G33">
        <v>140</v>
      </c>
      <c r="H33">
        <v>140</v>
      </c>
      <c r="I33">
        <v>2</v>
      </c>
      <c r="J33">
        <v>25</v>
      </c>
      <c r="K33" s="73">
        <v>0</v>
      </c>
      <c r="L33" s="73" t="s">
        <v>10</v>
      </c>
    </row>
    <row r="34" spans="4:12" x14ac:dyDescent="0.25">
      <c r="D34" t="s">
        <v>93</v>
      </c>
      <c r="E34" t="s">
        <v>22</v>
      </c>
      <c r="F34" t="s">
        <v>21</v>
      </c>
      <c r="G34">
        <v>260</v>
      </c>
      <c r="H34">
        <v>260</v>
      </c>
      <c r="I34">
        <v>20</v>
      </c>
      <c r="J34">
        <v>28</v>
      </c>
      <c r="K34" s="73">
        <v>1</v>
      </c>
      <c r="L34" s="73" t="s">
        <v>10</v>
      </c>
    </row>
    <row r="35" spans="4:12" x14ac:dyDescent="0.25">
      <c r="D35" t="s">
        <v>319</v>
      </c>
      <c r="E35" t="s">
        <v>320</v>
      </c>
      <c r="F35" t="s">
        <v>321</v>
      </c>
      <c r="G35">
        <v>170</v>
      </c>
      <c r="H35">
        <v>170</v>
      </c>
      <c r="I35">
        <v>5</v>
      </c>
      <c r="J35">
        <v>28</v>
      </c>
      <c r="K35" s="73">
        <v>1</v>
      </c>
      <c r="L35" s="73">
        <v>2</v>
      </c>
    </row>
    <row r="36" spans="4:12" x14ac:dyDescent="0.25">
      <c r="D36" t="s">
        <v>322</v>
      </c>
      <c r="E36" t="s">
        <v>323</v>
      </c>
      <c r="F36" t="s">
        <v>324</v>
      </c>
      <c r="G36">
        <v>220</v>
      </c>
      <c r="H36">
        <v>220</v>
      </c>
      <c r="I36">
        <v>15</v>
      </c>
      <c r="J36">
        <v>28</v>
      </c>
      <c r="K36" s="73">
        <v>1</v>
      </c>
      <c r="L36" s="73">
        <v>8</v>
      </c>
    </row>
    <row r="37" spans="4:12" x14ac:dyDescent="0.25">
      <c r="D37" t="s">
        <v>80</v>
      </c>
      <c r="E37" t="s">
        <v>4</v>
      </c>
      <c r="F37" t="s">
        <v>5</v>
      </c>
      <c r="G37">
        <v>200</v>
      </c>
      <c r="H37">
        <v>200</v>
      </c>
      <c r="I37">
        <v>20</v>
      </c>
      <c r="J37">
        <v>50</v>
      </c>
      <c r="K37" s="73">
        <v>0</v>
      </c>
      <c r="L37" s="73">
        <v>3</v>
      </c>
    </row>
    <row r="38" spans="4:12" x14ac:dyDescent="0.25">
      <c r="D38" t="s">
        <v>81</v>
      </c>
      <c r="E38" t="s">
        <v>66</v>
      </c>
      <c r="F38" t="s">
        <v>64</v>
      </c>
      <c r="G38">
        <v>130</v>
      </c>
      <c r="H38">
        <v>130</v>
      </c>
      <c r="I38">
        <v>15</v>
      </c>
      <c r="J38">
        <v>50</v>
      </c>
      <c r="K38" s="73">
        <v>0</v>
      </c>
      <c r="L38" s="73" t="s">
        <v>10</v>
      </c>
    </row>
    <row r="39" spans="4:12" x14ac:dyDescent="0.25">
      <c r="D39" t="s">
        <v>81</v>
      </c>
      <c r="E39" t="s">
        <v>67</v>
      </c>
      <c r="F39" t="s">
        <v>65</v>
      </c>
      <c r="G39">
        <v>130</v>
      </c>
      <c r="H39">
        <v>130</v>
      </c>
      <c r="I39">
        <v>15</v>
      </c>
      <c r="J39">
        <v>50</v>
      </c>
      <c r="K39" s="73">
        <v>0</v>
      </c>
      <c r="L39" s="73" t="s">
        <v>10</v>
      </c>
    </row>
    <row r="40" spans="4:12" x14ac:dyDescent="0.25">
      <c r="D40" t="s">
        <v>116</v>
      </c>
      <c r="E40" t="s">
        <v>111</v>
      </c>
      <c r="F40" t="s">
        <v>110</v>
      </c>
      <c r="G40">
        <v>200</v>
      </c>
      <c r="H40">
        <v>200</v>
      </c>
      <c r="I40">
        <v>3</v>
      </c>
      <c r="J40">
        <v>50</v>
      </c>
      <c r="K40" s="73">
        <v>0</v>
      </c>
      <c r="L40" s="73" t="s">
        <v>10</v>
      </c>
    </row>
    <row r="41" spans="4:12" x14ac:dyDescent="0.25">
      <c r="D41" t="s">
        <v>117</v>
      </c>
      <c r="E41" t="s">
        <v>59</v>
      </c>
      <c r="F41" t="s">
        <v>54</v>
      </c>
      <c r="G41">
        <v>220</v>
      </c>
      <c r="H41">
        <v>220</v>
      </c>
      <c r="I41">
        <v>20</v>
      </c>
      <c r="J41">
        <v>50</v>
      </c>
      <c r="K41" s="73">
        <v>0</v>
      </c>
      <c r="L41" s="73">
        <v>10</v>
      </c>
    </row>
    <row r="42" spans="4:12" x14ac:dyDescent="0.25">
      <c r="D42" t="s">
        <v>81</v>
      </c>
      <c r="E42" t="s">
        <v>376</v>
      </c>
      <c r="F42" t="s">
        <v>377</v>
      </c>
      <c r="G42">
        <v>130</v>
      </c>
      <c r="H42">
        <v>130</v>
      </c>
      <c r="I42">
        <v>15</v>
      </c>
      <c r="J42">
        <v>50</v>
      </c>
      <c r="K42" s="73">
        <v>0</v>
      </c>
      <c r="L42" s="73" t="s">
        <v>10</v>
      </c>
    </row>
    <row r="43" spans="4:12" x14ac:dyDescent="0.25">
      <c r="D43" t="s">
        <v>91</v>
      </c>
      <c r="E43" t="s">
        <v>383</v>
      </c>
      <c r="F43" t="s">
        <v>384</v>
      </c>
      <c r="G43">
        <v>220</v>
      </c>
      <c r="H43">
        <v>220</v>
      </c>
      <c r="I43">
        <v>15</v>
      </c>
      <c r="J43">
        <v>50</v>
      </c>
      <c r="K43" s="73">
        <v>0</v>
      </c>
      <c r="L43" s="73" t="s">
        <v>10</v>
      </c>
    </row>
    <row r="44" spans="4:12" x14ac:dyDescent="0.25">
      <c r="D44" t="s">
        <v>91</v>
      </c>
      <c r="E44" t="s">
        <v>385</v>
      </c>
      <c r="F44" t="s">
        <v>386</v>
      </c>
      <c r="G44">
        <v>220</v>
      </c>
      <c r="H44">
        <v>220</v>
      </c>
      <c r="I44">
        <v>15</v>
      </c>
      <c r="J44">
        <v>50</v>
      </c>
      <c r="K44" s="73">
        <v>0</v>
      </c>
      <c r="L44" s="73" t="s">
        <v>10</v>
      </c>
    </row>
    <row r="45" spans="4:12" x14ac:dyDescent="0.25">
      <c r="D45" t="s">
        <v>92</v>
      </c>
      <c r="E45" t="s">
        <v>387</v>
      </c>
      <c r="F45" t="s">
        <v>388</v>
      </c>
      <c r="G45">
        <v>220</v>
      </c>
      <c r="H45">
        <v>220</v>
      </c>
      <c r="I45">
        <v>15</v>
      </c>
      <c r="J45">
        <v>50</v>
      </c>
      <c r="K45" s="73">
        <v>0</v>
      </c>
      <c r="L45" s="73" t="s">
        <v>10</v>
      </c>
    </row>
    <row r="46" spans="4:12" x14ac:dyDescent="0.25">
      <c r="D46" t="s">
        <v>92</v>
      </c>
      <c r="E46" t="s">
        <v>389</v>
      </c>
      <c r="F46" t="s">
        <v>390</v>
      </c>
      <c r="G46">
        <v>220</v>
      </c>
      <c r="H46">
        <v>220</v>
      </c>
      <c r="I46">
        <v>15</v>
      </c>
      <c r="J46">
        <v>50</v>
      </c>
      <c r="K46" s="73">
        <v>0</v>
      </c>
      <c r="L46" s="73" t="s">
        <v>10</v>
      </c>
    </row>
    <row r="47" spans="4:12" x14ac:dyDescent="0.25">
      <c r="D47" t="s">
        <v>100</v>
      </c>
      <c r="E47" t="s">
        <v>43</v>
      </c>
      <c r="F47" t="s">
        <v>37</v>
      </c>
      <c r="G47">
        <v>260</v>
      </c>
      <c r="H47">
        <v>260</v>
      </c>
      <c r="I47">
        <v>5</v>
      </c>
      <c r="J47">
        <v>55</v>
      </c>
      <c r="K47" s="73">
        <v>1</v>
      </c>
      <c r="L47" s="73">
        <v>8</v>
      </c>
    </row>
    <row r="48" spans="4:12" x14ac:dyDescent="0.25">
      <c r="D48" t="s">
        <v>82</v>
      </c>
      <c r="E48" t="s">
        <v>17</v>
      </c>
      <c r="F48" t="s">
        <v>6</v>
      </c>
      <c r="G48">
        <v>210</v>
      </c>
      <c r="H48">
        <v>210</v>
      </c>
      <c r="I48">
        <v>15</v>
      </c>
      <c r="J48">
        <v>55</v>
      </c>
      <c r="K48" s="73">
        <v>1</v>
      </c>
      <c r="L48" s="73" t="s">
        <v>10</v>
      </c>
    </row>
    <row r="49" spans="4:12" x14ac:dyDescent="0.25">
      <c r="D49" t="s">
        <v>82</v>
      </c>
      <c r="E49" t="s">
        <v>289</v>
      </c>
      <c r="F49" t="s">
        <v>293</v>
      </c>
      <c r="G49">
        <v>210</v>
      </c>
      <c r="H49">
        <v>210</v>
      </c>
      <c r="I49">
        <v>15</v>
      </c>
      <c r="J49">
        <v>55</v>
      </c>
      <c r="K49" s="73">
        <v>1</v>
      </c>
      <c r="L49" s="73" t="s">
        <v>10</v>
      </c>
    </row>
    <row r="50" spans="4:12" x14ac:dyDescent="0.25">
      <c r="D50" t="s">
        <v>118</v>
      </c>
      <c r="E50" t="s">
        <v>60</v>
      </c>
      <c r="F50" t="s">
        <v>58</v>
      </c>
      <c r="G50">
        <v>240</v>
      </c>
      <c r="H50">
        <v>240</v>
      </c>
      <c r="I50">
        <v>40</v>
      </c>
      <c r="J50">
        <v>55</v>
      </c>
      <c r="K50" s="73">
        <v>1</v>
      </c>
      <c r="L50" s="73">
        <v>20</v>
      </c>
    </row>
    <row r="51" spans="4:12" x14ac:dyDescent="0.25">
      <c r="D51" t="s">
        <v>131</v>
      </c>
      <c r="E51" t="s">
        <v>315</v>
      </c>
      <c r="F51" t="s">
        <v>316</v>
      </c>
      <c r="G51">
        <v>200</v>
      </c>
      <c r="H51">
        <v>200</v>
      </c>
      <c r="I51">
        <v>10</v>
      </c>
      <c r="J51">
        <v>55</v>
      </c>
      <c r="K51" s="73">
        <v>1</v>
      </c>
      <c r="L51" s="73" t="s">
        <v>10</v>
      </c>
    </row>
    <row r="52" spans="4:12" x14ac:dyDescent="0.25">
      <c r="D52" t="s">
        <v>88</v>
      </c>
      <c r="E52" t="s">
        <v>342</v>
      </c>
      <c r="F52" t="s">
        <v>343</v>
      </c>
      <c r="G52">
        <v>310</v>
      </c>
      <c r="H52">
        <v>310</v>
      </c>
      <c r="I52">
        <v>50</v>
      </c>
      <c r="J52">
        <v>55</v>
      </c>
      <c r="K52" s="73">
        <v>1</v>
      </c>
      <c r="L52" s="73">
        <v>40</v>
      </c>
    </row>
    <row r="53" spans="4:12" x14ac:dyDescent="0.25">
      <c r="D53" t="s">
        <v>88</v>
      </c>
      <c r="E53" t="s">
        <v>344</v>
      </c>
      <c r="F53" t="s">
        <v>345</v>
      </c>
      <c r="G53">
        <v>310</v>
      </c>
      <c r="H53">
        <v>310</v>
      </c>
      <c r="I53">
        <v>50</v>
      </c>
      <c r="J53">
        <v>55</v>
      </c>
      <c r="K53" s="73">
        <v>1</v>
      </c>
      <c r="L53" s="73">
        <v>40</v>
      </c>
    </row>
    <row r="54" spans="4:12" x14ac:dyDescent="0.25">
      <c r="D54" t="s">
        <v>88</v>
      </c>
      <c r="E54" t="s">
        <v>346</v>
      </c>
      <c r="F54" t="s">
        <v>347</v>
      </c>
      <c r="G54">
        <v>310</v>
      </c>
      <c r="H54">
        <v>310</v>
      </c>
      <c r="I54">
        <v>50</v>
      </c>
      <c r="J54">
        <v>55</v>
      </c>
      <c r="K54" s="73">
        <v>1</v>
      </c>
      <c r="L54" s="73">
        <v>40</v>
      </c>
    </row>
    <row r="55" spans="4:12" x14ac:dyDescent="0.25">
      <c r="D55" t="s">
        <v>350</v>
      </c>
      <c r="E55" t="s">
        <v>351</v>
      </c>
      <c r="F55" t="s">
        <v>352</v>
      </c>
      <c r="G55">
        <v>170</v>
      </c>
      <c r="H55">
        <v>170</v>
      </c>
      <c r="I55">
        <v>20</v>
      </c>
      <c r="J55">
        <v>55</v>
      </c>
      <c r="K55" s="73">
        <v>1</v>
      </c>
      <c r="L55" s="73">
        <v>10</v>
      </c>
    </row>
    <row r="56" spans="4:12" x14ac:dyDescent="0.25">
      <c r="D56" t="s">
        <v>89</v>
      </c>
      <c r="E56" t="s">
        <v>353</v>
      </c>
      <c r="F56" t="s">
        <v>354</v>
      </c>
      <c r="G56">
        <v>170</v>
      </c>
      <c r="H56">
        <v>170</v>
      </c>
      <c r="I56">
        <v>20</v>
      </c>
      <c r="J56">
        <v>55</v>
      </c>
      <c r="K56" s="73">
        <v>1</v>
      </c>
      <c r="L56" s="73">
        <v>25</v>
      </c>
    </row>
    <row r="57" spans="4:12" x14ac:dyDescent="0.25">
      <c r="D57" t="s">
        <v>133</v>
      </c>
      <c r="E57" t="s">
        <v>391</v>
      </c>
      <c r="F57" t="s">
        <v>392</v>
      </c>
      <c r="G57">
        <v>300</v>
      </c>
      <c r="H57">
        <v>300</v>
      </c>
      <c r="I57">
        <v>20</v>
      </c>
      <c r="J57">
        <v>55</v>
      </c>
      <c r="K57" s="73">
        <v>1</v>
      </c>
      <c r="L57" s="73">
        <v>40</v>
      </c>
    </row>
    <row r="58" spans="4:12" x14ac:dyDescent="0.25">
      <c r="D58" t="s">
        <v>127</v>
      </c>
      <c r="E58" t="s">
        <v>139</v>
      </c>
      <c r="F58" t="s">
        <v>33</v>
      </c>
      <c r="G58">
        <v>170</v>
      </c>
      <c r="H58">
        <v>170</v>
      </c>
      <c r="I58">
        <v>20</v>
      </c>
      <c r="J58">
        <v>70</v>
      </c>
      <c r="K58" s="73">
        <v>2</v>
      </c>
      <c r="L58" s="73">
        <v>5</v>
      </c>
    </row>
    <row r="59" spans="4:12" x14ac:dyDescent="0.25">
      <c r="D59" t="s">
        <v>78</v>
      </c>
      <c r="E59" t="s">
        <v>12</v>
      </c>
      <c r="F59" t="s">
        <v>14</v>
      </c>
      <c r="G59">
        <v>280</v>
      </c>
      <c r="H59">
        <v>280</v>
      </c>
      <c r="I59">
        <v>20</v>
      </c>
      <c r="J59">
        <v>75</v>
      </c>
      <c r="K59" s="73">
        <v>0</v>
      </c>
      <c r="L59" s="73">
        <v>10</v>
      </c>
    </row>
    <row r="60" spans="4:12" x14ac:dyDescent="0.25">
      <c r="D60" t="s">
        <v>78</v>
      </c>
      <c r="E60" t="s">
        <v>0</v>
      </c>
      <c r="F60" t="s">
        <v>2</v>
      </c>
      <c r="G60">
        <v>280</v>
      </c>
      <c r="H60">
        <v>280</v>
      </c>
      <c r="I60">
        <v>20</v>
      </c>
      <c r="J60">
        <v>75</v>
      </c>
      <c r="K60" s="73">
        <v>0</v>
      </c>
      <c r="L60" s="73">
        <v>10</v>
      </c>
    </row>
    <row r="61" spans="4:12" x14ac:dyDescent="0.25">
      <c r="D61" t="s">
        <v>79</v>
      </c>
      <c r="E61" t="s">
        <v>13</v>
      </c>
      <c r="F61" t="s">
        <v>15</v>
      </c>
      <c r="G61">
        <v>300</v>
      </c>
      <c r="H61">
        <v>300</v>
      </c>
      <c r="I61">
        <v>20</v>
      </c>
      <c r="J61">
        <v>75</v>
      </c>
      <c r="K61" s="73">
        <v>0</v>
      </c>
      <c r="L61" s="73">
        <v>16</v>
      </c>
    </row>
    <row r="62" spans="4:12" x14ac:dyDescent="0.25">
      <c r="D62" t="s">
        <v>79</v>
      </c>
      <c r="E62" t="s">
        <v>1</v>
      </c>
      <c r="F62" t="s">
        <v>3</v>
      </c>
      <c r="G62">
        <v>300</v>
      </c>
      <c r="H62">
        <v>300</v>
      </c>
      <c r="I62">
        <v>20</v>
      </c>
      <c r="J62">
        <v>75</v>
      </c>
      <c r="K62" s="73">
        <v>0</v>
      </c>
      <c r="L62" s="73">
        <v>16</v>
      </c>
    </row>
    <row r="63" spans="4:12" x14ac:dyDescent="0.25">
      <c r="D63" t="s">
        <v>96</v>
      </c>
      <c r="E63" t="s">
        <v>28</v>
      </c>
      <c r="F63" t="s">
        <v>26</v>
      </c>
      <c r="G63">
        <v>220</v>
      </c>
      <c r="H63">
        <v>220</v>
      </c>
      <c r="I63">
        <v>10</v>
      </c>
      <c r="J63">
        <v>75</v>
      </c>
      <c r="K63" s="73">
        <v>0</v>
      </c>
      <c r="L63" s="73">
        <v>8</v>
      </c>
    </row>
    <row r="64" spans="4:12" x14ac:dyDescent="0.25">
      <c r="D64" t="s">
        <v>83</v>
      </c>
      <c r="E64" t="s">
        <v>11</v>
      </c>
      <c r="F64" t="s">
        <v>7</v>
      </c>
      <c r="G64">
        <v>240</v>
      </c>
      <c r="H64">
        <v>240</v>
      </c>
      <c r="I64">
        <v>15</v>
      </c>
      <c r="J64">
        <v>75</v>
      </c>
      <c r="K64" s="73">
        <v>0</v>
      </c>
      <c r="L64" s="73" t="s">
        <v>10</v>
      </c>
    </row>
    <row r="65" spans="4:12" x14ac:dyDescent="0.25">
      <c r="D65" t="s">
        <v>122</v>
      </c>
      <c r="E65" t="s">
        <v>53</v>
      </c>
      <c r="F65" t="s">
        <v>31</v>
      </c>
      <c r="G65">
        <v>5000</v>
      </c>
      <c r="H65">
        <v>5000</v>
      </c>
      <c r="I65">
        <v>70</v>
      </c>
      <c r="J65">
        <v>75</v>
      </c>
      <c r="K65" s="73">
        <v>0</v>
      </c>
      <c r="L65" s="73" t="s">
        <v>10</v>
      </c>
    </row>
    <row r="66" spans="4:12" x14ac:dyDescent="0.25">
      <c r="D66" t="s">
        <v>97</v>
      </c>
      <c r="E66" t="s">
        <v>29</v>
      </c>
      <c r="F66" t="s">
        <v>27</v>
      </c>
      <c r="G66">
        <v>200</v>
      </c>
      <c r="H66">
        <v>200</v>
      </c>
      <c r="I66">
        <v>20</v>
      </c>
      <c r="J66">
        <v>75</v>
      </c>
      <c r="K66" s="73">
        <v>0</v>
      </c>
      <c r="L66" s="73">
        <v>40</v>
      </c>
    </row>
    <row r="67" spans="4:12" x14ac:dyDescent="0.25">
      <c r="D67" t="s">
        <v>85</v>
      </c>
      <c r="E67" t="s">
        <v>16</v>
      </c>
      <c r="F67" t="s">
        <v>9</v>
      </c>
      <c r="G67">
        <v>280</v>
      </c>
      <c r="H67">
        <v>280</v>
      </c>
      <c r="I67">
        <v>20</v>
      </c>
      <c r="J67">
        <v>75</v>
      </c>
      <c r="K67" s="73">
        <v>0</v>
      </c>
      <c r="L67" s="73">
        <v>13</v>
      </c>
    </row>
    <row r="68" spans="4:12" x14ac:dyDescent="0.25">
      <c r="D68" t="s">
        <v>86</v>
      </c>
      <c r="E68" t="s">
        <v>328</v>
      </c>
      <c r="F68" t="s">
        <v>329</v>
      </c>
      <c r="G68">
        <v>260</v>
      </c>
      <c r="H68">
        <v>260</v>
      </c>
      <c r="I68">
        <v>15</v>
      </c>
      <c r="J68">
        <v>75</v>
      </c>
      <c r="K68" s="73">
        <v>0</v>
      </c>
      <c r="L68" s="73" t="s">
        <v>10</v>
      </c>
    </row>
    <row r="69" spans="4:12" x14ac:dyDescent="0.25">
      <c r="D69" t="s">
        <v>86</v>
      </c>
      <c r="E69" t="s">
        <v>330</v>
      </c>
      <c r="F69" t="s">
        <v>331</v>
      </c>
      <c r="G69">
        <v>260</v>
      </c>
      <c r="H69">
        <v>260</v>
      </c>
      <c r="I69">
        <v>15</v>
      </c>
      <c r="J69">
        <v>75</v>
      </c>
      <c r="K69" s="73">
        <v>0</v>
      </c>
      <c r="L69" s="73" t="s">
        <v>10</v>
      </c>
    </row>
    <row r="70" spans="4:12" x14ac:dyDescent="0.25">
      <c r="D70" t="s">
        <v>87</v>
      </c>
      <c r="E70" t="s">
        <v>335</v>
      </c>
      <c r="F70" t="s">
        <v>336</v>
      </c>
      <c r="G70">
        <v>200</v>
      </c>
      <c r="H70">
        <v>200</v>
      </c>
      <c r="I70">
        <v>7</v>
      </c>
      <c r="J70">
        <v>75</v>
      </c>
      <c r="K70" s="73">
        <v>0</v>
      </c>
      <c r="L70" s="73" t="s">
        <v>10</v>
      </c>
    </row>
    <row r="71" spans="4:12" x14ac:dyDescent="0.25">
      <c r="D71" t="s">
        <v>87</v>
      </c>
      <c r="E71" t="s">
        <v>337</v>
      </c>
      <c r="F71" t="s">
        <v>338</v>
      </c>
      <c r="G71">
        <v>200</v>
      </c>
      <c r="H71">
        <v>200</v>
      </c>
      <c r="I71">
        <v>7</v>
      </c>
      <c r="J71">
        <v>75</v>
      </c>
      <c r="K71" s="73">
        <v>0</v>
      </c>
      <c r="L71" s="73" t="s">
        <v>10</v>
      </c>
    </row>
    <row r="72" spans="4:12" x14ac:dyDescent="0.25">
      <c r="D72" t="s">
        <v>98</v>
      </c>
      <c r="E72" t="s">
        <v>348</v>
      </c>
      <c r="F72" t="s">
        <v>349</v>
      </c>
      <c r="G72">
        <v>180</v>
      </c>
      <c r="H72">
        <v>180</v>
      </c>
      <c r="I72">
        <v>10</v>
      </c>
      <c r="J72">
        <v>75</v>
      </c>
      <c r="K72" s="73">
        <v>0</v>
      </c>
      <c r="L72" s="73">
        <v>5</v>
      </c>
    </row>
    <row r="73" spans="4:12" x14ac:dyDescent="0.25">
      <c r="D73" t="s">
        <v>99</v>
      </c>
      <c r="E73" t="s">
        <v>393</v>
      </c>
      <c r="F73" t="s">
        <v>394</v>
      </c>
      <c r="G73">
        <v>200</v>
      </c>
      <c r="H73">
        <v>200</v>
      </c>
      <c r="I73">
        <v>8</v>
      </c>
      <c r="J73">
        <v>75</v>
      </c>
      <c r="K73" s="73">
        <v>0</v>
      </c>
      <c r="L73" s="73" t="s">
        <v>10</v>
      </c>
    </row>
    <row r="74" spans="4:12" x14ac:dyDescent="0.25">
      <c r="D74" t="s">
        <v>99</v>
      </c>
      <c r="E74" t="s">
        <v>395</v>
      </c>
      <c r="F74" t="s">
        <v>396</v>
      </c>
      <c r="G74">
        <v>200</v>
      </c>
      <c r="H74">
        <v>200</v>
      </c>
      <c r="I74">
        <v>8</v>
      </c>
      <c r="J74">
        <v>75</v>
      </c>
      <c r="K74" s="73">
        <v>0</v>
      </c>
      <c r="L74" s="73" t="s">
        <v>10</v>
      </c>
    </row>
    <row r="75" spans="4:12" x14ac:dyDescent="0.25">
      <c r="D75" t="s">
        <v>99</v>
      </c>
      <c r="E75" t="s">
        <v>397</v>
      </c>
      <c r="F75" t="s">
        <v>398</v>
      </c>
      <c r="G75">
        <v>200</v>
      </c>
      <c r="H75">
        <v>200</v>
      </c>
      <c r="I75">
        <v>8</v>
      </c>
      <c r="J75">
        <v>75</v>
      </c>
      <c r="K75" s="73">
        <v>0</v>
      </c>
      <c r="L75" s="73" t="s">
        <v>10</v>
      </c>
    </row>
    <row r="76" spans="4:12" x14ac:dyDescent="0.25">
      <c r="D76" t="s">
        <v>134</v>
      </c>
      <c r="E76" t="s">
        <v>73</v>
      </c>
      <c r="F76" t="s">
        <v>68</v>
      </c>
      <c r="G76">
        <v>240</v>
      </c>
      <c r="H76">
        <v>240</v>
      </c>
      <c r="I76">
        <v>30</v>
      </c>
      <c r="J76">
        <v>83</v>
      </c>
      <c r="K76" s="73">
        <v>1</v>
      </c>
      <c r="L76" s="73">
        <v>15</v>
      </c>
    </row>
    <row r="77" spans="4:12" x14ac:dyDescent="0.25">
      <c r="D77" t="s">
        <v>134</v>
      </c>
      <c r="E77" t="s">
        <v>74</v>
      </c>
      <c r="F77" t="s">
        <v>69</v>
      </c>
      <c r="G77">
        <v>240</v>
      </c>
      <c r="H77">
        <v>240</v>
      </c>
      <c r="I77">
        <v>30</v>
      </c>
      <c r="J77">
        <v>83</v>
      </c>
      <c r="K77" s="73">
        <v>1</v>
      </c>
      <c r="L77" s="73" t="s">
        <v>10</v>
      </c>
    </row>
    <row r="78" spans="4:12" x14ac:dyDescent="0.25">
      <c r="D78" t="s">
        <v>84</v>
      </c>
      <c r="E78" t="s">
        <v>18</v>
      </c>
      <c r="F78" t="s">
        <v>8</v>
      </c>
      <c r="G78">
        <v>220</v>
      </c>
      <c r="H78">
        <v>220</v>
      </c>
      <c r="I78">
        <v>25</v>
      </c>
      <c r="J78">
        <v>83</v>
      </c>
      <c r="K78" s="73">
        <v>1</v>
      </c>
      <c r="L78" s="73" t="s">
        <v>10</v>
      </c>
    </row>
    <row r="79" spans="4:12" x14ac:dyDescent="0.25">
      <c r="D79" t="s">
        <v>84</v>
      </c>
      <c r="E79" t="s">
        <v>20</v>
      </c>
      <c r="F79" t="s">
        <v>19</v>
      </c>
      <c r="G79">
        <v>220</v>
      </c>
      <c r="H79">
        <v>220</v>
      </c>
      <c r="I79">
        <v>25</v>
      </c>
      <c r="J79">
        <v>83</v>
      </c>
      <c r="K79" s="73">
        <v>1</v>
      </c>
      <c r="L79" s="73" t="s">
        <v>10</v>
      </c>
    </row>
    <row r="80" spans="4:12" x14ac:dyDescent="0.25">
      <c r="D80" t="s">
        <v>332</v>
      </c>
      <c r="E80" t="s">
        <v>333</v>
      </c>
      <c r="F80" t="s">
        <v>334</v>
      </c>
      <c r="G80">
        <v>350</v>
      </c>
      <c r="H80">
        <v>350</v>
      </c>
      <c r="I80">
        <v>30</v>
      </c>
      <c r="J80">
        <v>83</v>
      </c>
      <c r="K80" s="73">
        <v>1</v>
      </c>
      <c r="L80" s="73">
        <v>15</v>
      </c>
    </row>
    <row r="81" spans="4:12" x14ac:dyDescent="0.25">
      <c r="D81" t="s">
        <v>378</v>
      </c>
      <c r="E81" t="s">
        <v>379</v>
      </c>
      <c r="F81" t="s">
        <v>380</v>
      </c>
      <c r="G81">
        <v>420</v>
      </c>
      <c r="H81">
        <v>420</v>
      </c>
      <c r="I81">
        <v>80</v>
      </c>
      <c r="J81">
        <v>83</v>
      </c>
      <c r="K81" s="73">
        <v>1</v>
      </c>
      <c r="L81" s="73">
        <v>60</v>
      </c>
    </row>
    <row r="82" spans="4:12" x14ac:dyDescent="0.25">
      <c r="D82" t="s">
        <v>123</v>
      </c>
      <c r="E82" t="s">
        <v>46</v>
      </c>
      <c r="F82" t="s">
        <v>40</v>
      </c>
      <c r="G82">
        <v>250</v>
      </c>
      <c r="H82">
        <v>250</v>
      </c>
      <c r="I82">
        <v>3</v>
      </c>
      <c r="J82">
        <v>95</v>
      </c>
      <c r="K82" s="73">
        <v>3</v>
      </c>
      <c r="L82" s="73">
        <v>5</v>
      </c>
    </row>
    <row r="83" spans="4:12" x14ac:dyDescent="0.25">
      <c r="D83" t="s">
        <v>123</v>
      </c>
      <c r="E83" t="s">
        <v>290</v>
      </c>
      <c r="F83" t="s">
        <v>294</v>
      </c>
      <c r="G83">
        <v>250</v>
      </c>
      <c r="H83">
        <v>250</v>
      </c>
      <c r="I83">
        <v>3</v>
      </c>
      <c r="J83">
        <v>95</v>
      </c>
      <c r="K83" s="73">
        <v>3</v>
      </c>
      <c r="L83" s="73">
        <v>7</v>
      </c>
    </row>
    <row r="84" spans="4:12" x14ac:dyDescent="0.25">
      <c r="D84" t="s">
        <v>119</v>
      </c>
      <c r="E84" t="s">
        <v>61</v>
      </c>
      <c r="F84" t="s">
        <v>57</v>
      </c>
      <c r="G84">
        <v>260</v>
      </c>
      <c r="H84">
        <v>260</v>
      </c>
      <c r="I84">
        <v>80</v>
      </c>
      <c r="J84">
        <v>105</v>
      </c>
      <c r="K84" s="73">
        <v>2</v>
      </c>
      <c r="L84" s="73">
        <v>40</v>
      </c>
    </row>
    <row r="85" spans="4:12" x14ac:dyDescent="0.25">
      <c r="D85" t="s">
        <v>405</v>
      </c>
      <c r="E85" t="s">
        <v>298</v>
      </c>
      <c r="F85" t="s">
        <v>307</v>
      </c>
      <c r="G85">
        <v>0</v>
      </c>
      <c r="H85">
        <v>0</v>
      </c>
      <c r="I85">
        <v>10</v>
      </c>
      <c r="J85">
        <v>105</v>
      </c>
      <c r="K85" s="73">
        <v>2</v>
      </c>
      <c r="L85" s="73" t="s">
        <v>10</v>
      </c>
    </row>
    <row r="86" spans="4:12" x14ac:dyDescent="0.25">
      <c r="D86" t="s">
        <v>339</v>
      </c>
      <c r="E86" t="s">
        <v>340</v>
      </c>
      <c r="F86" t="s">
        <v>341</v>
      </c>
      <c r="G86">
        <v>300</v>
      </c>
      <c r="H86">
        <v>300</v>
      </c>
      <c r="I86">
        <v>30</v>
      </c>
      <c r="J86">
        <v>105</v>
      </c>
      <c r="K86" s="73">
        <v>2</v>
      </c>
      <c r="L86" s="73" t="s">
        <v>10</v>
      </c>
    </row>
    <row r="87" spans="4:12" x14ac:dyDescent="0.25">
      <c r="D87" t="s">
        <v>310</v>
      </c>
      <c r="E87" t="s">
        <v>311</v>
      </c>
      <c r="F87" t="s">
        <v>312</v>
      </c>
      <c r="G87">
        <v>1500</v>
      </c>
      <c r="H87">
        <v>1500</v>
      </c>
      <c r="I87">
        <v>25</v>
      </c>
      <c r="J87">
        <v>130</v>
      </c>
      <c r="K87" s="73">
        <v>4</v>
      </c>
      <c r="L87" s="73">
        <v>35</v>
      </c>
    </row>
    <row r="88" spans="4:12" x14ac:dyDescent="0.25">
      <c r="D88" t="s">
        <v>310</v>
      </c>
      <c r="E88" t="s">
        <v>313</v>
      </c>
      <c r="F88" t="s">
        <v>314</v>
      </c>
      <c r="G88">
        <v>1500</v>
      </c>
      <c r="H88">
        <v>1500</v>
      </c>
      <c r="I88">
        <v>25</v>
      </c>
      <c r="J88">
        <v>130</v>
      </c>
      <c r="K88" s="73">
        <v>4</v>
      </c>
      <c r="L88" s="73">
        <v>35</v>
      </c>
    </row>
    <row r="89" spans="4:12" x14ac:dyDescent="0.25">
      <c r="D89" t="s">
        <v>120</v>
      </c>
      <c r="E89" t="s">
        <v>62</v>
      </c>
      <c r="F89" t="s">
        <v>56</v>
      </c>
      <c r="G89">
        <v>280</v>
      </c>
      <c r="H89">
        <v>280</v>
      </c>
      <c r="I89">
        <v>100</v>
      </c>
      <c r="J89">
        <v>143</v>
      </c>
      <c r="K89" s="73">
        <v>3</v>
      </c>
      <c r="L89" s="73">
        <v>50</v>
      </c>
    </row>
    <row r="90" spans="4:12" x14ac:dyDescent="0.25">
      <c r="D90" t="s">
        <v>129</v>
      </c>
      <c r="E90" t="s">
        <v>51</v>
      </c>
      <c r="F90" t="s">
        <v>36</v>
      </c>
      <c r="G90">
        <v>2000</v>
      </c>
      <c r="H90">
        <v>2000</v>
      </c>
      <c r="I90">
        <v>0</v>
      </c>
      <c r="J90">
        <v>175</v>
      </c>
      <c r="K90" s="73">
        <v>5</v>
      </c>
      <c r="L90" s="73">
        <v>150</v>
      </c>
    </row>
    <row r="91" spans="4:12" x14ac:dyDescent="0.25">
      <c r="D91" t="s">
        <v>129</v>
      </c>
      <c r="E91" t="s">
        <v>308</v>
      </c>
      <c r="F91" t="s">
        <v>309</v>
      </c>
      <c r="G91">
        <v>2000</v>
      </c>
      <c r="H91">
        <v>2000</v>
      </c>
      <c r="I91">
        <v>0</v>
      </c>
      <c r="J91">
        <v>175</v>
      </c>
      <c r="K91" s="73">
        <v>5</v>
      </c>
      <c r="L91" s="73">
        <v>150</v>
      </c>
    </row>
    <row r="92" spans="4:12" x14ac:dyDescent="0.25">
      <c r="D92" t="s">
        <v>121</v>
      </c>
      <c r="E92" t="s">
        <v>63</v>
      </c>
      <c r="F92" t="s">
        <v>55</v>
      </c>
      <c r="G92">
        <v>300</v>
      </c>
      <c r="H92">
        <v>300</v>
      </c>
      <c r="I92">
        <v>120</v>
      </c>
      <c r="J92">
        <v>195</v>
      </c>
      <c r="K92" s="73">
        <v>4</v>
      </c>
      <c r="L92" s="73">
        <v>60</v>
      </c>
    </row>
    <row r="93" spans="4:12" x14ac:dyDescent="0.25">
      <c r="D93" t="s">
        <v>124</v>
      </c>
      <c r="E93" t="s">
        <v>47</v>
      </c>
      <c r="F93" t="s">
        <v>41</v>
      </c>
      <c r="G93">
        <v>300</v>
      </c>
      <c r="H93">
        <v>300</v>
      </c>
      <c r="I93">
        <v>4</v>
      </c>
      <c r="J93">
        <v>195</v>
      </c>
      <c r="K93" s="73">
        <v>4</v>
      </c>
      <c r="L93" s="73">
        <v>11</v>
      </c>
    </row>
    <row r="94" spans="4:12" x14ac:dyDescent="0.25">
      <c r="D94" t="s">
        <v>124</v>
      </c>
      <c r="E94" t="s">
        <v>291</v>
      </c>
      <c r="F94" t="s">
        <v>295</v>
      </c>
      <c r="G94">
        <v>300</v>
      </c>
      <c r="H94">
        <v>300</v>
      </c>
      <c r="I94">
        <v>4</v>
      </c>
      <c r="J94">
        <v>195</v>
      </c>
      <c r="K94" s="73">
        <v>4</v>
      </c>
      <c r="L94" s="73">
        <v>11</v>
      </c>
    </row>
    <row r="95" spans="4:12" x14ac:dyDescent="0.25">
      <c r="D95" t="s">
        <v>125</v>
      </c>
      <c r="E95" t="s">
        <v>48</v>
      </c>
      <c r="F95" t="s">
        <v>42</v>
      </c>
      <c r="G95">
        <v>340</v>
      </c>
      <c r="H95">
        <v>340</v>
      </c>
      <c r="I95">
        <v>5</v>
      </c>
      <c r="J95">
        <v>263</v>
      </c>
      <c r="K95" s="73">
        <v>5</v>
      </c>
      <c r="L95" s="73">
        <v>21</v>
      </c>
    </row>
    <row r="96" spans="4:12" x14ac:dyDescent="0.25">
      <c r="D96" t="s">
        <v>125</v>
      </c>
      <c r="E96" t="s">
        <v>292</v>
      </c>
      <c r="F96" t="s">
        <v>296</v>
      </c>
      <c r="G96">
        <v>340</v>
      </c>
      <c r="H96">
        <v>340</v>
      </c>
      <c r="I96">
        <v>5</v>
      </c>
      <c r="J96">
        <v>263</v>
      </c>
      <c r="K96" s="73">
        <v>5</v>
      </c>
      <c r="L96" s="73">
        <v>21</v>
      </c>
    </row>
    <row r="97" spans="4:12" x14ac:dyDescent="0.25">
      <c r="D97" t="s">
        <v>128</v>
      </c>
      <c r="E97" t="s">
        <v>49</v>
      </c>
      <c r="F97" t="s">
        <v>34</v>
      </c>
      <c r="G97">
        <v>2500</v>
      </c>
      <c r="H97">
        <v>2500</v>
      </c>
      <c r="I97">
        <v>0</v>
      </c>
      <c r="J97">
        <v>263</v>
      </c>
      <c r="K97" s="73">
        <v>5</v>
      </c>
      <c r="L97" s="73">
        <v>440</v>
      </c>
    </row>
    <row r="98" spans="4:12" x14ac:dyDescent="0.25">
      <c r="D98" t="s">
        <v>128</v>
      </c>
      <c r="E98" t="s">
        <v>50</v>
      </c>
      <c r="F98" t="s">
        <v>35</v>
      </c>
      <c r="G98">
        <v>2500</v>
      </c>
      <c r="H98">
        <v>2500</v>
      </c>
      <c r="I98">
        <v>0</v>
      </c>
      <c r="J98">
        <v>263</v>
      </c>
      <c r="K98" s="73">
        <v>5</v>
      </c>
      <c r="L98" s="73">
        <v>440</v>
      </c>
    </row>
    <row r="99" spans="4:12" x14ac:dyDescent="0.25">
      <c r="D99" t="s">
        <v>10</v>
      </c>
      <c r="E99" t="s">
        <v>414</v>
      </c>
      <c r="F99" t="s">
        <v>415</v>
      </c>
      <c r="G99">
        <v>450</v>
      </c>
      <c r="H99">
        <v>450</v>
      </c>
      <c r="I99" s="73" t="s">
        <v>10</v>
      </c>
      <c r="K99" s="73"/>
      <c r="L99" s="73"/>
    </row>
    <row r="100" spans="4:12" x14ac:dyDescent="0.25">
      <c r="D100" t="s">
        <v>10</v>
      </c>
      <c r="E100" t="s">
        <v>153</v>
      </c>
      <c r="F100" t="s">
        <v>30</v>
      </c>
      <c r="G100">
        <v>450</v>
      </c>
      <c r="H100">
        <v>450</v>
      </c>
      <c r="I100" s="73" t="s">
        <v>10</v>
      </c>
      <c r="K100" s="73"/>
      <c r="L100" s="7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U270"/>
  <sheetViews>
    <sheetView workbookViewId="0">
      <selection activeCell="P65" sqref="P65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170</v>
      </c>
      <c r="K2" s="33" t="s">
        <v>168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93</v>
      </c>
      <c r="F5" s="23">
        <f>MOD(E5,60)</f>
        <v>33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161</v>
      </c>
      <c r="E7" s="23"/>
      <c r="F7" s="21" t="str">
        <f>IF(F5&gt;9,CONCATENATE(F6,":",F5),CONCATENATE(F6,":0",F5))</f>
        <v>1:33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93</v>
      </c>
      <c r="F9" s="23">
        <f>MOD(E9,60)</f>
        <v>33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162</v>
      </c>
      <c r="E11" s="23"/>
      <c r="F11" s="21" t="str">
        <f>IF(F9&gt;9,CONCATENATE(F10,":",F9),CONCATENATE(F10,":0",F9))</f>
        <v>1:33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163</v>
      </c>
      <c r="C14" s="43">
        <v>0</v>
      </c>
      <c r="E14" t="s">
        <v>154</v>
      </c>
      <c r="F14" s="43">
        <v>425</v>
      </c>
      <c r="I14" s="28"/>
    </row>
    <row r="15" spans="2:11" x14ac:dyDescent="0.25">
      <c r="B15" t="s">
        <v>154</v>
      </c>
      <c r="C15" s="45">
        <v>140</v>
      </c>
      <c r="E15" t="s">
        <v>195</v>
      </c>
      <c r="F15" s="44">
        <v>0.05</v>
      </c>
      <c r="I15" s="28"/>
    </row>
    <row r="16" spans="2:11" x14ac:dyDescent="0.25">
      <c r="B16" t="s">
        <v>155</v>
      </c>
      <c r="C16" s="45">
        <v>1.4</v>
      </c>
      <c r="E16" t="s">
        <v>196</v>
      </c>
      <c r="F16">
        <f>ROUND(F14*F15,2)</f>
        <v>21.25</v>
      </c>
      <c r="I16" s="28"/>
    </row>
    <row r="17" spans="2:19" x14ac:dyDescent="0.25">
      <c r="B17" t="s">
        <v>156</v>
      </c>
      <c r="C17" s="45">
        <v>8.0000000000000002E-3</v>
      </c>
      <c r="I17" s="28"/>
    </row>
    <row r="18" spans="2:19" x14ac:dyDescent="0.25">
      <c r="B18" t="s">
        <v>164</v>
      </c>
      <c r="C18" s="45">
        <v>30</v>
      </c>
      <c r="E18" t="s">
        <v>197</v>
      </c>
      <c r="F18" s="43">
        <v>10</v>
      </c>
      <c r="I18" s="28"/>
    </row>
    <row r="19" spans="2:19" x14ac:dyDescent="0.25">
      <c r="B19" t="s">
        <v>165</v>
      </c>
      <c r="C19" s="44">
        <v>0.5</v>
      </c>
      <c r="E19" t="s">
        <v>198</v>
      </c>
      <c r="F19" s="44">
        <v>0.4</v>
      </c>
      <c r="I19" s="28"/>
    </row>
    <row r="20" spans="2:19" x14ac:dyDescent="0.25">
      <c r="E20" t="s">
        <v>199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166</v>
      </c>
      <c r="E22" s="1" t="s">
        <v>140</v>
      </c>
      <c r="G22" s="20" t="s">
        <v>154</v>
      </c>
      <c r="I22" s="28"/>
    </row>
    <row r="23" spans="2:19" x14ac:dyDescent="0.25">
      <c r="B23" t="s">
        <v>158</v>
      </c>
      <c r="C23">
        <f>C14</f>
        <v>0</v>
      </c>
      <c r="E23">
        <f>C17*C23</f>
        <v>0</v>
      </c>
      <c r="G23">
        <f>C15</f>
        <v>140</v>
      </c>
      <c r="I23" s="28"/>
    </row>
    <row r="24" spans="2:19" x14ac:dyDescent="0.25">
      <c r="B24" s="1" t="s">
        <v>157</v>
      </c>
      <c r="C24">
        <f>C23+1</f>
        <v>1</v>
      </c>
      <c r="E24">
        <f>IF(C24&gt;$C$18,$C$16+(C24*$C$17),(($C$16)*$C$19)+(C24*$C$17))</f>
        <v>0.70799999999999996</v>
      </c>
      <c r="G24">
        <f>G23-E24</f>
        <v>139.292</v>
      </c>
      <c r="I24" s="28"/>
    </row>
    <row r="25" spans="2:19" x14ac:dyDescent="0.25">
      <c r="B25" s="1" t="s">
        <v>159</v>
      </c>
      <c r="C25">
        <f>C24+1</f>
        <v>2</v>
      </c>
      <c r="E25">
        <f t="shared" ref="E25:E88" si="0">IF(C25&gt;$C$18,$C$16+(C25*$C$17),(($C$16)*$C$19)+(C25*$C$17))</f>
        <v>0.71599999999999997</v>
      </c>
      <c r="G25">
        <f>G24-E25</f>
        <v>138.57599999999999</v>
      </c>
      <c r="I25" s="28"/>
    </row>
    <row r="26" spans="2:19" x14ac:dyDescent="0.25">
      <c r="B26" s="1" t="s">
        <v>160</v>
      </c>
      <c r="C26">
        <f t="shared" ref="C26:C73" si="1">C25+1</f>
        <v>3</v>
      </c>
      <c r="E26">
        <f t="shared" si="0"/>
        <v>0.72399999999999998</v>
      </c>
      <c r="G26">
        <f t="shared" ref="G26:G89" si="2">G25-E26</f>
        <v>137.852</v>
      </c>
      <c r="I26" s="28"/>
    </row>
    <row r="27" spans="2:19" x14ac:dyDescent="0.25">
      <c r="C27">
        <f t="shared" si="1"/>
        <v>4</v>
      </c>
      <c r="E27">
        <f t="shared" si="0"/>
        <v>0.73199999999999998</v>
      </c>
      <c r="G27">
        <f t="shared" si="2"/>
        <v>137.12</v>
      </c>
      <c r="I27" s="28"/>
    </row>
    <row r="28" spans="2:19" x14ac:dyDescent="0.25">
      <c r="C28">
        <f t="shared" si="1"/>
        <v>5</v>
      </c>
      <c r="E28">
        <f t="shared" si="0"/>
        <v>0.74</v>
      </c>
      <c r="G28">
        <f t="shared" si="2"/>
        <v>136.38</v>
      </c>
      <c r="I28" s="28"/>
    </row>
    <row r="29" spans="2:19" x14ac:dyDescent="0.25">
      <c r="C29">
        <f t="shared" si="1"/>
        <v>6</v>
      </c>
      <c r="E29">
        <f t="shared" si="0"/>
        <v>0.748</v>
      </c>
      <c r="G29">
        <f t="shared" si="2"/>
        <v>135.63200000000001</v>
      </c>
      <c r="I29" s="28"/>
    </row>
    <row r="30" spans="2:19" x14ac:dyDescent="0.25">
      <c r="C30">
        <f t="shared" si="1"/>
        <v>7</v>
      </c>
      <c r="E30">
        <f t="shared" si="0"/>
        <v>0.75600000000000001</v>
      </c>
      <c r="G30">
        <f t="shared" si="2"/>
        <v>134.876</v>
      </c>
      <c r="I30" s="28"/>
    </row>
    <row r="31" spans="2:19" x14ac:dyDescent="0.25">
      <c r="C31">
        <f t="shared" si="1"/>
        <v>8</v>
      </c>
      <c r="E31">
        <f t="shared" si="0"/>
        <v>0.76400000000000001</v>
      </c>
      <c r="G31">
        <f t="shared" si="2"/>
        <v>134.11199999999999</v>
      </c>
      <c r="I31" s="28"/>
      <c r="L31" s="2" t="s">
        <v>151</v>
      </c>
      <c r="M31" s="2" t="s">
        <v>152</v>
      </c>
      <c r="N31" t="s">
        <v>167</v>
      </c>
      <c r="O31" t="s">
        <v>174</v>
      </c>
      <c r="P31" t="s">
        <v>175</v>
      </c>
      <c r="Q31" t="s">
        <v>169</v>
      </c>
      <c r="S31" s="1" t="s">
        <v>178</v>
      </c>
    </row>
    <row r="32" spans="2:19" x14ac:dyDescent="0.25">
      <c r="C32">
        <f t="shared" si="1"/>
        <v>9</v>
      </c>
      <c r="E32">
        <f t="shared" si="0"/>
        <v>0.77200000000000002</v>
      </c>
      <c r="G32">
        <f t="shared" si="2"/>
        <v>133.34</v>
      </c>
      <c r="I32" s="28"/>
      <c r="K32" s="3" t="s">
        <v>141</v>
      </c>
      <c r="L32" s="10">
        <f>DATA_DRAGONS_CONTENT!H5</f>
        <v>65</v>
      </c>
      <c r="M32" s="10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35">
        <v>0</v>
      </c>
    </row>
    <row r="33" spans="3:19" x14ac:dyDescent="0.25">
      <c r="C33">
        <f t="shared" si="1"/>
        <v>10</v>
      </c>
      <c r="E33">
        <f t="shared" si="0"/>
        <v>0.77999999999999992</v>
      </c>
      <c r="G33">
        <f t="shared" si="2"/>
        <v>132.56</v>
      </c>
      <c r="I33" s="28"/>
      <c r="K33" s="5" t="s">
        <v>142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0.78799999999999992</v>
      </c>
      <c r="G34">
        <f t="shared" si="2"/>
        <v>131.77199999999999</v>
      </c>
      <c r="I34" s="28"/>
      <c r="K34" s="6" t="s">
        <v>144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0.79599999999999993</v>
      </c>
      <c r="G35">
        <f t="shared" si="2"/>
        <v>130.976</v>
      </c>
      <c r="I35" s="28"/>
      <c r="K35" s="6" t="s">
        <v>143</v>
      </c>
      <c r="L35" s="12">
        <f>DATA_DRAGONS_CONTENT!H8</f>
        <v>170</v>
      </c>
      <c r="M35" s="12">
        <f>DATA_DRAGONS_CONTENT!I8</f>
        <v>220</v>
      </c>
      <c r="N35">
        <f t="shared" si="3"/>
        <v>50</v>
      </c>
      <c r="O35">
        <v>10</v>
      </c>
      <c r="P35">
        <f t="shared" si="4"/>
        <v>5</v>
      </c>
      <c r="Q35">
        <f t="shared" si="5"/>
        <v>195</v>
      </c>
      <c r="S35" s="36">
        <f t="shared" si="6"/>
        <v>-30</v>
      </c>
    </row>
    <row r="36" spans="3:19" x14ac:dyDescent="0.25">
      <c r="C36">
        <f t="shared" si="1"/>
        <v>13</v>
      </c>
      <c r="E36">
        <f t="shared" si="0"/>
        <v>0.80399999999999994</v>
      </c>
      <c r="G36">
        <f t="shared" si="2"/>
        <v>130.172</v>
      </c>
      <c r="I36" s="28"/>
      <c r="K36" s="7" t="s">
        <v>146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-10</v>
      </c>
    </row>
    <row r="37" spans="3:19" x14ac:dyDescent="0.25">
      <c r="C37">
        <f t="shared" si="1"/>
        <v>14</v>
      </c>
      <c r="E37">
        <f t="shared" si="0"/>
        <v>0.81199999999999994</v>
      </c>
      <c r="G37">
        <f t="shared" si="2"/>
        <v>129.35999999999999</v>
      </c>
      <c r="I37" s="28"/>
      <c r="K37" s="7" t="s">
        <v>145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0.82</v>
      </c>
      <c r="G38">
        <f t="shared" si="2"/>
        <v>128.54</v>
      </c>
      <c r="I38" s="28"/>
      <c r="K38" s="8" t="s">
        <v>147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0.82799999999999996</v>
      </c>
      <c r="G39">
        <f t="shared" si="2"/>
        <v>127.71199999999999</v>
      </c>
      <c r="I39" s="28"/>
      <c r="K39" s="9" t="s">
        <v>149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0.83599999999999997</v>
      </c>
      <c r="G40">
        <f t="shared" si="2"/>
        <v>126.87599999999999</v>
      </c>
      <c r="I40" s="28"/>
      <c r="K40" s="9" t="s">
        <v>148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19" x14ac:dyDescent="0.25">
      <c r="C41">
        <f t="shared" si="1"/>
        <v>18</v>
      </c>
      <c r="E41">
        <f t="shared" si="0"/>
        <v>0.84399999999999997</v>
      </c>
      <c r="G41">
        <f t="shared" si="2"/>
        <v>126.032</v>
      </c>
      <c r="I41" s="28"/>
      <c r="K41" s="4" t="s">
        <v>150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0.85199999999999998</v>
      </c>
      <c r="G42">
        <f t="shared" si="2"/>
        <v>125.17999999999999</v>
      </c>
      <c r="I42" s="28"/>
    </row>
    <row r="43" spans="3:19" x14ac:dyDescent="0.25">
      <c r="C43">
        <f t="shared" si="1"/>
        <v>20</v>
      </c>
      <c r="E43">
        <f t="shared" si="0"/>
        <v>0.86</v>
      </c>
      <c r="G43">
        <f t="shared" si="2"/>
        <v>124.32</v>
      </c>
      <c r="I43" s="28"/>
    </row>
    <row r="44" spans="3:19" ht="15.75" thickBot="1" x14ac:dyDescent="0.3">
      <c r="C44">
        <f t="shared" si="1"/>
        <v>21</v>
      </c>
      <c r="E44">
        <f t="shared" si="0"/>
        <v>0.86799999999999999</v>
      </c>
      <c r="G44">
        <f t="shared" si="2"/>
        <v>123.452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0.87599999999999989</v>
      </c>
      <c r="G45">
        <f t="shared" si="2"/>
        <v>122.57599999999999</v>
      </c>
      <c r="I45" s="28"/>
      <c r="K45" s="33" t="s">
        <v>171</v>
      </c>
    </row>
    <row r="46" spans="3:19" ht="15.75" thickTop="1" x14ac:dyDescent="0.25">
      <c r="C46">
        <f t="shared" si="1"/>
        <v>23</v>
      </c>
      <c r="E46">
        <f t="shared" si="0"/>
        <v>0.8839999999999999</v>
      </c>
      <c r="G46">
        <f t="shared" si="2"/>
        <v>121.69199999999999</v>
      </c>
      <c r="I46" s="28"/>
    </row>
    <row r="47" spans="3:19" x14ac:dyDescent="0.25">
      <c r="C47">
        <f t="shared" si="1"/>
        <v>24</v>
      </c>
      <c r="E47">
        <f t="shared" si="0"/>
        <v>0.8919999999999999</v>
      </c>
      <c r="G47">
        <f t="shared" si="2"/>
        <v>120.8</v>
      </c>
      <c r="I47" s="28"/>
    </row>
    <row r="48" spans="3:19" x14ac:dyDescent="0.25">
      <c r="C48">
        <f t="shared" si="1"/>
        <v>25</v>
      </c>
      <c r="E48">
        <f t="shared" si="0"/>
        <v>0.89999999999999991</v>
      </c>
      <c r="G48">
        <f t="shared" si="2"/>
        <v>119.89999999999999</v>
      </c>
      <c r="I48" s="28"/>
      <c r="K48" s="34"/>
    </row>
    <row r="49" spans="3:14" x14ac:dyDescent="0.25">
      <c r="C49">
        <f t="shared" si="1"/>
        <v>26</v>
      </c>
      <c r="E49">
        <f t="shared" si="0"/>
        <v>0.90799999999999992</v>
      </c>
      <c r="G49">
        <f t="shared" si="2"/>
        <v>118.99199999999999</v>
      </c>
      <c r="I49" s="28"/>
      <c r="L49" s="2" t="s">
        <v>177</v>
      </c>
      <c r="N49" s="1" t="s">
        <v>178</v>
      </c>
    </row>
    <row r="50" spans="3:14" x14ac:dyDescent="0.25">
      <c r="C50">
        <f t="shared" si="1"/>
        <v>27</v>
      </c>
      <c r="E50">
        <f t="shared" si="0"/>
        <v>0.91599999999999993</v>
      </c>
      <c r="G50">
        <f t="shared" si="2"/>
        <v>118.07599999999999</v>
      </c>
      <c r="I50" s="28"/>
      <c r="K50" s="3" t="s">
        <v>141</v>
      </c>
      <c r="L50" s="10">
        <f>ROUND((DATA_DRAGONS_CONTENT!J5/DATA_DRAGONS_CONTENT!L5)/DATA_DRAGONS_CONTENT!K5,1)</f>
        <v>9.1999999999999993</v>
      </c>
      <c r="N50" s="35">
        <v>0</v>
      </c>
    </row>
    <row r="51" spans="3:14" x14ac:dyDescent="0.25">
      <c r="C51">
        <f t="shared" si="1"/>
        <v>28</v>
      </c>
      <c r="E51">
        <f t="shared" si="0"/>
        <v>0.92399999999999993</v>
      </c>
      <c r="G51">
        <f t="shared" si="2"/>
        <v>117.15199999999999</v>
      </c>
      <c r="I51" s="28"/>
      <c r="K51" s="5" t="s">
        <v>142</v>
      </c>
      <c r="L51" s="11">
        <f>ROUND((DATA_DRAGONS_CONTENT!J6/DATA_DRAGONS_CONTENT!L6)/DATA_DRAGONS_CONTENT!K6,1)</f>
        <v>10</v>
      </c>
      <c r="N51" s="36">
        <f>L51-L50</f>
        <v>0.80000000000000071</v>
      </c>
    </row>
    <row r="52" spans="3:14" x14ac:dyDescent="0.25">
      <c r="C52">
        <f t="shared" si="1"/>
        <v>29</v>
      </c>
      <c r="E52">
        <f t="shared" si="0"/>
        <v>0.93199999999999994</v>
      </c>
      <c r="G52">
        <f t="shared" si="2"/>
        <v>116.21999999999998</v>
      </c>
      <c r="I52" s="28"/>
      <c r="K52" s="6" t="s">
        <v>144</v>
      </c>
      <c r="L52" s="12">
        <f>ROUND((DATA_DRAGONS_CONTENT!J7/DATA_DRAGONS_CONTENT!L7)/DATA_DRAGONS_CONTENT!K7,1)</f>
        <v>11.5</v>
      </c>
      <c r="N52" s="36">
        <f t="shared" ref="N52:N59" si="7">L52-L51</f>
        <v>1.5</v>
      </c>
    </row>
    <row r="53" spans="3:14" x14ac:dyDescent="0.25">
      <c r="C53">
        <f t="shared" si="1"/>
        <v>30</v>
      </c>
      <c r="E53">
        <f t="shared" si="0"/>
        <v>0.94</v>
      </c>
      <c r="G53">
        <f t="shared" si="2"/>
        <v>115.27999999999999</v>
      </c>
      <c r="I53" s="28"/>
      <c r="K53" s="6" t="s">
        <v>143</v>
      </c>
      <c r="L53" s="12">
        <f>ROUND((DATA_DRAGONS_CONTENT!J8/DATA_DRAGONS_CONTENT!L8)/DATA_DRAGONS_CONTENT!K8,1)</f>
        <v>13.7</v>
      </c>
      <c r="N53" s="36">
        <f t="shared" si="7"/>
        <v>2.1999999999999993</v>
      </c>
    </row>
    <row r="54" spans="3:14" x14ac:dyDescent="0.25">
      <c r="C54">
        <f t="shared" si="1"/>
        <v>31</v>
      </c>
      <c r="E54">
        <f t="shared" si="0"/>
        <v>1.6479999999999999</v>
      </c>
      <c r="G54">
        <f t="shared" si="2"/>
        <v>113.63199999999999</v>
      </c>
      <c r="I54" s="28"/>
      <c r="K54" s="7" t="s">
        <v>146</v>
      </c>
      <c r="L54" s="13">
        <f>ROUND((DATA_DRAGONS_CONTENT!J9/DATA_DRAGONS_CONTENT!L9)/DATA_DRAGONS_CONTENT!K9,1)</f>
        <v>15.4</v>
      </c>
      <c r="N54" s="36">
        <f t="shared" si="7"/>
        <v>1.7000000000000011</v>
      </c>
    </row>
    <row r="55" spans="3:14" x14ac:dyDescent="0.25">
      <c r="C55">
        <f t="shared" si="1"/>
        <v>32</v>
      </c>
      <c r="E55">
        <f t="shared" si="0"/>
        <v>1.6559999999999999</v>
      </c>
      <c r="G55">
        <f t="shared" si="2"/>
        <v>111.97599999999998</v>
      </c>
      <c r="I55" s="28"/>
      <c r="K55" s="7" t="s">
        <v>145</v>
      </c>
      <c r="L55" s="13">
        <f>ROUND((DATA_DRAGONS_CONTENT!J10/DATA_DRAGONS_CONTENT!L10)/DATA_DRAGONS_CONTENT!K10,1)</f>
        <v>16.8</v>
      </c>
      <c r="N55" s="36">
        <f t="shared" si="7"/>
        <v>1.4000000000000004</v>
      </c>
    </row>
    <row r="56" spans="3:14" x14ac:dyDescent="0.25">
      <c r="C56">
        <f t="shared" si="1"/>
        <v>33</v>
      </c>
      <c r="E56">
        <f t="shared" si="0"/>
        <v>1.6639999999999999</v>
      </c>
      <c r="G56">
        <f t="shared" si="2"/>
        <v>110.31199999999998</v>
      </c>
      <c r="I56" s="28"/>
      <c r="K56" s="8" t="s">
        <v>147</v>
      </c>
      <c r="L56" s="14">
        <f>ROUND((DATA_DRAGONS_CONTENT!J11/DATA_DRAGONS_CONTENT!L11)/DATA_DRAGONS_CONTENT!K11,1)</f>
        <v>17.8</v>
      </c>
      <c r="N56" s="36">
        <f t="shared" si="7"/>
        <v>1</v>
      </c>
    </row>
    <row r="57" spans="3:14" x14ac:dyDescent="0.25">
      <c r="C57">
        <f t="shared" si="1"/>
        <v>34</v>
      </c>
      <c r="E57">
        <f t="shared" si="0"/>
        <v>1.6719999999999999</v>
      </c>
      <c r="G57">
        <f t="shared" si="2"/>
        <v>108.63999999999999</v>
      </c>
      <c r="I57" s="28"/>
      <c r="K57" s="9" t="s">
        <v>149</v>
      </c>
      <c r="L57" s="15">
        <f>ROUND((DATA_DRAGONS_CONTENT!J12/DATA_DRAGONS_CONTENT!L12)/DATA_DRAGONS_CONTENT!K12,1)</f>
        <v>18.899999999999999</v>
      </c>
      <c r="N57" s="36">
        <f t="shared" si="7"/>
        <v>1.0999999999999979</v>
      </c>
    </row>
    <row r="58" spans="3:14" x14ac:dyDescent="0.25">
      <c r="C58">
        <f t="shared" si="1"/>
        <v>35</v>
      </c>
      <c r="E58">
        <f t="shared" si="0"/>
        <v>1.68</v>
      </c>
      <c r="G58">
        <f t="shared" si="2"/>
        <v>106.95999999999998</v>
      </c>
      <c r="I58" s="28"/>
      <c r="K58" s="9" t="s">
        <v>148</v>
      </c>
      <c r="L58" s="15">
        <f>ROUND((DATA_DRAGONS_CONTENT!J13/DATA_DRAGONS_CONTENT!L13)/DATA_DRAGONS_CONTENT!K13,1)</f>
        <v>19.600000000000001</v>
      </c>
      <c r="N58" s="36">
        <f t="shared" si="7"/>
        <v>0.70000000000000284</v>
      </c>
    </row>
    <row r="59" spans="3:14" x14ac:dyDescent="0.25">
      <c r="C59">
        <f t="shared" si="1"/>
        <v>36</v>
      </c>
      <c r="E59">
        <f t="shared" si="0"/>
        <v>1.6879999999999999</v>
      </c>
      <c r="G59">
        <f t="shared" si="2"/>
        <v>105.27199999999998</v>
      </c>
      <c r="I59" s="28"/>
      <c r="K59" s="4" t="s">
        <v>150</v>
      </c>
      <c r="L59" s="16">
        <f>ROUND((DATA_DRAGONS_CONTENT!J14/DATA_DRAGONS_CONTENT!L14)/DATA_DRAGONS_CONTENT!K14,1)</f>
        <v>20.2</v>
      </c>
      <c r="N59" s="18">
        <f t="shared" si="7"/>
        <v>0.59999999999999787</v>
      </c>
    </row>
    <row r="60" spans="3:14" x14ac:dyDescent="0.25">
      <c r="C60">
        <f t="shared" si="1"/>
        <v>37</v>
      </c>
      <c r="E60">
        <f t="shared" si="0"/>
        <v>1.696</v>
      </c>
      <c r="G60">
        <f t="shared" si="2"/>
        <v>103.57599999999998</v>
      </c>
      <c r="I60" s="28"/>
    </row>
    <row r="61" spans="3:14" ht="15.75" thickBot="1" x14ac:dyDescent="0.3">
      <c r="C61">
        <f t="shared" si="1"/>
        <v>38</v>
      </c>
      <c r="E61">
        <f t="shared" si="0"/>
        <v>1.704</v>
      </c>
      <c r="G61">
        <f t="shared" si="2"/>
        <v>101.87199999999999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1.712</v>
      </c>
      <c r="G62">
        <f t="shared" si="2"/>
        <v>100.15999999999998</v>
      </c>
      <c r="I62" s="28"/>
      <c r="K62" s="33" t="s">
        <v>179</v>
      </c>
    </row>
    <row r="63" spans="3:14" ht="15.75" thickTop="1" x14ac:dyDescent="0.25">
      <c r="C63">
        <f t="shared" si="1"/>
        <v>40</v>
      </c>
      <c r="E63">
        <f t="shared" si="0"/>
        <v>1.72</v>
      </c>
      <c r="G63">
        <f t="shared" si="2"/>
        <v>98.439999999999984</v>
      </c>
      <c r="I63" s="28"/>
    </row>
    <row r="64" spans="3:14" x14ac:dyDescent="0.25">
      <c r="C64">
        <f t="shared" si="1"/>
        <v>41</v>
      </c>
      <c r="E64">
        <f t="shared" si="0"/>
        <v>1.728</v>
      </c>
      <c r="G64">
        <f t="shared" si="2"/>
        <v>96.711999999999989</v>
      </c>
      <c r="I64" s="28"/>
    </row>
    <row r="65" spans="3:21" x14ac:dyDescent="0.25">
      <c r="C65">
        <f t="shared" si="1"/>
        <v>42</v>
      </c>
      <c r="E65">
        <f t="shared" si="0"/>
        <v>1.736</v>
      </c>
      <c r="G65">
        <f t="shared" si="2"/>
        <v>94.975999999999985</v>
      </c>
      <c r="I65" s="28"/>
      <c r="L65" s="2" t="s">
        <v>184</v>
      </c>
      <c r="M65" s="2" t="s">
        <v>185</v>
      </c>
      <c r="N65" s="2" t="s">
        <v>201</v>
      </c>
      <c r="O65" s="2" t="s">
        <v>187</v>
      </c>
      <c r="R65" s="17" t="s">
        <v>200</v>
      </c>
      <c r="U65" s="1" t="s">
        <v>186</v>
      </c>
    </row>
    <row r="66" spans="3:21" x14ac:dyDescent="0.25">
      <c r="C66">
        <f t="shared" si="1"/>
        <v>43</v>
      </c>
      <c r="E66">
        <f t="shared" si="0"/>
        <v>1.744</v>
      </c>
      <c r="G66">
        <f t="shared" si="2"/>
        <v>93.231999999999985</v>
      </c>
      <c r="I66" s="28"/>
      <c r="K66" s="3" t="s">
        <v>141</v>
      </c>
      <c r="L66" s="10">
        <f>DATA_DRAGONS_CONTENT!M5</f>
        <v>2</v>
      </c>
      <c r="M66" s="10">
        <f>ROUND(((DATA_DRAGONS_CONTENT!J5*Dragons!L66)/DATA_DRAGONS_CONTENT!L5)/DATA_DRAGONS_CONTENT!K5,1)</f>
        <v>18.399999999999999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1.7519999999999998</v>
      </c>
      <c r="G67">
        <f t="shared" si="2"/>
        <v>91.47999999999999</v>
      </c>
      <c r="I67" s="28"/>
      <c r="K67" s="5" t="s">
        <v>142</v>
      </c>
      <c r="L67" s="11">
        <f>DATA_DRAGONS_CONTENT!M6</f>
        <v>2</v>
      </c>
      <c r="M67" s="11">
        <f>ROUND(((DATA_DRAGONS_CONTENT!J6*Dragons!L67)/DATA_DRAGONS_CONTENT!L6)/DATA_DRAGONS_CONTENT!K6,1)</f>
        <v>20.100000000000001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8">ROUND(N67/O67,1)</f>
        <v>0.6</v>
      </c>
      <c r="U67" s="36">
        <f t="shared" ref="U67:U75" si="9">M67-M66</f>
        <v>1.7000000000000028</v>
      </c>
    </row>
    <row r="68" spans="3:21" x14ac:dyDescent="0.25">
      <c r="C68">
        <f t="shared" si="1"/>
        <v>45</v>
      </c>
      <c r="E68">
        <f t="shared" si="0"/>
        <v>1.7599999999999998</v>
      </c>
      <c r="G68">
        <f t="shared" si="2"/>
        <v>89.719999999999985</v>
      </c>
      <c r="I68" s="28"/>
      <c r="K68" s="6" t="s">
        <v>144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8"/>
        <v>0.7</v>
      </c>
      <c r="U68" s="36">
        <f t="shared" si="9"/>
        <v>1.6999999999999993</v>
      </c>
    </row>
    <row r="69" spans="3:21" x14ac:dyDescent="0.25">
      <c r="C69">
        <f t="shared" si="1"/>
        <v>46</v>
      </c>
      <c r="E69">
        <f t="shared" si="0"/>
        <v>1.7679999999999998</v>
      </c>
      <c r="G69">
        <f t="shared" si="2"/>
        <v>87.951999999999984</v>
      </c>
      <c r="I69" s="28"/>
      <c r="K69" s="6" t="s">
        <v>143</v>
      </c>
      <c r="L69" s="12">
        <f>DATA_DRAGONS_CONTENT!M8</f>
        <v>2</v>
      </c>
      <c r="M69" s="12">
        <f>ROUND(((DATA_DRAGONS_CONTENT!J8*Dragons!L69)/DATA_DRAGONS_CONTENT!L8)/DATA_DRAGONS_CONTENT!K8,1)</f>
        <v>27.5</v>
      </c>
      <c r="N69" s="12">
        <f>ROUND(DATA_DRAGONS_CONTENT!N8/DATA_DRAGONS_CONTENT!O8,1)</f>
        <v>2.5</v>
      </c>
      <c r="O69" s="12">
        <f>ROUND(DATA_DRAGONS_CONTENT!N8/DATA_DRAGONS_CONTENT!P8,1)</f>
        <v>5</v>
      </c>
      <c r="R69" s="36">
        <f t="shared" si="8"/>
        <v>0.5</v>
      </c>
      <c r="U69" s="36">
        <f t="shared" si="9"/>
        <v>5.6999999999999993</v>
      </c>
    </row>
    <row r="70" spans="3:21" x14ac:dyDescent="0.25">
      <c r="C70">
        <f t="shared" si="1"/>
        <v>47</v>
      </c>
      <c r="E70">
        <f t="shared" si="0"/>
        <v>1.7759999999999998</v>
      </c>
      <c r="G70">
        <f t="shared" si="2"/>
        <v>86.175999999999988</v>
      </c>
      <c r="I70" s="28"/>
      <c r="K70" s="7" t="s">
        <v>146</v>
      </c>
      <c r="L70" s="13">
        <f>DATA_DRAGONS_CONTENT!M9</f>
        <v>1.8</v>
      </c>
      <c r="M70" s="13">
        <f>ROUND(((DATA_DRAGONS_CONTENT!J9*Dragons!L70)/DATA_DRAGONS_CONTENT!L9)/DATA_DRAGONS_CONTENT!K9,1)</f>
        <v>27.6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8"/>
        <v>0.7</v>
      </c>
      <c r="U70" s="36">
        <f t="shared" si="9"/>
        <v>0.10000000000000142</v>
      </c>
    </row>
    <row r="71" spans="3:21" x14ac:dyDescent="0.25">
      <c r="C71">
        <f t="shared" si="1"/>
        <v>48</v>
      </c>
      <c r="E71">
        <f t="shared" si="0"/>
        <v>1.7839999999999998</v>
      </c>
      <c r="G71">
        <f t="shared" si="2"/>
        <v>84.391999999999982</v>
      </c>
      <c r="I71" s="28"/>
      <c r="K71" s="7" t="s">
        <v>145</v>
      </c>
      <c r="L71" s="13">
        <f>DATA_DRAGONS_CONTENT!M10</f>
        <v>1.8</v>
      </c>
      <c r="M71" s="13">
        <f>ROUND(((DATA_DRAGONS_CONTENT!J10*Dragons!L71)/DATA_DRAGONS_CONTENT!L10)/DATA_DRAGONS_CONTENT!K10,1)</f>
        <v>30.3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8"/>
        <v>0.6</v>
      </c>
      <c r="U71" s="36">
        <f t="shared" si="9"/>
        <v>2.6999999999999993</v>
      </c>
    </row>
    <row r="72" spans="3:21" x14ac:dyDescent="0.25">
      <c r="C72">
        <f t="shared" si="1"/>
        <v>49</v>
      </c>
      <c r="E72">
        <f t="shared" si="0"/>
        <v>1.7919999999999998</v>
      </c>
      <c r="G72">
        <f t="shared" si="2"/>
        <v>82.59999999999998</v>
      </c>
      <c r="I72" s="28"/>
      <c r="K72" s="8" t="s">
        <v>147</v>
      </c>
      <c r="L72" s="14">
        <f>DATA_DRAGONS_CONTENT!M11</f>
        <v>1.8</v>
      </c>
      <c r="M72" s="14">
        <f>ROUND(((DATA_DRAGONS_CONTENT!J11*Dragons!L72)/DATA_DRAGONS_CONTENT!L11)/DATA_DRAGONS_CONTENT!K11,1)</f>
        <v>32.1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8"/>
        <v>0.6</v>
      </c>
      <c r="U72" s="36">
        <f t="shared" si="9"/>
        <v>1.8000000000000007</v>
      </c>
    </row>
    <row r="73" spans="3:21" x14ac:dyDescent="0.25">
      <c r="C73">
        <f t="shared" si="1"/>
        <v>50</v>
      </c>
      <c r="E73">
        <f t="shared" si="0"/>
        <v>1.7999999999999998</v>
      </c>
      <c r="G73">
        <f t="shared" si="2"/>
        <v>80.799999999999983</v>
      </c>
      <c r="I73" s="28"/>
      <c r="K73" s="9" t="s">
        <v>149</v>
      </c>
      <c r="L73" s="15">
        <f>DATA_DRAGONS_CONTENT!M12</f>
        <v>1.6</v>
      </c>
      <c r="M73" s="15">
        <f>ROUND(((DATA_DRAGONS_CONTENT!J12*Dragons!L73)/DATA_DRAGONS_CONTENT!L12)/DATA_DRAGONS_CONTENT!K12,1)</f>
        <v>30.3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8"/>
        <v>0.7</v>
      </c>
      <c r="U73" s="36">
        <f t="shared" si="9"/>
        <v>-1.8000000000000007</v>
      </c>
    </row>
    <row r="74" spans="3:21" x14ac:dyDescent="0.25">
      <c r="C74">
        <f>C73+1</f>
        <v>51</v>
      </c>
      <c r="E74">
        <f t="shared" si="0"/>
        <v>1.8079999999999998</v>
      </c>
      <c r="G74">
        <f t="shared" si="2"/>
        <v>78.99199999999999</v>
      </c>
      <c r="I74" s="28"/>
      <c r="K74" s="9" t="s">
        <v>148</v>
      </c>
      <c r="L74" s="15">
        <f>DATA_DRAGONS_CONTENT!M13</f>
        <v>1.6</v>
      </c>
      <c r="M74" s="15">
        <f>ROUND(((DATA_DRAGONS_CONTENT!J13*Dragons!L74)/DATA_DRAGONS_CONTENT!L13)/DATA_DRAGONS_CONTENT!K13,1)</f>
        <v>31.3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8"/>
        <v>0.6</v>
      </c>
      <c r="U74" s="36">
        <f t="shared" si="9"/>
        <v>1</v>
      </c>
    </row>
    <row r="75" spans="3:21" x14ac:dyDescent="0.25">
      <c r="C75">
        <f>C74+1</f>
        <v>52</v>
      </c>
      <c r="E75">
        <f t="shared" si="0"/>
        <v>1.8159999999999998</v>
      </c>
      <c r="G75">
        <f t="shared" si="2"/>
        <v>77.175999999999988</v>
      </c>
      <c r="I75" s="28"/>
      <c r="K75" s="4" t="s">
        <v>150</v>
      </c>
      <c r="L75" s="16">
        <f>DATA_DRAGONS_CONTENT!M14</f>
        <v>1.6</v>
      </c>
      <c r="M75" s="16">
        <f>ROUND(((DATA_DRAGONS_CONTENT!J14*Dragons!L75)/DATA_DRAGONS_CONTENT!L14)/DATA_DRAGONS_CONTENT!K14,1)</f>
        <v>32.299999999999997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8"/>
        <v>0.6</v>
      </c>
      <c r="U75" s="18">
        <f t="shared" si="9"/>
        <v>0.99999999999999645</v>
      </c>
    </row>
    <row r="76" spans="3:21" x14ac:dyDescent="0.25">
      <c r="C76">
        <f t="shared" ref="C76:C101" si="10">C75+1</f>
        <v>53</v>
      </c>
      <c r="E76">
        <f t="shared" si="0"/>
        <v>1.8239999999999998</v>
      </c>
      <c r="G76">
        <f t="shared" si="2"/>
        <v>75.35199999999999</v>
      </c>
      <c r="I76" s="28"/>
    </row>
    <row r="77" spans="3:21" x14ac:dyDescent="0.25">
      <c r="C77">
        <f t="shared" si="10"/>
        <v>54</v>
      </c>
      <c r="E77">
        <f t="shared" si="0"/>
        <v>1.8319999999999999</v>
      </c>
      <c r="G77">
        <f t="shared" si="2"/>
        <v>73.52</v>
      </c>
      <c r="I77" s="28"/>
    </row>
    <row r="78" spans="3:21" x14ac:dyDescent="0.25">
      <c r="C78">
        <f t="shared" si="10"/>
        <v>55</v>
      </c>
      <c r="E78">
        <f t="shared" si="0"/>
        <v>1.8399999999999999</v>
      </c>
      <c r="G78">
        <f t="shared" si="2"/>
        <v>71.679999999999993</v>
      </c>
      <c r="I78" s="28"/>
    </row>
    <row r="79" spans="3:21" x14ac:dyDescent="0.25">
      <c r="C79">
        <f t="shared" si="10"/>
        <v>56</v>
      </c>
      <c r="E79">
        <f t="shared" si="0"/>
        <v>1.8479999999999999</v>
      </c>
      <c r="G79">
        <f t="shared" si="2"/>
        <v>69.831999999999994</v>
      </c>
      <c r="I79" s="28"/>
    </row>
    <row r="80" spans="3:21" x14ac:dyDescent="0.25">
      <c r="C80">
        <f t="shared" si="10"/>
        <v>57</v>
      </c>
      <c r="E80">
        <f t="shared" si="0"/>
        <v>1.8559999999999999</v>
      </c>
      <c r="G80">
        <f t="shared" si="2"/>
        <v>67.975999999999999</v>
      </c>
      <c r="I80" s="28"/>
    </row>
    <row r="81" spans="3:9" x14ac:dyDescent="0.25">
      <c r="C81">
        <f t="shared" si="10"/>
        <v>58</v>
      </c>
      <c r="E81">
        <f t="shared" si="0"/>
        <v>1.8639999999999999</v>
      </c>
      <c r="G81">
        <f t="shared" si="2"/>
        <v>66.111999999999995</v>
      </c>
      <c r="I81" s="28"/>
    </row>
    <row r="82" spans="3:9" x14ac:dyDescent="0.25">
      <c r="C82">
        <f t="shared" si="10"/>
        <v>59</v>
      </c>
      <c r="E82">
        <f t="shared" si="0"/>
        <v>1.8719999999999999</v>
      </c>
      <c r="G82">
        <f t="shared" si="2"/>
        <v>64.239999999999995</v>
      </c>
      <c r="I82" s="28"/>
    </row>
    <row r="83" spans="3:9" x14ac:dyDescent="0.25">
      <c r="C83">
        <f t="shared" si="10"/>
        <v>60</v>
      </c>
      <c r="E83">
        <f t="shared" si="0"/>
        <v>1.88</v>
      </c>
      <c r="G83">
        <f t="shared" si="2"/>
        <v>62.359999999999992</v>
      </c>
      <c r="I83" s="28"/>
    </row>
    <row r="84" spans="3:9" x14ac:dyDescent="0.25">
      <c r="C84">
        <f t="shared" si="10"/>
        <v>61</v>
      </c>
      <c r="E84">
        <f t="shared" si="0"/>
        <v>1.8879999999999999</v>
      </c>
      <c r="G84">
        <f t="shared" si="2"/>
        <v>60.471999999999994</v>
      </c>
      <c r="I84" s="28"/>
    </row>
    <row r="85" spans="3:9" x14ac:dyDescent="0.25">
      <c r="C85">
        <f t="shared" si="10"/>
        <v>62</v>
      </c>
      <c r="E85">
        <f t="shared" si="0"/>
        <v>1.8959999999999999</v>
      </c>
      <c r="G85">
        <f t="shared" si="2"/>
        <v>58.575999999999993</v>
      </c>
      <c r="I85" s="28"/>
    </row>
    <row r="86" spans="3:9" x14ac:dyDescent="0.25">
      <c r="C86">
        <f t="shared" si="10"/>
        <v>63</v>
      </c>
      <c r="E86">
        <f t="shared" si="0"/>
        <v>1.9039999999999999</v>
      </c>
      <c r="G86">
        <f t="shared" si="2"/>
        <v>56.671999999999997</v>
      </c>
      <c r="I86" s="28"/>
    </row>
    <row r="87" spans="3:9" x14ac:dyDescent="0.25">
      <c r="C87">
        <f t="shared" si="10"/>
        <v>64</v>
      </c>
      <c r="E87">
        <f t="shared" si="0"/>
        <v>1.9119999999999999</v>
      </c>
      <c r="G87">
        <f t="shared" si="2"/>
        <v>54.76</v>
      </c>
      <c r="I87" s="28"/>
    </row>
    <row r="88" spans="3:9" x14ac:dyDescent="0.25">
      <c r="C88">
        <f t="shared" si="10"/>
        <v>65</v>
      </c>
      <c r="E88">
        <f t="shared" si="0"/>
        <v>1.92</v>
      </c>
      <c r="G88">
        <f t="shared" si="2"/>
        <v>52.839999999999996</v>
      </c>
      <c r="I88" s="28"/>
    </row>
    <row r="89" spans="3:9" x14ac:dyDescent="0.25">
      <c r="C89">
        <f t="shared" si="10"/>
        <v>66</v>
      </c>
      <c r="E89">
        <f t="shared" ref="E89:E152" si="11">IF(C89&gt;$C$18,$C$16+(C89*$C$17),(($C$16)*$C$19)+(C89*$C$17))</f>
        <v>1.9279999999999999</v>
      </c>
      <c r="G89">
        <f t="shared" si="2"/>
        <v>50.911999999999999</v>
      </c>
      <c r="I89" s="28"/>
    </row>
    <row r="90" spans="3:9" x14ac:dyDescent="0.25">
      <c r="C90">
        <f t="shared" si="10"/>
        <v>67</v>
      </c>
      <c r="E90">
        <f t="shared" si="11"/>
        <v>1.9359999999999999</v>
      </c>
      <c r="G90">
        <f t="shared" ref="G90:G153" si="12">G89-E90</f>
        <v>48.975999999999999</v>
      </c>
      <c r="I90" s="28"/>
    </row>
    <row r="91" spans="3:9" x14ac:dyDescent="0.25">
      <c r="C91">
        <f t="shared" si="10"/>
        <v>68</v>
      </c>
      <c r="E91">
        <f t="shared" si="11"/>
        <v>1.944</v>
      </c>
      <c r="G91">
        <f t="shared" si="12"/>
        <v>47.031999999999996</v>
      </c>
      <c r="I91" s="28"/>
    </row>
    <row r="92" spans="3:9" x14ac:dyDescent="0.25">
      <c r="C92">
        <f t="shared" si="10"/>
        <v>69</v>
      </c>
      <c r="E92">
        <f t="shared" si="11"/>
        <v>1.952</v>
      </c>
      <c r="G92">
        <f t="shared" si="12"/>
        <v>45.08</v>
      </c>
      <c r="I92" s="28"/>
    </row>
    <row r="93" spans="3:9" x14ac:dyDescent="0.25">
      <c r="C93">
        <f t="shared" si="10"/>
        <v>70</v>
      </c>
      <c r="E93">
        <f t="shared" si="11"/>
        <v>1.96</v>
      </c>
      <c r="G93">
        <f t="shared" si="12"/>
        <v>43.12</v>
      </c>
      <c r="I93" s="28"/>
    </row>
    <row r="94" spans="3:9" x14ac:dyDescent="0.25">
      <c r="C94">
        <f t="shared" si="10"/>
        <v>71</v>
      </c>
      <c r="E94">
        <f t="shared" si="11"/>
        <v>1.968</v>
      </c>
      <c r="G94">
        <f t="shared" si="12"/>
        <v>41.152000000000001</v>
      </c>
      <c r="I94" s="28"/>
    </row>
    <row r="95" spans="3:9" x14ac:dyDescent="0.25">
      <c r="C95">
        <f t="shared" si="10"/>
        <v>72</v>
      </c>
      <c r="E95">
        <f t="shared" si="11"/>
        <v>1.976</v>
      </c>
      <c r="G95">
        <f t="shared" si="12"/>
        <v>39.176000000000002</v>
      </c>
      <c r="I95" s="28"/>
    </row>
    <row r="96" spans="3:9" x14ac:dyDescent="0.25">
      <c r="C96">
        <f t="shared" si="10"/>
        <v>73</v>
      </c>
      <c r="E96">
        <f t="shared" si="11"/>
        <v>1.984</v>
      </c>
      <c r="G96">
        <f t="shared" si="12"/>
        <v>37.192</v>
      </c>
      <c r="I96" s="28"/>
    </row>
    <row r="97" spans="3:9" x14ac:dyDescent="0.25">
      <c r="C97">
        <f t="shared" si="10"/>
        <v>74</v>
      </c>
      <c r="E97">
        <f t="shared" si="11"/>
        <v>1.992</v>
      </c>
      <c r="G97">
        <f t="shared" si="12"/>
        <v>35.200000000000003</v>
      </c>
      <c r="I97" s="28"/>
    </row>
    <row r="98" spans="3:9" x14ac:dyDescent="0.25">
      <c r="C98">
        <f t="shared" si="10"/>
        <v>75</v>
      </c>
      <c r="E98">
        <f t="shared" si="11"/>
        <v>2</v>
      </c>
      <c r="G98">
        <f t="shared" si="12"/>
        <v>33.200000000000003</v>
      </c>
      <c r="I98" s="28"/>
    </row>
    <row r="99" spans="3:9" x14ac:dyDescent="0.25">
      <c r="C99">
        <f t="shared" si="10"/>
        <v>76</v>
      </c>
      <c r="E99">
        <f t="shared" si="11"/>
        <v>2.008</v>
      </c>
      <c r="G99">
        <f t="shared" si="12"/>
        <v>31.192000000000004</v>
      </c>
      <c r="I99" s="28"/>
    </row>
    <row r="100" spans="3:9" x14ac:dyDescent="0.25">
      <c r="C100">
        <f t="shared" si="10"/>
        <v>77</v>
      </c>
      <c r="E100">
        <f t="shared" si="11"/>
        <v>2.016</v>
      </c>
      <c r="G100">
        <f t="shared" si="12"/>
        <v>29.176000000000002</v>
      </c>
      <c r="I100" s="28"/>
    </row>
    <row r="101" spans="3:9" x14ac:dyDescent="0.25">
      <c r="C101">
        <f t="shared" si="10"/>
        <v>78</v>
      </c>
      <c r="E101">
        <f t="shared" si="11"/>
        <v>2.024</v>
      </c>
      <c r="G101">
        <f t="shared" si="12"/>
        <v>27.152000000000001</v>
      </c>
      <c r="I101" s="28"/>
    </row>
    <row r="102" spans="3:9" x14ac:dyDescent="0.25">
      <c r="C102">
        <f>C101+1</f>
        <v>79</v>
      </c>
      <c r="E102">
        <f t="shared" si="11"/>
        <v>2.032</v>
      </c>
      <c r="G102">
        <f t="shared" si="12"/>
        <v>25.12</v>
      </c>
      <c r="I102" s="28"/>
    </row>
    <row r="103" spans="3:9" x14ac:dyDescent="0.25">
      <c r="C103">
        <f>C102+1</f>
        <v>80</v>
      </c>
      <c r="E103">
        <f t="shared" si="11"/>
        <v>2.04</v>
      </c>
      <c r="G103">
        <f t="shared" si="12"/>
        <v>23.080000000000002</v>
      </c>
      <c r="I103" s="28"/>
    </row>
    <row r="104" spans="3:9" x14ac:dyDescent="0.25">
      <c r="C104">
        <f t="shared" ref="C104:C134" si="13">C103+1</f>
        <v>81</v>
      </c>
      <c r="E104">
        <f t="shared" si="11"/>
        <v>2.048</v>
      </c>
      <c r="G104">
        <f t="shared" si="12"/>
        <v>21.032000000000004</v>
      </c>
      <c r="I104" s="28"/>
    </row>
    <row r="105" spans="3:9" x14ac:dyDescent="0.25">
      <c r="C105">
        <f t="shared" si="13"/>
        <v>82</v>
      </c>
      <c r="E105">
        <f t="shared" si="11"/>
        <v>2.056</v>
      </c>
      <c r="G105">
        <f t="shared" si="12"/>
        <v>18.976000000000003</v>
      </c>
      <c r="I105" s="28"/>
    </row>
    <row r="106" spans="3:9" x14ac:dyDescent="0.25">
      <c r="C106">
        <f t="shared" si="13"/>
        <v>83</v>
      </c>
      <c r="E106">
        <f t="shared" si="11"/>
        <v>2.0640000000000001</v>
      </c>
      <c r="G106">
        <f t="shared" si="12"/>
        <v>16.912000000000003</v>
      </c>
      <c r="I106" s="28"/>
    </row>
    <row r="107" spans="3:9" x14ac:dyDescent="0.25">
      <c r="C107">
        <f t="shared" si="13"/>
        <v>84</v>
      </c>
      <c r="E107">
        <f t="shared" si="11"/>
        <v>2.0720000000000001</v>
      </c>
      <c r="G107">
        <f t="shared" si="12"/>
        <v>14.840000000000003</v>
      </c>
      <c r="I107" s="28"/>
    </row>
    <row r="108" spans="3:9" x14ac:dyDescent="0.25">
      <c r="C108">
        <f t="shared" si="13"/>
        <v>85</v>
      </c>
      <c r="E108">
        <f t="shared" si="11"/>
        <v>2.08</v>
      </c>
      <c r="G108">
        <f t="shared" si="12"/>
        <v>12.760000000000003</v>
      </c>
      <c r="I108" s="28"/>
    </row>
    <row r="109" spans="3:9" x14ac:dyDescent="0.25">
      <c r="C109">
        <f t="shared" si="13"/>
        <v>86</v>
      </c>
      <c r="E109">
        <f t="shared" si="11"/>
        <v>2.0880000000000001</v>
      </c>
      <c r="G109">
        <f t="shared" si="12"/>
        <v>10.672000000000004</v>
      </c>
      <c r="I109" s="28"/>
    </row>
    <row r="110" spans="3:9" x14ac:dyDescent="0.25">
      <c r="C110">
        <f t="shared" si="13"/>
        <v>87</v>
      </c>
      <c r="E110">
        <f t="shared" si="11"/>
        <v>2.0960000000000001</v>
      </c>
      <c r="G110">
        <f t="shared" si="12"/>
        <v>8.5760000000000041</v>
      </c>
      <c r="I110" s="28"/>
    </row>
    <row r="111" spans="3:9" x14ac:dyDescent="0.25">
      <c r="C111">
        <f t="shared" si="13"/>
        <v>88</v>
      </c>
      <c r="E111">
        <f t="shared" si="11"/>
        <v>2.1040000000000001</v>
      </c>
      <c r="G111">
        <f t="shared" si="12"/>
        <v>6.472000000000004</v>
      </c>
      <c r="I111" s="28"/>
    </row>
    <row r="112" spans="3:9" x14ac:dyDescent="0.25">
      <c r="C112">
        <f t="shared" si="13"/>
        <v>89</v>
      </c>
      <c r="E112">
        <f t="shared" si="11"/>
        <v>2.1120000000000001</v>
      </c>
      <c r="G112">
        <f t="shared" si="12"/>
        <v>4.3600000000000039</v>
      </c>
      <c r="I112" s="28"/>
    </row>
    <row r="113" spans="3:9" x14ac:dyDescent="0.25">
      <c r="C113">
        <f t="shared" si="13"/>
        <v>90</v>
      </c>
      <c r="E113">
        <f t="shared" si="11"/>
        <v>2.12</v>
      </c>
      <c r="G113">
        <f t="shared" si="12"/>
        <v>2.2400000000000038</v>
      </c>
      <c r="I113" s="28"/>
    </row>
    <row r="114" spans="3:9" x14ac:dyDescent="0.25">
      <c r="C114">
        <f t="shared" si="13"/>
        <v>91</v>
      </c>
      <c r="E114">
        <f t="shared" si="11"/>
        <v>2.1280000000000001</v>
      </c>
      <c r="G114">
        <f t="shared" si="12"/>
        <v>0.11200000000000365</v>
      </c>
      <c r="I114" s="28"/>
    </row>
    <row r="115" spans="3:9" x14ac:dyDescent="0.25">
      <c r="C115">
        <f t="shared" si="13"/>
        <v>92</v>
      </c>
      <c r="E115">
        <f t="shared" si="11"/>
        <v>2.1360000000000001</v>
      </c>
      <c r="G115">
        <f t="shared" si="12"/>
        <v>-2.0239999999999965</v>
      </c>
      <c r="I115" s="28"/>
    </row>
    <row r="116" spans="3:9" x14ac:dyDescent="0.25">
      <c r="C116">
        <f t="shared" si="13"/>
        <v>93</v>
      </c>
      <c r="E116">
        <f t="shared" si="11"/>
        <v>2.1440000000000001</v>
      </c>
      <c r="G116">
        <f t="shared" si="12"/>
        <v>-4.1679999999999966</v>
      </c>
      <c r="I116" s="28"/>
    </row>
    <row r="117" spans="3:9" x14ac:dyDescent="0.25">
      <c r="C117">
        <f t="shared" si="13"/>
        <v>94</v>
      </c>
      <c r="E117">
        <f t="shared" si="11"/>
        <v>2.1520000000000001</v>
      </c>
      <c r="G117">
        <f t="shared" si="12"/>
        <v>-6.3199999999999967</v>
      </c>
      <c r="I117" s="28"/>
    </row>
    <row r="118" spans="3:9" x14ac:dyDescent="0.25">
      <c r="C118">
        <f t="shared" si="13"/>
        <v>95</v>
      </c>
      <c r="E118">
        <f t="shared" si="11"/>
        <v>2.16</v>
      </c>
      <c r="G118">
        <f t="shared" si="12"/>
        <v>-8.4799999999999969</v>
      </c>
      <c r="I118" s="28"/>
    </row>
    <row r="119" spans="3:9" x14ac:dyDescent="0.25">
      <c r="C119">
        <f t="shared" si="13"/>
        <v>96</v>
      </c>
      <c r="E119">
        <f t="shared" si="11"/>
        <v>2.1680000000000001</v>
      </c>
      <c r="G119">
        <f t="shared" si="12"/>
        <v>-10.647999999999996</v>
      </c>
      <c r="I119" s="28"/>
    </row>
    <row r="120" spans="3:9" x14ac:dyDescent="0.25">
      <c r="C120">
        <f t="shared" si="13"/>
        <v>97</v>
      </c>
      <c r="E120">
        <f t="shared" si="11"/>
        <v>2.1760000000000002</v>
      </c>
      <c r="G120">
        <f t="shared" si="12"/>
        <v>-12.823999999999996</v>
      </c>
      <c r="I120" s="28"/>
    </row>
    <row r="121" spans="3:9" x14ac:dyDescent="0.25">
      <c r="C121">
        <f t="shared" si="13"/>
        <v>98</v>
      </c>
      <c r="E121">
        <f t="shared" si="11"/>
        <v>2.1840000000000002</v>
      </c>
      <c r="G121">
        <f t="shared" si="12"/>
        <v>-15.007999999999996</v>
      </c>
      <c r="I121" s="28"/>
    </row>
    <row r="122" spans="3:9" x14ac:dyDescent="0.25">
      <c r="C122">
        <f t="shared" si="13"/>
        <v>99</v>
      </c>
      <c r="E122">
        <f t="shared" si="11"/>
        <v>2.1920000000000002</v>
      </c>
      <c r="G122">
        <f t="shared" si="12"/>
        <v>-17.199999999999996</v>
      </c>
      <c r="I122" s="28"/>
    </row>
    <row r="123" spans="3:9" x14ac:dyDescent="0.25">
      <c r="C123">
        <f t="shared" si="13"/>
        <v>100</v>
      </c>
      <c r="E123">
        <f t="shared" si="11"/>
        <v>2.2000000000000002</v>
      </c>
      <c r="G123">
        <f t="shared" si="12"/>
        <v>-19.399999999999995</v>
      </c>
      <c r="I123" s="28"/>
    </row>
    <row r="124" spans="3:9" x14ac:dyDescent="0.25">
      <c r="C124">
        <f t="shared" si="13"/>
        <v>101</v>
      </c>
      <c r="E124">
        <f t="shared" si="11"/>
        <v>2.2080000000000002</v>
      </c>
      <c r="G124">
        <f t="shared" si="12"/>
        <v>-21.607999999999997</v>
      </c>
      <c r="I124" s="28"/>
    </row>
    <row r="125" spans="3:9" x14ac:dyDescent="0.25">
      <c r="C125">
        <f t="shared" si="13"/>
        <v>102</v>
      </c>
      <c r="E125">
        <f t="shared" si="11"/>
        <v>2.2160000000000002</v>
      </c>
      <c r="G125">
        <f t="shared" si="12"/>
        <v>-23.823999999999998</v>
      </c>
      <c r="I125" s="28"/>
    </row>
    <row r="126" spans="3:9" x14ac:dyDescent="0.25">
      <c r="C126">
        <f t="shared" si="13"/>
        <v>103</v>
      </c>
      <c r="E126">
        <f t="shared" si="11"/>
        <v>2.2240000000000002</v>
      </c>
      <c r="G126">
        <f t="shared" si="12"/>
        <v>-26.047999999999998</v>
      </c>
      <c r="I126" s="28"/>
    </row>
    <row r="127" spans="3:9" x14ac:dyDescent="0.25">
      <c r="C127">
        <f t="shared" si="13"/>
        <v>104</v>
      </c>
      <c r="E127">
        <f t="shared" si="11"/>
        <v>2.2320000000000002</v>
      </c>
      <c r="G127">
        <f t="shared" si="12"/>
        <v>-28.279999999999998</v>
      </c>
      <c r="I127" s="28"/>
    </row>
    <row r="128" spans="3:9" x14ac:dyDescent="0.25">
      <c r="C128">
        <f t="shared" si="13"/>
        <v>105</v>
      </c>
      <c r="E128">
        <f t="shared" si="11"/>
        <v>2.2399999999999998</v>
      </c>
      <c r="G128">
        <f t="shared" si="12"/>
        <v>-30.519999999999996</v>
      </c>
      <c r="I128" s="28"/>
    </row>
    <row r="129" spans="3:9" x14ac:dyDescent="0.25">
      <c r="C129">
        <f t="shared" si="13"/>
        <v>106</v>
      </c>
      <c r="E129">
        <f t="shared" si="11"/>
        <v>2.2479999999999998</v>
      </c>
      <c r="G129">
        <f t="shared" si="12"/>
        <v>-32.767999999999994</v>
      </c>
      <c r="I129" s="28"/>
    </row>
    <row r="130" spans="3:9" x14ac:dyDescent="0.25">
      <c r="C130">
        <f t="shared" si="13"/>
        <v>107</v>
      </c>
      <c r="E130">
        <f t="shared" si="11"/>
        <v>2.2559999999999998</v>
      </c>
      <c r="G130">
        <f t="shared" si="12"/>
        <v>-35.023999999999994</v>
      </c>
      <c r="I130" s="28"/>
    </row>
    <row r="131" spans="3:9" x14ac:dyDescent="0.25">
      <c r="C131">
        <f t="shared" si="13"/>
        <v>108</v>
      </c>
      <c r="E131">
        <f t="shared" si="11"/>
        <v>2.2639999999999998</v>
      </c>
      <c r="G131">
        <f t="shared" si="12"/>
        <v>-37.287999999999997</v>
      </c>
      <c r="I131" s="28"/>
    </row>
    <row r="132" spans="3:9" x14ac:dyDescent="0.25">
      <c r="C132">
        <f t="shared" si="13"/>
        <v>109</v>
      </c>
      <c r="E132">
        <f t="shared" si="11"/>
        <v>2.2719999999999998</v>
      </c>
      <c r="G132">
        <f t="shared" si="12"/>
        <v>-39.559999999999995</v>
      </c>
      <c r="I132" s="28"/>
    </row>
    <row r="133" spans="3:9" x14ac:dyDescent="0.25">
      <c r="C133">
        <f t="shared" si="13"/>
        <v>110</v>
      </c>
      <c r="E133">
        <f t="shared" si="11"/>
        <v>2.2799999999999998</v>
      </c>
      <c r="G133">
        <f t="shared" si="12"/>
        <v>-41.839999999999996</v>
      </c>
      <c r="I133" s="28"/>
    </row>
    <row r="134" spans="3:9" x14ac:dyDescent="0.25">
      <c r="C134">
        <f t="shared" si="13"/>
        <v>111</v>
      </c>
      <c r="E134">
        <f t="shared" si="11"/>
        <v>2.2879999999999998</v>
      </c>
      <c r="G134">
        <f t="shared" si="12"/>
        <v>-44.127999999999993</v>
      </c>
      <c r="I134" s="28"/>
    </row>
    <row r="135" spans="3:9" x14ac:dyDescent="0.25">
      <c r="C135">
        <f>C134+1</f>
        <v>112</v>
      </c>
      <c r="E135">
        <f t="shared" si="11"/>
        <v>2.2959999999999998</v>
      </c>
      <c r="G135">
        <f t="shared" si="12"/>
        <v>-46.423999999999992</v>
      </c>
      <c r="I135" s="28"/>
    </row>
    <row r="136" spans="3:9" x14ac:dyDescent="0.25">
      <c r="C136">
        <f>C135+1</f>
        <v>113</v>
      </c>
      <c r="E136">
        <f t="shared" si="11"/>
        <v>2.3039999999999998</v>
      </c>
      <c r="G136">
        <f t="shared" si="12"/>
        <v>-48.727999999999994</v>
      </c>
      <c r="I136" s="28"/>
    </row>
    <row r="137" spans="3:9" x14ac:dyDescent="0.25">
      <c r="C137">
        <f t="shared" ref="C137:C172" si="14">C136+1</f>
        <v>114</v>
      </c>
      <c r="E137">
        <f t="shared" si="11"/>
        <v>2.3119999999999998</v>
      </c>
      <c r="G137">
        <f t="shared" si="12"/>
        <v>-51.039999999999992</v>
      </c>
      <c r="I137" s="28"/>
    </row>
    <row r="138" spans="3:9" x14ac:dyDescent="0.25">
      <c r="C138">
        <f t="shared" si="14"/>
        <v>115</v>
      </c>
      <c r="E138">
        <f t="shared" si="11"/>
        <v>2.3199999999999998</v>
      </c>
      <c r="G138">
        <f t="shared" si="12"/>
        <v>-53.359999999999992</v>
      </c>
      <c r="I138" s="28"/>
    </row>
    <row r="139" spans="3:9" x14ac:dyDescent="0.25">
      <c r="C139">
        <f t="shared" si="14"/>
        <v>116</v>
      </c>
      <c r="E139">
        <f t="shared" si="11"/>
        <v>2.3279999999999998</v>
      </c>
      <c r="G139">
        <f t="shared" si="12"/>
        <v>-55.687999999999995</v>
      </c>
      <c r="I139" s="28"/>
    </row>
    <row r="140" spans="3:9" x14ac:dyDescent="0.25">
      <c r="C140">
        <f t="shared" si="14"/>
        <v>117</v>
      </c>
      <c r="E140">
        <f t="shared" si="11"/>
        <v>2.3359999999999999</v>
      </c>
      <c r="G140">
        <f t="shared" si="12"/>
        <v>-58.023999999999994</v>
      </c>
      <c r="I140" s="28"/>
    </row>
    <row r="141" spans="3:9" x14ac:dyDescent="0.25">
      <c r="C141">
        <f t="shared" si="14"/>
        <v>118</v>
      </c>
      <c r="E141">
        <f t="shared" si="11"/>
        <v>2.3439999999999999</v>
      </c>
      <c r="G141">
        <f t="shared" si="12"/>
        <v>-60.367999999999995</v>
      </c>
      <c r="I141" s="28"/>
    </row>
    <row r="142" spans="3:9" x14ac:dyDescent="0.25">
      <c r="C142">
        <f t="shared" si="14"/>
        <v>119</v>
      </c>
      <c r="E142">
        <f t="shared" si="11"/>
        <v>2.3519999999999999</v>
      </c>
      <c r="G142">
        <f t="shared" si="12"/>
        <v>-62.719999999999992</v>
      </c>
      <c r="I142" s="28"/>
    </row>
    <row r="143" spans="3:9" x14ac:dyDescent="0.25">
      <c r="C143">
        <f t="shared" si="14"/>
        <v>120</v>
      </c>
      <c r="E143">
        <f t="shared" si="11"/>
        <v>2.36</v>
      </c>
      <c r="G143">
        <f t="shared" si="12"/>
        <v>-65.08</v>
      </c>
      <c r="I143" s="28"/>
    </row>
    <row r="144" spans="3:9" x14ac:dyDescent="0.25">
      <c r="C144">
        <f t="shared" si="14"/>
        <v>121</v>
      </c>
      <c r="E144">
        <f t="shared" si="11"/>
        <v>2.3679999999999999</v>
      </c>
      <c r="G144">
        <f t="shared" si="12"/>
        <v>-67.447999999999993</v>
      </c>
      <c r="I144" s="28"/>
    </row>
    <row r="145" spans="3:9" x14ac:dyDescent="0.25">
      <c r="C145">
        <f t="shared" si="14"/>
        <v>122</v>
      </c>
      <c r="E145">
        <f t="shared" si="11"/>
        <v>2.3759999999999999</v>
      </c>
      <c r="G145">
        <f t="shared" si="12"/>
        <v>-69.823999999999998</v>
      </c>
      <c r="I145" s="28"/>
    </row>
    <row r="146" spans="3:9" x14ac:dyDescent="0.25">
      <c r="C146">
        <f t="shared" si="14"/>
        <v>123</v>
      </c>
      <c r="E146">
        <f t="shared" si="11"/>
        <v>2.3839999999999999</v>
      </c>
      <c r="G146">
        <f t="shared" si="12"/>
        <v>-72.207999999999998</v>
      </c>
      <c r="I146" s="28"/>
    </row>
    <row r="147" spans="3:9" x14ac:dyDescent="0.25">
      <c r="C147">
        <f t="shared" si="14"/>
        <v>124</v>
      </c>
      <c r="E147">
        <f t="shared" si="11"/>
        <v>2.3919999999999999</v>
      </c>
      <c r="G147">
        <f t="shared" si="12"/>
        <v>-74.599999999999994</v>
      </c>
      <c r="I147" s="28"/>
    </row>
    <row r="148" spans="3:9" x14ac:dyDescent="0.25">
      <c r="C148">
        <f t="shared" si="14"/>
        <v>125</v>
      </c>
      <c r="E148">
        <f t="shared" si="11"/>
        <v>2.4</v>
      </c>
      <c r="G148">
        <f t="shared" si="12"/>
        <v>-77</v>
      </c>
      <c r="I148" s="28"/>
    </row>
    <row r="149" spans="3:9" x14ac:dyDescent="0.25">
      <c r="C149">
        <f t="shared" si="14"/>
        <v>126</v>
      </c>
      <c r="E149">
        <f t="shared" si="11"/>
        <v>2.4079999999999999</v>
      </c>
      <c r="G149">
        <f t="shared" si="12"/>
        <v>-79.408000000000001</v>
      </c>
      <c r="I149" s="28"/>
    </row>
    <row r="150" spans="3:9" x14ac:dyDescent="0.25">
      <c r="C150">
        <f t="shared" si="14"/>
        <v>127</v>
      </c>
      <c r="E150">
        <f t="shared" si="11"/>
        <v>2.4159999999999999</v>
      </c>
      <c r="G150">
        <f t="shared" si="12"/>
        <v>-81.823999999999998</v>
      </c>
      <c r="I150" s="28"/>
    </row>
    <row r="151" spans="3:9" x14ac:dyDescent="0.25">
      <c r="C151">
        <f t="shared" si="14"/>
        <v>128</v>
      </c>
      <c r="E151">
        <f t="shared" si="11"/>
        <v>2.4239999999999999</v>
      </c>
      <c r="G151">
        <f t="shared" si="12"/>
        <v>-84.248000000000005</v>
      </c>
      <c r="I151" s="28"/>
    </row>
    <row r="152" spans="3:9" x14ac:dyDescent="0.25">
      <c r="C152">
        <f t="shared" si="14"/>
        <v>129</v>
      </c>
      <c r="E152">
        <f t="shared" si="11"/>
        <v>2.4319999999999999</v>
      </c>
      <c r="G152">
        <f t="shared" si="12"/>
        <v>-86.68</v>
      </c>
      <c r="I152" s="28"/>
    </row>
    <row r="153" spans="3:9" x14ac:dyDescent="0.25">
      <c r="C153">
        <f t="shared" si="14"/>
        <v>130</v>
      </c>
      <c r="E153">
        <f t="shared" ref="E153:E216" si="15">IF(C153&gt;$C$18,$C$16+(C153*$C$17),(($C$16)*$C$19)+(C153*$C$17))</f>
        <v>2.44</v>
      </c>
      <c r="G153">
        <f t="shared" si="12"/>
        <v>-89.12</v>
      </c>
      <c r="I153" s="28"/>
    </row>
    <row r="154" spans="3:9" x14ac:dyDescent="0.25">
      <c r="C154">
        <f t="shared" si="14"/>
        <v>131</v>
      </c>
      <c r="E154">
        <f t="shared" si="15"/>
        <v>2.448</v>
      </c>
      <c r="G154">
        <f t="shared" ref="G154:G217" si="16">G153-E154</f>
        <v>-91.567999999999998</v>
      </c>
      <c r="I154" s="28"/>
    </row>
    <row r="155" spans="3:9" x14ac:dyDescent="0.25">
      <c r="C155">
        <f t="shared" si="14"/>
        <v>132</v>
      </c>
      <c r="E155">
        <f t="shared" si="15"/>
        <v>2.456</v>
      </c>
      <c r="G155">
        <f t="shared" si="16"/>
        <v>-94.024000000000001</v>
      </c>
      <c r="I155" s="28"/>
    </row>
    <row r="156" spans="3:9" x14ac:dyDescent="0.25">
      <c r="C156">
        <f t="shared" si="14"/>
        <v>133</v>
      </c>
      <c r="E156">
        <f t="shared" si="15"/>
        <v>2.464</v>
      </c>
      <c r="G156">
        <f t="shared" si="16"/>
        <v>-96.488</v>
      </c>
      <c r="I156" s="28"/>
    </row>
    <row r="157" spans="3:9" x14ac:dyDescent="0.25">
      <c r="C157">
        <f t="shared" si="14"/>
        <v>134</v>
      </c>
      <c r="E157">
        <f t="shared" si="15"/>
        <v>2.472</v>
      </c>
      <c r="G157">
        <f t="shared" si="16"/>
        <v>-98.96</v>
      </c>
      <c r="I157" s="28"/>
    </row>
    <row r="158" spans="3:9" x14ac:dyDescent="0.25">
      <c r="C158">
        <f t="shared" si="14"/>
        <v>135</v>
      </c>
      <c r="E158">
        <f t="shared" si="15"/>
        <v>2.48</v>
      </c>
      <c r="G158">
        <f t="shared" si="16"/>
        <v>-101.44</v>
      </c>
      <c r="I158" s="28"/>
    </row>
    <row r="159" spans="3:9" x14ac:dyDescent="0.25">
      <c r="C159">
        <f t="shared" si="14"/>
        <v>136</v>
      </c>
      <c r="E159">
        <f t="shared" si="15"/>
        <v>2.488</v>
      </c>
      <c r="G159">
        <f t="shared" si="16"/>
        <v>-103.928</v>
      </c>
      <c r="I159" s="28"/>
    </row>
    <row r="160" spans="3:9" x14ac:dyDescent="0.25">
      <c r="C160">
        <f t="shared" si="14"/>
        <v>137</v>
      </c>
      <c r="E160">
        <f t="shared" si="15"/>
        <v>2.496</v>
      </c>
      <c r="G160">
        <f t="shared" si="16"/>
        <v>-106.42399999999999</v>
      </c>
      <c r="I160" s="28"/>
    </row>
    <row r="161" spans="3:9" x14ac:dyDescent="0.25">
      <c r="C161">
        <f t="shared" si="14"/>
        <v>138</v>
      </c>
      <c r="E161">
        <f t="shared" si="15"/>
        <v>2.504</v>
      </c>
      <c r="G161">
        <f t="shared" si="16"/>
        <v>-108.928</v>
      </c>
      <c r="I161" s="28"/>
    </row>
    <row r="162" spans="3:9" x14ac:dyDescent="0.25">
      <c r="C162">
        <f t="shared" si="14"/>
        <v>139</v>
      </c>
      <c r="E162">
        <f t="shared" si="15"/>
        <v>2.512</v>
      </c>
      <c r="G162">
        <f t="shared" si="16"/>
        <v>-111.44</v>
      </c>
      <c r="I162" s="28"/>
    </row>
    <row r="163" spans="3:9" x14ac:dyDescent="0.25">
      <c r="C163">
        <f t="shared" si="14"/>
        <v>140</v>
      </c>
      <c r="E163">
        <f t="shared" si="15"/>
        <v>2.52</v>
      </c>
      <c r="G163">
        <f t="shared" si="16"/>
        <v>-113.96</v>
      </c>
      <c r="I163" s="28"/>
    </row>
    <row r="164" spans="3:9" x14ac:dyDescent="0.25">
      <c r="C164">
        <f t="shared" si="14"/>
        <v>141</v>
      </c>
      <c r="E164">
        <f t="shared" si="15"/>
        <v>2.528</v>
      </c>
      <c r="G164">
        <f t="shared" si="16"/>
        <v>-116.488</v>
      </c>
      <c r="I164" s="28"/>
    </row>
    <row r="165" spans="3:9" x14ac:dyDescent="0.25">
      <c r="C165">
        <f t="shared" si="14"/>
        <v>142</v>
      </c>
      <c r="E165">
        <f t="shared" si="15"/>
        <v>2.536</v>
      </c>
      <c r="G165">
        <f t="shared" si="16"/>
        <v>-119.024</v>
      </c>
      <c r="I165" s="28"/>
    </row>
    <row r="166" spans="3:9" x14ac:dyDescent="0.25">
      <c r="C166">
        <f t="shared" si="14"/>
        <v>143</v>
      </c>
      <c r="E166">
        <f t="shared" si="15"/>
        <v>2.544</v>
      </c>
      <c r="G166">
        <f t="shared" si="16"/>
        <v>-121.568</v>
      </c>
      <c r="I166" s="28"/>
    </row>
    <row r="167" spans="3:9" x14ac:dyDescent="0.25">
      <c r="C167">
        <f t="shared" si="14"/>
        <v>144</v>
      </c>
      <c r="E167">
        <f t="shared" si="15"/>
        <v>2.552</v>
      </c>
      <c r="G167">
        <f t="shared" si="16"/>
        <v>-124.12</v>
      </c>
      <c r="I167" s="28"/>
    </row>
    <row r="168" spans="3:9" x14ac:dyDescent="0.25">
      <c r="C168">
        <f t="shared" si="14"/>
        <v>145</v>
      </c>
      <c r="E168">
        <f t="shared" si="15"/>
        <v>2.5599999999999996</v>
      </c>
      <c r="G168">
        <f t="shared" si="16"/>
        <v>-126.68</v>
      </c>
      <c r="I168" s="28"/>
    </row>
    <row r="169" spans="3:9" x14ac:dyDescent="0.25">
      <c r="C169">
        <f t="shared" si="14"/>
        <v>146</v>
      </c>
      <c r="E169">
        <f t="shared" si="15"/>
        <v>2.5679999999999996</v>
      </c>
      <c r="G169">
        <f t="shared" si="16"/>
        <v>-129.24800000000002</v>
      </c>
      <c r="I169" s="28"/>
    </row>
    <row r="170" spans="3:9" x14ac:dyDescent="0.25">
      <c r="C170">
        <f t="shared" si="14"/>
        <v>147</v>
      </c>
      <c r="E170">
        <f t="shared" si="15"/>
        <v>2.5759999999999996</v>
      </c>
      <c r="G170">
        <f t="shared" si="16"/>
        <v>-131.82400000000001</v>
      </c>
      <c r="I170" s="28"/>
    </row>
    <row r="171" spans="3:9" x14ac:dyDescent="0.25">
      <c r="C171">
        <f t="shared" si="14"/>
        <v>148</v>
      </c>
      <c r="E171">
        <f t="shared" si="15"/>
        <v>2.5839999999999996</v>
      </c>
      <c r="G171">
        <f t="shared" si="16"/>
        <v>-134.40800000000002</v>
      </c>
      <c r="I171" s="28"/>
    </row>
    <row r="172" spans="3:9" x14ac:dyDescent="0.25">
      <c r="C172">
        <f t="shared" si="14"/>
        <v>149</v>
      </c>
      <c r="E172">
        <f t="shared" si="15"/>
        <v>2.5919999999999996</v>
      </c>
      <c r="G172">
        <f t="shared" si="16"/>
        <v>-137.00000000000003</v>
      </c>
      <c r="I172" s="28"/>
    </row>
    <row r="173" spans="3:9" x14ac:dyDescent="0.25">
      <c r="C173">
        <f>C143+1</f>
        <v>121</v>
      </c>
      <c r="E173">
        <f t="shared" si="15"/>
        <v>2.3679999999999999</v>
      </c>
      <c r="G173">
        <f t="shared" si="16"/>
        <v>-139.36800000000002</v>
      </c>
      <c r="I173" s="28"/>
    </row>
    <row r="174" spans="3:9" x14ac:dyDescent="0.25">
      <c r="C174">
        <f>C173+1</f>
        <v>122</v>
      </c>
      <c r="E174">
        <f t="shared" si="15"/>
        <v>2.3759999999999999</v>
      </c>
      <c r="G174">
        <f t="shared" si="16"/>
        <v>-141.74400000000003</v>
      </c>
      <c r="I174" s="28"/>
    </row>
    <row r="175" spans="3:9" x14ac:dyDescent="0.25">
      <c r="C175">
        <f t="shared" ref="C175:C195" si="17">C174+1</f>
        <v>123</v>
      </c>
      <c r="E175">
        <f t="shared" si="15"/>
        <v>2.3839999999999999</v>
      </c>
      <c r="G175">
        <f t="shared" si="16"/>
        <v>-144.12800000000001</v>
      </c>
      <c r="I175" s="28"/>
    </row>
    <row r="176" spans="3:9" x14ac:dyDescent="0.25">
      <c r="C176">
        <f t="shared" si="17"/>
        <v>124</v>
      </c>
      <c r="E176">
        <f t="shared" si="15"/>
        <v>2.3919999999999999</v>
      </c>
      <c r="G176">
        <f t="shared" si="16"/>
        <v>-146.52000000000001</v>
      </c>
      <c r="I176" s="28"/>
    </row>
    <row r="177" spans="3:9" x14ac:dyDescent="0.25">
      <c r="C177">
        <f t="shared" si="17"/>
        <v>125</v>
      </c>
      <c r="E177">
        <f t="shared" si="15"/>
        <v>2.4</v>
      </c>
      <c r="G177">
        <f t="shared" si="16"/>
        <v>-148.92000000000002</v>
      </c>
      <c r="I177" s="28"/>
    </row>
    <row r="178" spans="3:9" x14ac:dyDescent="0.25">
      <c r="C178">
        <f t="shared" si="17"/>
        <v>126</v>
      </c>
      <c r="E178">
        <f t="shared" si="15"/>
        <v>2.4079999999999999</v>
      </c>
      <c r="G178">
        <f t="shared" si="16"/>
        <v>-151.328</v>
      </c>
      <c r="I178" s="28"/>
    </row>
    <row r="179" spans="3:9" x14ac:dyDescent="0.25">
      <c r="C179">
        <f t="shared" si="17"/>
        <v>127</v>
      </c>
      <c r="E179">
        <f t="shared" si="15"/>
        <v>2.4159999999999999</v>
      </c>
      <c r="G179">
        <f t="shared" si="16"/>
        <v>-153.744</v>
      </c>
      <c r="I179" s="28"/>
    </row>
    <row r="180" spans="3:9" x14ac:dyDescent="0.25">
      <c r="C180">
        <f t="shared" si="17"/>
        <v>128</v>
      </c>
      <c r="E180">
        <f t="shared" si="15"/>
        <v>2.4239999999999999</v>
      </c>
      <c r="G180">
        <f t="shared" si="16"/>
        <v>-156.16800000000001</v>
      </c>
      <c r="I180" s="28"/>
    </row>
    <row r="181" spans="3:9" x14ac:dyDescent="0.25">
      <c r="C181">
        <f t="shared" si="17"/>
        <v>129</v>
      </c>
      <c r="E181">
        <f t="shared" si="15"/>
        <v>2.4319999999999999</v>
      </c>
      <c r="G181">
        <f t="shared" si="16"/>
        <v>-158.6</v>
      </c>
      <c r="I181" s="28"/>
    </row>
    <row r="182" spans="3:9" x14ac:dyDescent="0.25">
      <c r="C182">
        <f t="shared" si="17"/>
        <v>130</v>
      </c>
      <c r="E182">
        <f t="shared" si="15"/>
        <v>2.44</v>
      </c>
      <c r="G182">
        <f t="shared" si="16"/>
        <v>-161.04</v>
      </c>
      <c r="I182" s="28"/>
    </row>
    <row r="183" spans="3:9" x14ac:dyDescent="0.25">
      <c r="C183">
        <f t="shared" si="17"/>
        <v>131</v>
      </c>
      <c r="E183">
        <f t="shared" si="15"/>
        <v>2.448</v>
      </c>
      <c r="G183">
        <f t="shared" si="16"/>
        <v>-163.488</v>
      </c>
      <c r="I183" s="28"/>
    </row>
    <row r="184" spans="3:9" x14ac:dyDescent="0.25">
      <c r="C184">
        <f t="shared" si="17"/>
        <v>132</v>
      </c>
      <c r="E184">
        <f t="shared" si="15"/>
        <v>2.456</v>
      </c>
      <c r="G184">
        <f t="shared" si="16"/>
        <v>-165.94399999999999</v>
      </c>
      <c r="I184" s="28"/>
    </row>
    <row r="185" spans="3:9" x14ac:dyDescent="0.25">
      <c r="C185">
        <f t="shared" si="17"/>
        <v>133</v>
      </c>
      <c r="E185">
        <f t="shared" si="15"/>
        <v>2.464</v>
      </c>
      <c r="G185">
        <f t="shared" si="16"/>
        <v>-168.40799999999999</v>
      </c>
      <c r="I185" s="28"/>
    </row>
    <row r="186" spans="3:9" x14ac:dyDescent="0.25">
      <c r="C186">
        <f t="shared" si="17"/>
        <v>134</v>
      </c>
      <c r="E186">
        <f t="shared" si="15"/>
        <v>2.472</v>
      </c>
      <c r="G186">
        <f t="shared" si="16"/>
        <v>-170.88</v>
      </c>
      <c r="I186" s="28"/>
    </row>
    <row r="187" spans="3:9" x14ac:dyDescent="0.25">
      <c r="C187">
        <f t="shared" si="17"/>
        <v>135</v>
      </c>
      <c r="E187">
        <f t="shared" si="15"/>
        <v>2.48</v>
      </c>
      <c r="G187">
        <f t="shared" si="16"/>
        <v>-173.35999999999999</v>
      </c>
      <c r="I187" s="28"/>
    </row>
    <row r="188" spans="3:9" x14ac:dyDescent="0.25">
      <c r="C188">
        <f t="shared" si="17"/>
        <v>136</v>
      </c>
      <c r="E188">
        <f t="shared" si="15"/>
        <v>2.488</v>
      </c>
      <c r="G188">
        <f t="shared" si="16"/>
        <v>-175.84799999999998</v>
      </c>
      <c r="I188" s="28"/>
    </row>
    <row r="189" spans="3:9" x14ac:dyDescent="0.25">
      <c r="C189">
        <f t="shared" si="17"/>
        <v>137</v>
      </c>
      <c r="E189">
        <f t="shared" si="15"/>
        <v>2.496</v>
      </c>
      <c r="G189">
        <f t="shared" si="16"/>
        <v>-178.34399999999999</v>
      </c>
      <c r="I189" s="28"/>
    </row>
    <row r="190" spans="3:9" x14ac:dyDescent="0.25">
      <c r="C190">
        <f t="shared" si="17"/>
        <v>138</v>
      </c>
      <c r="E190">
        <f t="shared" si="15"/>
        <v>2.504</v>
      </c>
      <c r="G190">
        <f t="shared" si="16"/>
        <v>-180.84799999999998</v>
      </c>
      <c r="I190" s="28"/>
    </row>
    <row r="191" spans="3:9" x14ac:dyDescent="0.25">
      <c r="C191">
        <f t="shared" si="17"/>
        <v>139</v>
      </c>
      <c r="E191">
        <f t="shared" si="15"/>
        <v>2.512</v>
      </c>
      <c r="G191">
        <f t="shared" si="16"/>
        <v>-183.35999999999999</v>
      </c>
      <c r="I191" s="28"/>
    </row>
    <row r="192" spans="3:9" x14ac:dyDescent="0.25">
      <c r="C192">
        <f t="shared" si="17"/>
        <v>140</v>
      </c>
      <c r="E192">
        <f t="shared" si="15"/>
        <v>2.52</v>
      </c>
      <c r="G192">
        <f t="shared" si="16"/>
        <v>-185.88</v>
      </c>
      <c r="I192" s="28"/>
    </row>
    <row r="193" spans="3:9" x14ac:dyDescent="0.25">
      <c r="C193">
        <f t="shared" si="17"/>
        <v>141</v>
      </c>
      <c r="E193">
        <f t="shared" si="15"/>
        <v>2.528</v>
      </c>
      <c r="G193">
        <f t="shared" si="16"/>
        <v>-188.40799999999999</v>
      </c>
      <c r="I193" s="28"/>
    </row>
    <row r="194" spans="3:9" x14ac:dyDescent="0.25">
      <c r="C194">
        <f t="shared" si="17"/>
        <v>142</v>
      </c>
      <c r="E194">
        <f t="shared" si="15"/>
        <v>2.536</v>
      </c>
      <c r="G194">
        <f t="shared" si="16"/>
        <v>-190.94399999999999</v>
      </c>
      <c r="I194" s="28"/>
    </row>
    <row r="195" spans="3:9" x14ac:dyDescent="0.25">
      <c r="C195">
        <f t="shared" si="17"/>
        <v>143</v>
      </c>
      <c r="E195">
        <f t="shared" si="15"/>
        <v>2.544</v>
      </c>
      <c r="G195">
        <f t="shared" si="16"/>
        <v>-193.488</v>
      </c>
      <c r="I195" s="28"/>
    </row>
    <row r="196" spans="3:9" x14ac:dyDescent="0.25">
      <c r="C196">
        <f>C166+1</f>
        <v>144</v>
      </c>
      <c r="E196">
        <f t="shared" si="15"/>
        <v>2.552</v>
      </c>
      <c r="G196">
        <f t="shared" si="16"/>
        <v>-196.04</v>
      </c>
      <c r="I196" s="28"/>
    </row>
    <row r="197" spans="3:9" x14ac:dyDescent="0.25">
      <c r="C197">
        <f>C196+1</f>
        <v>145</v>
      </c>
      <c r="E197">
        <f t="shared" si="15"/>
        <v>2.5599999999999996</v>
      </c>
      <c r="G197">
        <f t="shared" si="16"/>
        <v>-198.6</v>
      </c>
      <c r="I197" s="28"/>
    </row>
    <row r="198" spans="3:9" x14ac:dyDescent="0.25">
      <c r="C198">
        <f t="shared" ref="C198:C213" si="18">C197+1</f>
        <v>146</v>
      </c>
      <c r="E198">
        <f t="shared" si="15"/>
        <v>2.5679999999999996</v>
      </c>
      <c r="G198">
        <f t="shared" si="16"/>
        <v>-201.16800000000001</v>
      </c>
      <c r="I198" s="28"/>
    </row>
    <row r="199" spans="3:9" x14ac:dyDescent="0.25">
      <c r="C199">
        <f t="shared" si="18"/>
        <v>147</v>
      </c>
      <c r="E199">
        <f t="shared" si="15"/>
        <v>2.5759999999999996</v>
      </c>
      <c r="G199">
        <f t="shared" si="16"/>
        <v>-203.744</v>
      </c>
      <c r="I199" s="28"/>
    </row>
    <row r="200" spans="3:9" x14ac:dyDescent="0.25">
      <c r="C200">
        <f t="shared" si="18"/>
        <v>148</v>
      </c>
      <c r="E200">
        <f t="shared" si="15"/>
        <v>2.5839999999999996</v>
      </c>
      <c r="G200">
        <f t="shared" si="16"/>
        <v>-206.328</v>
      </c>
      <c r="I200" s="28"/>
    </row>
    <row r="201" spans="3:9" x14ac:dyDescent="0.25">
      <c r="C201">
        <f t="shared" si="18"/>
        <v>149</v>
      </c>
      <c r="E201">
        <f t="shared" si="15"/>
        <v>2.5919999999999996</v>
      </c>
      <c r="G201">
        <f t="shared" si="16"/>
        <v>-208.92000000000002</v>
      </c>
      <c r="I201" s="28"/>
    </row>
    <row r="202" spans="3:9" x14ac:dyDescent="0.25">
      <c r="C202">
        <f t="shared" si="18"/>
        <v>150</v>
      </c>
      <c r="E202">
        <f t="shared" si="15"/>
        <v>2.5999999999999996</v>
      </c>
      <c r="G202">
        <f t="shared" si="16"/>
        <v>-211.52</v>
      </c>
      <c r="I202" s="28"/>
    </row>
    <row r="203" spans="3:9" x14ac:dyDescent="0.25">
      <c r="C203">
        <f t="shared" si="18"/>
        <v>151</v>
      </c>
      <c r="E203">
        <f t="shared" si="15"/>
        <v>2.6079999999999997</v>
      </c>
      <c r="G203">
        <f t="shared" si="16"/>
        <v>-214.12800000000001</v>
      </c>
      <c r="I203" s="28"/>
    </row>
    <row r="204" spans="3:9" x14ac:dyDescent="0.25">
      <c r="C204">
        <f t="shared" si="18"/>
        <v>152</v>
      </c>
      <c r="E204">
        <f t="shared" si="15"/>
        <v>2.6159999999999997</v>
      </c>
      <c r="G204">
        <f t="shared" si="16"/>
        <v>-216.74400000000003</v>
      </c>
      <c r="I204" s="28"/>
    </row>
    <row r="205" spans="3:9" x14ac:dyDescent="0.25">
      <c r="C205">
        <f t="shared" si="18"/>
        <v>153</v>
      </c>
      <c r="E205">
        <f t="shared" si="15"/>
        <v>2.6239999999999997</v>
      </c>
      <c r="G205">
        <f t="shared" si="16"/>
        <v>-219.36800000000002</v>
      </c>
      <c r="I205" s="28"/>
    </row>
    <row r="206" spans="3:9" x14ac:dyDescent="0.25">
      <c r="C206">
        <f t="shared" si="18"/>
        <v>154</v>
      </c>
      <c r="E206">
        <f t="shared" si="15"/>
        <v>2.6319999999999997</v>
      </c>
      <c r="G206">
        <f t="shared" si="16"/>
        <v>-222.00000000000003</v>
      </c>
      <c r="I206" s="28"/>
    </row>
    <row r="207" spans="3:9" x14ac:dyDescent="0.25">
      <c r="C207">
        <f t="shared" si="18"/>
        <v>155</v>
      </c>
      <c r="E207">
        <f t="shared" si="15"/>
        <v>2.6399999999999997</v>
      </c>
      <c r="G207">
        <f t="shared" si="16"/>
        <v>-224.64000000000001</v>
      </c>
      <c r="I207" s="28"/>
    </row>
    <row r="208" spans="3:9" x14ac:dyDescent="0.25">
      <c r="C208">
        <f t="shared" si="18"/>
        <v>156</v>
      </c>
      <c r="E208">
        <f t="shared" si="15"/>
        <v>2.6479999999999997</v>
      </c>
      <c r="G208">
        <f t="shared" si="16"/>
        <v>-227.28800000000001</v>
      </c>
      <c r="I208" s="28"/>
    </row>
    <row r="209" spans="3:9" x14ac:dyDescent="0.25">
      <c r="C209">
        <f t="shared" si="18"/>
        <v>157</v>
      </c>
      <c r="E209">
        <f t="shared" si="15"/>
        <v>2.6559999999999997</v>
      </c>
      <c r="G209">
        <f t="shared" si="16"/>
        <v>-229.94400000000002</v>
      </c>
      <c r="I209" s="28"/>
    </row>
    <row r="210" spans="3:9" x14ac:dyDescent="0.25">
      <c r="C210">
        <f t="shared" si="18"/>
        <v>158</v>
      </c>
      <c r="E210">
        <f t="shared" si="15"/>
        <v>2.6639999999999997</v>
      </c>
      <c r="G210">
        <f t="shared" si="16"/>
        <v>-232.608</v>
      </c>
      <c r="I210" s="28"/>
    </row>
    <row r="211" spans="3:9" x14ac:dyDescent="0.25">
      <c r="C211">
        <f t="shared" si="18"/>
        <v>159</v>
      </c>
      <c r="E211">
        <f t="shared" si="15"/>
        <v>2.6719999999999997</v>
      </c>
      <c r="G211">
        <f t="shared" si="16"/>
        <v>-235.28</v>
      </c>
      <c r="I211" s="28"/>
    </row>
    <row r="212" spans="3:9" x14ac:dyDescent="0.25">
      <c r="C212">
        <f t="shared" si="18"/>
        <v>160</v>
      </c>
      <c r="E212">
        <f t="shared" si="15"/>
        <v>2.6799999999999997</v>
      </c>
      <c r="G212">
        <f t="shared" si="16"/>
        <v>-237.96</v>
      </c>
      <c r="I212" s="28"/>
    </row>
    <row r="213" spans="3:9" x14ac:dyDescent="0.25">
      <c r="C213">
        <f t="shared" si="18"/>
        <v>161</v>
      </c>
      <c r="E213">
        <f t="shared" si="15"/>
        <v>2.6879999999999997</v>
      </c>
      <c r="G213">
        <f t="shared" si="16"/>
        <v>-240.648</v>
      </c>
      <c r="I213" s="28"/>
    </row>
    <row r="214" spans="3:9" x14ac:dyDescent="0.25">
      <c r="C214">
        <f>C184+1</f>
        <v>133</v>
      </c>
      <c r="E214">
        <f t="shared" si="15"/>
        <v>2.464</v>
      </c>
      <c r="G214">
        <f t="shared" si="16"/>
        <v>-243.11199999999999</v>
      </c>
      <c r="I214" s="28"/>
    </row>
    <row r="215" spans="3:9" x14ac:dyDescent="0.25">
      <c r="C215">
        <f>C214+1</f>
        <v>134</v>
      </c>
      <c r="E215">
        <f t="shared" si="15"/>
        <v>2.472</v>
      </c>
      <c r="G215">
        <f t="shared" si="16"/>
        <v>-245.584</v>
      </c>
      <c r="I215" s="28"/>
    </row>
    <row r="216" spans="3:9" x14ac:dyDescent="0.25">
      <c r="C216">
        <f t="shared" ref="C216:C226" si="19">C215+1</f>
        <v>135</v>
      </c>
      <c r="E216">
        <f t="shared" si="15"/>
        <v>2.48</v>
      </c>
      <c r="G216">
        <f t="shared" si="16"/>
        <v>-248.06399999999999</v>
      </c>
      <c r="I216" s="28"/>
    </row>
    <row r="217" spans="3:9" x14ac:dyDescent="0.25">
      <c r="C217">
        <f t="shared" si="19"/>
        <v>136</v>
      </c>
      <c r="E217">
        <f t="shared" ref="E217:E270" si="20">IF(C217&gt;$C$18,$C$16+(C217*$C$17),(($C$16)*$C$19)+(C217*$C$17))</f>
        <v>2.488</v>
      </c>
      <c r="G217">
        <f t="shared" si="16"/>
        <v>-250.55199999999999</v>
      </c>
      <c r="I217" s="28"/>
    </row>
    <row r="218" spans="3:9" x14ac:dyDescent="0.25">
      <c r="C218">
        <f t="shared" si="19"/>
        <v>137</v>
      </c>
      <c r="E218">
        <f t="shared" si="20"/>
        <v>2.496</v>
      </c>
      <c r="G218">
        <f t="shared" ref="G218:G270" si="21">G217-E218</f>
        <v>-253.048</v>
      </c>
      <c r="I218" s="28"/>
    </row>
    <row r="219" spans="3:9" x14ac:dyDescent="0.25">
      <c r="C219">
        <f t="shared" si="19"/>
        <v>138</v>
      </c>
      <c r="E219">
        <f t="shared" si="20"/>
        <v>2.504</v>
      </c>
      <c r="G219">
        <f t="shared" si="21"/>
        <v>-255.55199999999999</v>
      </c>
      <c r="I219" s="28"/>
    </row>
    <row r="220" spans="3:9" x14ac:dyDescent="0.25">
      <c r="C220">
        <f t="shared" si="19"/>
        <v>139</v>
      </c>
      <c r="E220">
        <f t="shared" si="20"/>
        <v>2.512</v>
      </c>
      <c r="G220">
        <f t="shared" si="21"/>
        <v>-258.06399999999996</v>
      </c>
      <c r="I220" s="28"/>
    </row>
    <row r="221" spans="3:9" x14ac:dyDescent="0.25">
      <c r="C221">
        <f t="shared" si="19"/>
        <v>140</v>
      </c>
      <c r="E221">
        <f t="shared" si="20"/>
        <v>2.52</v>
      </c>
      <c r="G221">
        <f t="shared" si="21"/>
        <v>-260.58399999999995</v>
      </c>
      <c r="I221" s="28"/>
    </row>
    <row r="222" spans="3:9" x14ac:dyDescent="0.25">
      <c r="C222">
        <f t="shared" si="19"/>
        <v>141</v>
      </c>
      <c r="E222">
        <f t="shared" si="20"/>
        <v>2.528</v>
      </c>
      <c r="G222">
        <f t="shared" si="21"/>
        <v>-263.11199999999997</v>
      </c>
      <c r="I222" s="28"/>
    </row>
    <row r="223" spans="3:9" x14ac:dyDescent="0.25">
      <c r="C223">
        <f t="shared" si="19"/>
        <v>142</v>
      </c>
      <c r="E223">
        <f t="shared" si="20"/>
        <v>2.536</v>
      </c>
      <c r="G223">
        <f t="shared" si="21"/>
        <v>-265.64799999999997</v>
      </c>
      <c r="I223" s="28"/>
    </row>
    <row r="224" spans="3:9" x14ac:dyDescent="0.25">
      <c r="C224">
        <f t="shared" si="19"/>
        <v>143</v>
      </c>
      <c r="E224">
        <f t="shared" si="20"/>
        <v>2.544</v>
      </c>
      <c r="G224">
        <f t="shared" si="21"/>
        <v>-268.19199999999995</v>
      </c>
      <c r="I224" s="28"/>
    </row>
    <row r="225" spans="3:9" x14ac:dyDescent="0.25">
      <c r="C225">
        <f t="shared" si="19"/>
        <v>144</v>
      </c>
      <c r="E225">
        <f t="shared" si="20"/>
        <v>2.552</v>
      </c>
      <c r="G225">
        <f t="shared" si="21"/>
        <v>-270.74399999999997</v>
      </c>
      <c r="I225" s="28"/>
    </row>
    <row r="226" spans="3:9" x14ac:dyDescent="0.25">
      <c r="C226">
        <f t="shared" si="19"/>
        <v>145</v>
      </c>
      <c r="E226">
        <f t="shared" si="20"/>
        <v>2.5599999999999996</v>
      </c>
      <c r="G226">
        <f t="shared" si="21"/>
        <v>-273.30399999999997</v>
      </c>
      <c r="I226" s="28"/>
    </row>
    <row r="227" spans="3:9" x14ac:dyDescent="0.25">
      <c r="C227">
        <f>C197+1</f>
        <v>146</v>
      </c>
      <c r="E227">
        <f t="shared" si="20"/>
        <v>2.5679999999999996</v>
      </c>
      <c r="G227">
        <f t="shared" si="21"/>
        <v>-275.87199999999996</v>
      </c>
      <c r="I227" s="28"/>
    </row>
    <row r="228" spans="3:9" x14ac:dyDescent="0.25">
      <c r="C228">
        <f>C227+1</f>
        <v>147</v>
      </c>
      <c r="E228">
        <f t="shared" si="20"/>
        <v>2.5759999999999996</v>
      </c>
      <c r="G228">
        <f t="shared" si="21"/>
        <v>-278.44799999999998</v>
      </c>
      <c r="I228" s="28"/>
    </row>
    <row r="229" spans="3:9" x14ac:dyDescent="0.25">
      <c r="C229">
        <f t="shared" ref="C229:C238" si="22">C228+1</f>
        <v>148</v>
      </c>
      <c r="E229">
        <f t="shared" si="20"/>
        <v>2.5839999999999996</v>
      </c>
      <c r="G229">
        <f t="shared" si="21"/>
        <v>-281.03199999999998</v>
      </c>
      <c r="I229" s="28"/>
    </row>
    <row r="230" spans="3:9" x14ac:dyDescent="0.25">
      <c r="C230">
        <f t="shared" si="22"/>
        <v>149</v>
      </c>
      <c r="E230">
        <f t="shared" si="20"/>
        <v>2.5919999999999996</v>
      </c>
      <c r="G230">
        <f t="shared" si="21"/>
        <v>-283.62399999999997</v>
      </c>
      <c r="I230" s="28"/>
    </row>
    <row r="231" spans="3:9" x14ac:dyDescent="0.25">
      <c r="C231">
        <f t="shared" si="22"/>
        <v>150</v>
      </c>
      <c r="E231">
        <f t="shared" si="20"/>
        <v>2.5999999999999996</v>
      </c>
      <c r="G231">
        <f t="shared" si="21"/>
        <v>-286.22399999999999</v>
      </c>
      <c r="I231" s="28"/>
    </row>
    <row r="232" spans="3:9" x14ac:dyDescent="0.25">
      <c r="C232">
        <f t="shared" si="22"/>
        <v>151</v>
      </c>
      <c r="E232">
        <f t="shared" si="20"/>
        <v>2.6079999999999997</v>
      </c>
      <c r="G232">
        <f t="shared" si="21"/>
        <v>-288.83199999999999</v>
      </c>
      <c r="I232" s="28"/>
    </row>
    <row r="233" spans="3:9" x14ac:dyDescent="0.25">
      <c r="C233">
        <f t="shared" si="22"/>
        <v>152</v>
      </c>
      <c r="E233">
        <f t="shared" si="20"/>
        <v>2.6159999999999997</v>
      </c>
      <c r="G233">
        <f t="shared" si="21"/>
        <v>-291.44799999999998</v>
      </c>
      <c r="I233" s="28"/>
    </row>
    <row r="234" spans="3:9" x14ac:dyDescent="0.25">
      <c r="C234">
        <f t="shared" si="22"/>
        <v>153</v>
      </c>
      <c r="E234">
        <f t="shared" si="20"/>
        <v>2.6239999999999997</v>
      </c>
      <c r="G234">
        <f t="shared" si="21"/>
        <v>-294.072</v>
      </c>
      <c r="I234" s="28"/>
    </row>
    <row r="235" spans="3:9" x14ac:dyDescent="0.25">
      <c r="C235">
        <f t="shared" si="22"/>
        <v>154</v>
      </c>
      <c r="E235">
        <f t="shared" si="20"/>
        <v>2.6319999999999997</v>
      </c>
      <c r="G235">
        <f t="shared" si="21"/>
        <v>-296.70400000000001</v>
      </c>
      <c r="I235" s="28"/>
    </row>
    <row r="236" spans="3:9" x14ac:dyDescent="0.25">
      <c r="C236">
        <f t="shared" si="22"/>
        <v>155</v>
      </c>
      <c r="E236">
        <f t="shared" si="20"/>
        <v>2.6399999999999997</v>
      </c>
      <c r="G236">
        <f t="shared" si="21"/>
        <v>-299.34399999999999</v>
      </c>
      <c r="I236" s="28"/>
    </row>
    <row r="237" spans="3:9" x14ac:dyDescent="0.25">
      <c r="C237">
        <f t="shared" si="22"/>
        <v>156</v>
      </c>
      <c r="E237">
        <f t="shared" si="20"/>
        <v>2.6479999999999997</v>
      </c>
      <c r="G237">
        <f t="shared" si="21"/>
        <v>-301.99200000000002</v>
      </c>
      <c r="I237" s="28"/>
    </row>
    <row r="238" spans="3:9" x14ac:dyDescent="0.25">
      <c r="C238">
        <f t="shared" si="22"/>
        <v>157</v>
      </c>
      <c r="E238">
        <f t="shared" si="20"/>
        <v>2.6559999999999997</v>
      </c>
      <c r="G238">
        <f t="shared" si="21"/>
        <v>-304.64800000000002</v>
      </c>
      <c r="I238" s="28"/>
    </row>
    <row r="239" spans="3:9" x14ac:dyDescent="0.25">
      <c r="C239">
        <f>C209+1</f>
        <v>158</v>
      </c>
      <c r="E239">
        <f t="shared" si="20"/>
        <v>2.6639999999999997</v>
      </c>
      <c r="G239">
        <f t="shared" si="21"/>
        <v>-307.31200000000001</v>
      </c>
      <c r="I239" s="28"/>
    </row>
    <row r="240" spans="3:9" x14ac:dyDescent="0.25">
      <c r="C240">
        <f>C239+1</f>
        <v>159</v>
      </c>
      <c r="E240">
        <f t="shared" si="20"/>
        <v>2.6719999999999997</v>
      </c>
      <c r="G240">
        <f t="shared" si="21"/>
        <v>-309.98400000000004</v>
      </c>
      <c r="I240" s="28"/>
    </row>
    <row r="241" spans="3:9" x14ac:dyDescent="0.25">
      <c r="C241">
        <f t="shared" ref="C241:C270" si="23">C240+1</f>
        <v>160</v>
      </c>
      <c r="E241">
        <f t="shared" si="20"/>
        <v>2.6799999999999997</v>
      </c>
      <c r="G241">
        <f t="shared" si="21"/>
        <v>-312.66400000000004</v>
      </c>
      <c r="I241" s="28"/>
    </row>
    <row r="242" spans="3:9" x14ac:dyDescent="0.25">
      <c r="C242">
        <f t="shared" si="23"/>
        <v>161</v>
      </c>
      <c r="E242">
        <f t="shared" si="20"/>
        <v>2.6879999999999997</v>
      </c>
      <c r="G242">
        <f t="shared" si="21"/>
        <v>-315.35200000000003</v>
      </c>
      <c r="I242" s="28"/>
    </row>
    <row r="243" spans="3:9" x14ac:dyDescent="0.25">
      <c r="C243">
        <f t="shared" si="23"/>
        <v>162</v>
      </c>
      <c r="E243">
        <f t="shared" si="20"/>
        <v>2.6959999999999997</v>
      </c>
      <c r="G243">
        <f t="shared" si="21"/>
        <v>-318.04800000000006</v>
      </c>
      <c r="I243" s="28"/>
    </row>
    <row r="244" spans="3:9" x14ac:dyDescent="0.25">
      <c r="C244">
        <f t="shared" si="23"/>
        <v>163</v>
      </c>
      <c r="E244">
        <f t="shared" si="20"/>
        <v>2.7039999999999997</v>
      </c>
      <c r="G244">
        <f t="shared" si="21"/>
        <v>-320.75200000000007</v>
      </c>
      <c r="I244" s="28"/>
    </row>
    <row r="245" spans="3:9" x14ac:dyDescent="0.25">
      <c r="C245">
        <f t="shared" si="23"/>
        <v>164</v>
      </c>
      <c r="E245">
        <f t="shared" si="20"/>
        <v>2.7119999999999997</v>
      </c>
      <c r="G245">
        <f t="shared" si="21"/>
        <v>-323.46400000000006</v>
      </c>
      <c r="I245" s="28"/>
    </row>
    <row r="246" spans="3:9" x14ac:dyDescent="0.25">
      <c r="C246">
        <f t="shared" si="23"/>
        <v>165</v>
      </c>
      <c r="E246">
        <f t="shared" si="20"/>
        <v>2.7199999999999998</v>
      </c>
      <c r="G246">
        <f t="shared" si="21"/>
        <v>-326.18400000000008</v>
      </c>
      <c r="I246" s="28"/>
    </row>
    <row r="247" spans="3:9" x14ac:dyDescent="0.25">
      <c r="C247">
        <f t="shared" si="23"/>
        <v>166</v>
      </c>
      <c r="E247">
        <f t="shared" si="20"/>
        <v>2.7279999999999998</v>
      </c>
      <c r="G247">
        <f t="shared" si="21"/>
        <v>-328.91200000000009</v>
      </c>
      <c r="I247" s="28"/>
    </row>
    <row r="248" spans="3:9" x14ac:dyDescent="0.25">
      <c r="C248">
        <f t="shared" si="23"/>
        <v>167</v>
      </c>
      <c r="E248">
        <f t="shared" si="20"/>
        <v>2.7359999999999998</v>
      </c>
      <c r="G248">
        <f t="shared" si="21"/>
        <v>-331.64800000000008</v>
      </c>
      <c r="I248" s="28"/>
    </row>
    <row r="249" spans="3:9" x14ac:dyDescent="0.25">
      <c r="C249">
        <f t="shared" si="23"/>
        <v>168</v>
      </c>
      <c r="E249">
        <f t="shared" si="20"/>
        <v>2.7439999999999998</v>
      </c>
      <c r="G249">
        <f t="shared" si="21"/>
        <v>-334.39200000000005</v>
      </c>
      <c r="I249" s="28"/>
    </row>
    <row r="250" spans="3:9" x14ac:dyDescent="0.25">
      <c r="C250">
        <f t="shared" si="23"/>
        <v>169</v>
      </c>
      <c r="E250">
        <f t="shared" si="20"/>
        <v>2.7519999999999998</v>
      </c>
      <c r="G250">
        <f t="shared" si="21"/>
        <v>-337.14400000000006</v>
      </c>
      <c r="I250" s="28"/>
    </row>
    <row r="251" spans="3:9" x14ac:dyDescent="0.25">
      <c r="C251">
        <f t="shared" si="23"/>
        <v>170</v>
      </c>
      <c r="E251">
        <f t="shared" si="20"/>
        <v>2.76</v>
      </c>
      <c r="G251">
        <f t="shared" si="21"/>
        <v>-339.90400000000005</v>
      </c>
      <c r="I251" s="28"/>
    </row>
    <row r="252" spans="3:9" x14ac:dyDescent="0.25">
      <c r="C252">
        <f t="shared" si="23"/>
        <v>171</v>
      </c>
      <c r="E252">
        <f t="shared" si="20"/>
        <v>2.7679999999999998</v>
      </c>
      <c r="G252">
        <f t="shared" si="21"/>
        <v>-342.67200000000003</v>
      </c>
      <c r="I252" s="28"/>
    </row>
    <row r="253" spans="3:9" x14ac:dyDescent="0.25">
      <c r="C253">
        <f t="shared" si="23"/>
        <v>172</v>
      </c>
      <c r="E253">
        <f t="shared" si="20"/>
        <v>2.7759999999999998</v>
      </c>
      <c r="G253">
        <f t="shared" si="21"/>
        <v>-345.44800000000004</v>
      </c>
      <c r="I253" s="28"/>
    </row>
    <row r="254" spans="3:9" x14ac:dyDescent="0.25">
      <c r="C254">
        <f t="shared" si="23"/>
        <v>173</v>
      </c>
      <c r="E254">
        <f t="shared" si="20"/>
        <v>2.7839999999999998</v>
      </c>
      <c r="G254">
        <f t="shared" si="21"/>
        <v>-348.23200000000003</v>
      </c>
      <c r="I254" s="28"/>
    </row>
    <row r="255" spans="3:9" x14ac:dyDescent="0.25">
      <c r="C255">
        <f t="shared" si="23"/>
        <v>174</v>
      </c>
      <c r="E255">
        <f t="shared" si="20"/>
        <v>2.7919999999999998</v>
      </c>
      <c r="G255">
        <f t="shared" si="21"/>
        <v>-351.024</v>
      </c>
      <c r="I255" s="28"/>
    </row>
    <row r="256" spans="3:9" x14ac:dyDescent="0.25">
      <c r="C256">
        <f t="shared" si="23"/>
        <v>175</v>
      </c>
      <c r="E256">
        <f t="shared" si="20"/>
        <v>2.8</v>
      </c>
      <c r="G256">
        <f t="shared" si="21"/>
        <v>-353.82400000000001</v>
      </c>
      <c r="I256" s="28"/>
    </row>
    <row r="257" spans="3:9" x14ac:dyDescent="0.25">
      <c r="C257">
        <f t="shared" si="23"/>
        <v>176</v>
      </c>
      <c r="E257">
        <f t="shared" si="20"/>
        <v>2.8079999999999998</v>
      </c>
      <c r="G257">
        <f t="shared" si="21"/>
        <v>-356.63200000000001</v>
      </c>
      <c r="I257" s="28"/>
    </row>
    <row r="258" spans="3:9" x14ac:dyDescent="0.25">
      <c r="C258">
        <f t="shared" si="23"/>
        <v>177</v>
      </c>
      <c r="E258">
        <f t="shared" si="20"/>
        <v>2.8159999999999998</v>
      </c>
      <c r="G258">
        <f t="shared" si="21"/>
        <v>-359.44799999999998</v>
      </c>
      <c r="I258" s="28"/>
    </row>
    <row r="259" spans="3:9" x14ac:dyDescent="0.25">
      <c r="C259">
        <f t="shared" si="23"/>
        <v>178</v>
      </c>
      <c r="E259">
        <f t="shared" si="20"/>
        <v>2.8239999999999998</v>
      </c>
      <c r="G259">
        <f t="shared" si="21"/>
        <v>-362.27199999999999</v>
      </c>
      <c r="I259" s="28"/>
    </row>
    <row r="260" spans="3:9" x14ac:dyDescent="0.25">
      <c r="C260">
        <f t="shared" si="23"/>
        <v>179</v>
      </c>
      <c r="E260">
        <f t="shared" si="20"/>
        <v>2.8319999999999999</v>
      </c>
      <c r="G260">
        <f t="shared" si="21"/>
        <v>-365.10399999999998</v>
      </c>
      <c r="I260" s="28"/>
    </row>
    <row r="261" spans="3:9" x14ac:dyDescent="0.25">
      <c r="C261">
        <f t="shared" si="23"/>
        <v>180</v>
      </c>
      <c r="E261">
        <f t="shared" si="20"/>
        <v>2.84</v>
      </c>
      <c r="G261">
        <f t="shared" si="21"/>
        <v>-367.94399999999996</v>
      </c>
      <c r="I261" s="28"/>
    </row>
    <row r="262" spans="3:9" x14ac:dyDescent="0.25">
      <c r="C262">
        <f t="shared" si="23"/>
        <v>181</v>
      </c>
      <c r="E262">
        <f t="shared" si="20"/>
        <v>2.8479999999999999</v>
      </c>
      <c r="G262">
        <f t="shared" si="21"/>
        <v>-370.79199999999997</v>
      </c>
      <c r="I262" s="28"/>
    </row>
    <row r="263" spans="3:9" x14ac:dyDescent="0.25">
      <c r="C263">
        <f t="shared" si="23"/>
        <v>182</v>
      </c>
      <c r="E263">
        <f t="shared" si="20"/>
        <v>2.8559999999999999</v>
      </c>
      <c r="G263">
        <f t="shared" si="21"/>
        <v>-373.64799999999997</v>
      </c>
      <c r="I263" s="28"/>
    </row>
    <row r="264" spans="3:9" x14ac:dyDescent="0.25">
      <c r="C264">
        <f t="shared" si="23"/>
        <v>183</v>
      </c>
      <c r="E264">
        <f t="shared" si="20"/>
        <v>2.8639999999999999</v>
      </c>
      <c r="G264">
        <f t="shared" si="21"/>
        <v>-376.51199999999994</v>
      </c>
      <c r="I264" s="28"/>
    </row>
    <row r="265" spans="3:9" x14ac:dyDescent="0.25">
      <c r="C265">
        <f t="shared" si="23"/>
        <v>184</v>
      </c>
      <c r="E265">
        <f t="shared" si="20"/>
        <v>2.8719999999999999</v>
      </c>
      <c r="G265">
        <f t="shared" si="21"/>
        <v>-379.38399999999996</v>
      </c>
      <c r="I265" s="28"/>
    </row>
    <row r="266" spans="3:9" x14ac:dyDescent="0.25">
      <c r="C266">
        <f t="shared" si="23"/>
        <v>185</v>
      </c>
      <c r="E266">
        <f t="shared" si="20"/>
        <v>2.88</v>
      </c>
      <c r="G266">
        <f t="shared" si="21"/>
        <v>-382.26399999999995</v>
      </c>
      <c r="I266" s="28"/>
    </row>
    <row r="267" spans="3:9" x14ac:dyDescent="0.25">
      <c r="C267">
        <f t="shared" si="23"/>
        <v>186</v>
      </c>
      <c r="E267">
        <f t="shared" si="20"/>
        <v>2.8879999999999999</v>
      </c>
      <c r="G267">
        <f t="shared" si="21"/>
        <v>-385.15199999999993</v>
      </c>
      <c r="I267" s="28"/>
    </row>
    <row r="268" spans="3:9" x14ac:dyDescent="0.25">
      <c r="C268">
        <f t="shared" si="23"/>
        <v>187</v>
      </c>
      <c r="E268">
        <f t="shared" si="20"/>
        <v>2.8959999999999999</v>
      </c>
      <c r="G268">
        <f t="shared" si="21"/>
        <v>-388.04799999999994</v>
      </c>
      <c r="I268" s="28"/>
    </row>
    <row r="269" spans="3:9" x14ac:dyDescent="0.25">
      <c r="C269">
        <f t="shared" si="23"/>
        <v>188</v>
      </c>
      <c r="E269">
        <f t="shared" si="20"/>
        <v>2.9039999999999999</v>
      </c>
      <c r="G269">
        <f t="shared" si="21"/>
        <v>-390.95199999999994</v>
      </c>
      <c r="I269" s="28"/>
    </row>
    <row r="270" spans="3:9" x14ac:dyDescent="0.25">
      <c r="C270">
        <f t="shared" si="23"/>
        <v>189</v>
      </c>
      <c r="E270">
        <f t="shared" si="20"/>
        <v>2.9119999999999999</v>
      </c>
      <c r="G270">
        <f t="shared" si="21"/>
        <v>-393.86399999999992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2"/>
  <sheetViews>
    <sheetView tabSelected="1" topLeftCell="A22" zoomScaleNormal="100" workbookViewId="0">
      <selection activeCell="G55" sqref="G55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280</v>
      </c>
      <c r="D7" t="s">
        <v>277</v>
      </c>
      <c r="E7" t="s">
        <v>278</v>
      </c>
      <c r="F7" t="s">
        <v>279</v>
      </c>
    </row>
    <row r="8" spans="3:13" x14ac:dyDescent="0.25">
      <c r="C8" t="s">
        <v>281</v>
      </c>
      <c r="D8" t="s">
        <v>449</v>
      </c>
      <c r="E8">
        <f>DATA_SCENES_UNITY_1!C6</f>
        <v>42457</v>
      </c>
      <c r="F8">
        <v>0</v>
      </c>
      <c r="M8" s="1"/>
    </row>
    <row r="9" spans="3:13" x14ac:dyDescent="0.25">
      <c r="C9" t="s">
        <v>281</v>
      </c>
      <c r="D9" t="s">
        <v>284</v>
      </c>
      <c r="E9">
        <f>DATA_SCENES_UNITY_1!K6</f>
        <v>11811</v>
      </c>
      <c r="F9">
        <f>ROUNDUP(E8*0.1,0)</f>
        <v>4246</v>
      </c>
    </row>
    <row r="10" spans="3:13" x14ac:dyDescent="0.25">
      <c r="C10" t="s">
        <v>281</v>
      </c>
      <c r="D10" t="s">
        <v>282</v>
      </c>
      <c r="E10">
        <f>DATA_SCENES_UNITY_1!S6</f>
        <v>28672</v>
      </c>
    </row>
    <row r="11" spans="3:13" x14ac:dyDescent="0.25">
      <c r="C11" t="s">
        <v>281</v>
      </c>
      <c r="D11" t="s">
        <v>450</v>
      </c>
      <c r="E11">
        <f>DATA_SCENES_UNITY_1!AA6</f>
        <v>10924</v>
      </c>
    </row>
    <row r="12" spans="3:13" x14ac:dyDescent="0.25">
      <c r="C12" t="s">
        <v>281</v>
      </c>
      <c r="D12" t="s">
        <v>283</v>
      </c>
      <c r="E12" t="s">
        <v>285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22"/>
  <sheetViews>
    <sheetView workbookViewId="0">
      <selection activeCell="L20" sqref="L20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19" x14ac:dyDescent="0.25">
      <c r="G2" t="s">
        <v>188</v>
      </c>
    </row>
    <row r="4" spans="7:19" x14ac:dyDescent="0.25">
      <c r="H4" s="2" t="s">
        <v>151</v>
      </c>
      <c r="I4" s="2" t="s">
        <v>152</v>
      </c>
      <c r="J4" s="2" t="s">
        <v>172</v>
      </c>
      <c r="K4" s="2" t="s">
        <v>173</v>
      </c>
      <c r="L4" s="2" t="s">
        <v>176</v>
      </c>
      <c r="M4" s="2" t="s">
        <v>180</v>
      </c>
      <c r="N4" s="2" t="s">
        <v>181</v>
      </c>
      <c r="O4" s="2" t="s">
        <v>182</v>
      </c>
      <c r="P4" s="2" t="s">
        <v>183</v>
      </c>
      <c r="Q4" s="2" t="s">
        <v>202</v>
      </c>
      <c r="R4" s="2" t="s">
        <v>203</v>
      </c>
      <c r="S4" s="2" t="s">
        <v>204</v>
      </c>
    </row>
    <row r="5" spans="7:19" x14ac:dyDescent="0.25">
      <c r="G5" s="10" t="s">
        <v>141</v>
      </c>
      <c r="H5" s="10">
        <f>[1]dragons!$M$16</f>
        <v>65</v>
      </c>
      <c r="I5" s="10">
        <f>[1]dragons!$N$16</f>
        <v>105</v>
      </c>
      <c r="J5" s="10">
        <v>175</v>
      </c>
      <c r="K5" s="10">
        <v>2</v>
      </c>
      <c r="L5" s="10"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</v>
      </c>
      <c r="R5" s="10">
        <f>[1]dragons!$Q$16</f>
        <v>7.0000000000000001E-3</v>
      </c>
      <c r="S5" s="10">
        <f>[1]dragons!$R$16</f>
        <v>30</v>
      </c>
    </row>
    <row r="6" spans="7:19" x14ac:dyDescent="0.25">
      <c r="G6" s="11" t="s">
        <v>142</v>
      </c>
      <c r="H6" s="11">
        <f>[1]dragons!$M$17</f>
        <v>95</v>
      </c>
      <c r="I6" s="11">
        <f>[1]dragons!$N$17</f>
        <v>145</v>
      </c>
      <c r="J6" s="11">
        <v>200</v>
      </c>
      <c r="K6" s="11">
        <v>2.1</v>
      </c>
      <c r="L6" s="11"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1.05</v>
      </c>
      <c r="R6" s="11">
        <f>[1]dragons!$Q$17</f>
        <v>7.4999999999999997E-3</v>
      </c>
      <c r="S6" s="11">
        <f>[1]dragons!$R$17</f>
        <v>30</v>
      </c>
    </row>
    <row r="7" spans="7:19" x14ac:dyDescent="0.25">
      <c r="G7" s="11" t="s">
        <v>144</v>
      </c>
      <c r="H7" s="11">
        <f>[1]dragons!$M$18</f>
        <v>140</v>
      </c>
      <c r="I7" s="12">
        <f>[1]dragons!$N$18</f>
        <v>200</v>
      </c>
      <c r="J7" s="12">
        <v>240</v>
      </c>
      <c r="K7" s="12">
        <v>2.2000000000000002</v>
      </c>
      <c r="L7" s="12"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1.4</v>
      </c>
      <c r="R7" s="12">
        <f>[1]dragons!$Q$18</f>
        <v>8.0000000000000002E-3</v>
      </c>
      <c r="S7" s="12">
        <f>[1]dragons!$R$18</f>
        <v>30</v>
      </c>
    </row>
    <row r="8" spans="7:19" x14ac:dyDescent="0.25">
      <c r="G8" s="11" t="s">
        <v>143</v>
      </c>
      <c r="H8" s="11">
        <f>[1]dragons!$M$19</f>
        <v>170</v>
      </c>
      <c r="I8" s="12">
        <f>[1]dragons!$N$19</f>
        <v>220</v>
      </c>
      <c r="J8" s="12">
        <v>300</v>
      </c>
      <c r="K8" s="12">
        <v>2.2999999999999998</v>
      </c>
      <c r="L8" s="12">
        <v>9.5</v>
      </c>
      <c r="M8" s="12">
        <f>[1]dragons!$W$19</f>
        <v>2</v>
      </c>
      <c r="N8" s="12">
        <f>[1]dragons!$X$19</f>
        <v>75</v>
      </c>
      <c r="O8" s="12">
        <f>[1]dragons!$Y$19</f>
        <v>30</v>
      </c>
      <c r="P8" s="12">
        <f>[1]dragons!$Z$19</f>
        <v>15</v>
      </c>
      <c r="Q8" s="12">
        <f>[1]dragons!$O$19</f>
        <v>1.34</v>
      </c>
      <c r="R8" s="12">
        <f>[1]dragons!$Q$19</f>
        <v>8.9999999999999993E-3</v>
      </c>
      <c r="S8" s="12">
        <f>[1]dragons!$R$19</f>
        <v>30</v>
      </c>
    </row>
    <row r="9" spans="7:19" x14ac:dyDescent="0.25">
      <c r="G9" s="13" t="s">
        <v>146</v>
      </c>
      <c r="H9" s="13">
        <f>[1]dragons!$M$20</f>
        <v>210</v>
      </c>
      <c r="I9" s="13">
        <f>[1]dragons!$N$20</f>
        <v>270</v>
      </c>
      <c r="J9" s="13">
        <v>350</v>
      </c>
      <c r="K9" s="13">
        <v>2.4</v>
      </c>
      <c r="L9" s="13"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1.6</v>
      </c>
      <c r="R9" s="13">
        <f>[1]dragons!$Q$20</f>
        <v>1.0999999999999999E-2</v>
      </c>
      <c r="S9" s="13">
        <f>[1]dragons!$R$20</f>
        <v>30</v>
      </c>
    </row>
    <row r="10" spans="7:19" x14ac:dyDescent="0.25">
      <c r="G10" s="13" t="s">
        <v>145</v>
      </c>
      <c r="H10" s="13">
        <f>[1]dragons!$M$21</f>
        <v>250</v>
      </c>
      <c r="I10" s="13">
        <f>[1]dragons!$N$21</f>
        <v>310</v>
      </c>
      <c r="J10" s="13">
        <v>400</v>
      </c>
      <c r="K10" s="13">
        <v>2.5</v>
      </c>
      <c r="L10" s="13"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1.8</v>
      </c>
      <c r="R10" s="13">
        <f>[1]dragons!$Q$21</f>
        <v>1.0999999999999999E-2</v>
      </c>
      <c r="S10" s="13">
        <f>[1]dragons!$R$21</f>
        <v>30</v>
      </c>
    </row>
    <row r="11" spans="7:19" x14ac:dyDescent="0.25">
      <c r="G11" s="14" t="s">
        <v>147</v>
      </c>
      <c r="H11" s="14">
        <f>[1]dragons!$M$22</f>
        <v>290</v>
      </c>
      <c r="I11" s="14">
        <f>[1]dragons!$N$22</f>
        <v>350</v>
      </c>
      <c r="J11" s="14">
        <v>440</v>
      </c>
      <c r="K11" s="14">
        <v>2.6</v>
      </c>
      <c r="L11" s="14">
        <v>9.5</v>
      </c>
      <c r="M11" s="14">
        <f>[1]dragons!$W$22</f>
        <v>1.8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</v>
      </c>
      <c r="R11" s="14">
        <f>[1]dragons!$Q$22</f>
        <v>1.2E-2</v>
      </c>
      <c r="S11" s="14">
        <f>[1]dragons!$R$22</f>
        <v>25</v>
      </c>
    </row>
    <row r="12" spans="7:19" x14ac:dyDescent="0.25">
      <c r="G12" s="15" t="s">
        <v>149</v>
      </c>
      <c r="H12" s="15">
        <f>[1]dragons!$M$23</f>
        <v>330</v>
      </c>
      <c r="I12" s="15">
        <f>[1]dragons!$N$23</f>
        <v>400</v>
      </c>
      <c r="J12" s="15">
        <v>575</v>
      </c>
      <c r="K12" s="15">
        <v>3.2</v>
      </c>
      <c r="L12" s="15">
        <v>9.5</v>
      </c>
      <c r="M12" s="15">
        <f>[1]dragons!$W$23</f>
        <v>1.6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2.2000000000000002</v>
      </c>
      <c r="R12" s="15">
        <f>[1]dragons!$Q$23</f>
        <v>1.2999999999999999E-2</v>
      </c>
      <c r="S12" s="15">
        <f>[1]dragons!$R$23</f>
        <v>25</v>
      </c>
    </row>
    <row r="13" spans="7:19" x14ac:dyDescent="0.25">
      <c r="G13" s="15" t="s">
        <v>148</v>
      </c>
      <c r="H13" s="15">
        <f>[1]dragons!$M$24</f>
        <v>375</v>
      </c>
      <c r="I13" s="15">
        <f>[1]dragons!$N$24</f>
        <v>445</v>
      </c>
      <c r="J13" s="15">
        <v>725</v>
      </c>
      <c r="K13" s="15">
        <v>3.9</v>
      </c>
      <c r="L13" s="15">
        <v>9.5</v>
      </c>
      <c r="M13" s="15">
        <f>[1]dragons!$W$24</f>
        <v>1.6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2.2000000000000002</v>
      </c>
      <c r="R13" s="15">
        <f>[1]dragons!$Q$24</f>
        <v>1.4E-2</v>
      </c>
      <c r="S13" s="15">
        <f>[1]dragons!$R$24</f>
        <v>25</v>
      </c>
    </row>
    <row r="14" spans="7:19" x14ac:dyDescent="0.25">
      <c r="G14" s="16" t="s">
        <v>150</v>
      </c>
      <c r="H14" s="16">
        <f>[1]dragons!$M$25</f>
        <v>425</v>
      </c>
      <c r="I14" s="16">
        <f>[1]dragons!$N$25</f>
        <v>500</v>
      </c>
      <c r="J14" s="16">
        <v>900</v>
      </c>
      <c r="K14" s="16">
        <v>4.7</v>
      </c>
      <c r="L14" s="16">
        <v>9.5</v>
      </c>
      <c r="M14" s="16">
        <f>[1]dragons!$W$25</f>
        <v>1.6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2.2999999999999998</v>
      </c>
      <c r="R14" s="16">
        <f>[1]dragons!$Q$25</f>
        <v>1.4999999999999999E-2</v>
      </c>
      <c r="S14" s="16">
        <f>[1]dragons!$R$25</f>
        <v>20</v>
      </c>
    </row>
    <row r="17" spans="7:9" x14ac:dyDescent="0.25">
      <c r="G17" t="s">
        <v>189</v>
      </c>
    </row>
    <row r="19" spans="7:9" x14ac:dyDescent="0.25">
      <c r="H19" s="42" t="s">
        <v>193</v>
      </c>
      <c r="I19" s="2" t="s">
        <v>194</v>
      </c>
    </row>
    <row r="20" spans="7:9" x14ac:dyDescent="0.25">
      <c r="G20" s="37" t="s">
        <v>190</v>
      </c>
      <c r="H20" s="39">
        <f>[1]dragons!$D$37</f>
        <v>0.25</v>
      </c>
      <c r="I20" s="40">
        <f>[1]dragons!$E$37</f>
        <v>1</v>
      </c>
    </row>
    <row r="21" spans="7:9" x14ac:dyDescent="0.25">
      <c r="G21" s="37" t="s">
        <v>191</v>
      </c>
      <c r="H21" s="38">
        <f>[1]dragons!$D$38</f>
        <v>0.1</v>
      </c>
      <c r="I21" s="41">
        <f>[1]dragons!$E$38</f>
        <v>0.7</v>
      </c>
    </row>
    <row r="22" spans="7:9" x14ac:dyDescent="0.25">
      <c r="G22" s="37" t="s">
        <v>192</v>
      </c>
      <c r="H22" s="38">
        <f>[1]dragons!$D$39</f>
        <v>0.05</v>
      </c>
      <c r="I22" s="41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602"/>
  <sheetViews>
    <sheetView topLeftCell="L1" workbookViewId="0">
      <selection activeCell="E13" sqref="E13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6.85546875" customWidth="1"/>
    <col min="7" max="7" width="13.42578125" customWidth="1"/>
    <col min="8" max="8" width="12.42578125" customWidth="1"/>
    <col min="10" max="10" width="25.85546875" customWidth="1"/>
    <col min="11" max="11" width="23.140625" customWidth="1"/>
    <col min="12" max="12" width="15.7109375" customWidth="1"/>
    <col min="13" max="13" width="18.7109375" customWidth="1"/>
    <col min="14" max="14" width="6.28515625" customWidth="1"/>
    <col min="15" max="15" width="10.85546875" customWidth="1"/>
    <col min="16" max="16" width="12.85546875" customWidth="1"/>
    <col min="18" max="18" width="26.140625" customWidth="1"/>
    <col min="19" max="19" width="23.140625" customWidth="1"/>
    <col min="20" max="20" width="15.7109375" customWidth="1"/>
    <col min="21" max="21" width="18.7109375" customWidth="1"/>
    <col min="22" max="22" width="8" customWidth="1"/>
    <col min="23" max="23" width="11.140625" customWidth="1"/>
    <col min="24" max="24" width="13.140625" customWidth="1"/>
    <col min="26" max="26" width="29.28515625" customWidth="1"/>
    <col min="27" max="27" width="23.140625" customWidth="1"/>
    <col min="28" max="28" width="15.7109375" customWidth="1"/>
    <col min="29" max="29" width="18.7109375" customWidth="1"/>
    <col min="30" max="30" width="8" customWidth="1"/>
    <col min="31" max="31" width="10.5703125" customWidth="1"/>
    <col min="32" max="32" width="13.42578125" customWidth="1"/>
  </cols>
  <sheetData>
    <row r="2" spans="2:27" x14ac:dyDescent="0.25">
      <c r="B2" t="s">
        <v>306</v>
      </c>
    </row>
    <row r="4" spans="2:27" x14ac:dyDescent="0.25">
      <c r="B4" s="1" t="s">
        <v>286</v>
      </c>
      <c r="C4" s="1" t="s">
        <v>281</v>
      </c>
      <c r="J4" s="1" t="s">
        <v>286</v>
      </c>
      <c r="K4" s="1" t="s">
        <v>281</v>
      </c>
      <c r="R4" s="1" t="s">
        <v>286</v>
      </c>
      <c r="S4" s="1" t="s">
        <v>281</v>
      </c>
      <c r="Z4" s="1" t="s">
        <v>286</v>
      </c>
      <c r="AA4" s="1" t="s">
        <v>281</v>
      </c>
    </row>
    <row r="5" spans="2:27" x14ac:dyDescent="0.25">
      <c r="B5" s="1" t="s">
        <v>230</v>
      </c>
      <c r="C5" s="1" t="s">
        <v>422</v>
      </c>
      <c r="J5" s="1" t="s">
        <v>230</v>
      </c>
      <c r="K5" s="1" t="s">
        <v>423</v>
      </c>
      <c r="R5" s="1" t="s">
        <v>230</v>
      </c>
      <c r="S5" s="1" t="s">
        <v>442</v>
      </c>
      <c r="Z5" s="1" t="s">
        <v>230</v>
      </c>
      <c r="AA5" s="1" t="s">
        <v>448</v>
      </c>
    </row>
    <row r="6" spans="2:27" x14ac:dyDescent="0.25">
      <c r="B6" s="1" t="s">
        <v>231</v>
      </c>
      <c r="C6" s="72">
        <f>ROUNDUP(SUM(Table245[total xp]),0)</f>
        <v>42457</v>
      </c>
      <c r="J6" s="1" t="s">
        <v>231</v>
      </c>
      <c r="K6" s="72">
        <f>ROUNDUP(SUM(Table3[total xp]),0)</f>
        <v>11811</v>
      </c>
      <c r="R6" s="1" t="s">
        <v>231</v>
      </c>
      <c r="S6" s="72">
        <f>ROUNDUP(SUM(Table2[total xp]),0)</f>
        <v>28672</v>
      </c>
      <c r="Z6" s="1" t="s">
        <v>231</v>
      </c>
      <c r="AA6" s="72">
        <f>ROUNDUP(SUM(Table6[total xp]),0)</f>
        <v>10924</v>
      </c>
    </row>
    <row r="7" spans="2:27" x14ac:dyDescent="0.25">
      <c r="B7" s="1" t="s">
        <v>367</v>
      </c>
      <c r="C7" s="72">
        <f>COUNTA(Table245[spawner_sku])</f>
        <v>581</v>
      </c>
      <c r="J7" s="1" t="s">
        <v>367</v>
      </c>
      <c r="K7" s="72">
        <f>COUNTA(Table3[spawner_sku])</f>
        <v>165</v>
      </c>
      <c r="R7" s="1" t="s">
        <v>367</v>
      </c>
      <c r="S7" s="72">
        <f>COUNTA(Table2[spawner_sku])</f>
        <v>369</v>
      </c>
      <c r="Z7" s="1" t="s">
        <v>367</v>
      </c>
      <c r="AA7" s="72">
        <f>COUNTA(Table6[spawner_sku])</f>
        <v>114</v>
      </c>
    </row>
    <row r="8" spans="2:27" x14ac:dyDescent="0.25">
      <c r="B8" s="1" t="s">
        <v>372</v>
      </c>
      <c r="C8" s="75">
        <f>COUNTIF(Table245[Aggresive],"yes")</f>
        <v>236</v>
      </c>
      <c r="J8" s="1" t="s">
        <v>372</v>
      </c>
      <c r="K8" s="75">
        <f>COUNTIF(Table3[Aggressive],"yes")</f>
        <v>75</v>
      </c>
      <c r="R8" s="1" t="s">
        <v>372</v>
      </c>
      <c r="S8" s="75">
        <f>COUNTIF(Table2[Aggressive],"yes")</f>
        <v>135</v>
      </c>
      <c r="Z8" s="1" t="s">
        <v>372</v>
      </c>
      <c r="AA8" s="75">
        <f>COUNTIF(Table6[Aggressive],"yes")</f>
        <v>58</v>
      </c>
    </row>
    <row r="9" spans="2:27" x14ac:dyDescent="0.25">
      <c r="B9" s="1" t="s">
        <v>373</v>
      </c>
      <c r="C9" s="75">
        <f>COUNTIF(Table245[Aggresive],"no")</f>
        <v>345</v>
      </c>
      <c r="J9" s="1" t="s">
        <v>373</v>
      </c>
      <c r="K9" s="75">
        <f>COUNTIF(Table3[Aggressive],"no")</f>
        <v>90</v>
      </c>
      <c r="R9" s="1" t="s">
        <v>373</v>
      </c>
      <c r="S9" s="75">
        <f>COUNTIF(Table2[Aggressive],"no")</f>
        <v>234</v>
      </c>
      <c r="Z9" s="1" t="s">
        <v>373</v>
      </c>
      <c r="AA9" s="75">
        <f>COUNTIF(Table6[Aggressive],"no")</f>
        <v>56</v>
      </c>
    </row>
    <row r="11" spans="2:27" x14ac:dyDescent="0.25">
      <c r="B11" s="1" t="s">
        <v>368</v>
      </c>
      <c r="C11" s="72">
        <f>SUM(Table245[entity_spawned (AVG)])</f>
        <v>957</v>
      </c>
      <c r="J11" s="1" t="s">
        <v>368</v>
      </c>
      <c r="K11" s="72">
        <f>SUM(Table3[entity_spawned (AVG)])</f>
        <v>345</v>
      </c>
      <c r="R11" s="1" t="s">
        <v>368</v>
      </c>
      <c r="S11" s="72">
        <f>SUM(Table2[entity_spawned (AVG)])</f>
        <v>576</v>
      </c>
      <c r="Z11" s="1" t="s">
        <v>368</v>
      </c>
      <c r="AA11" s="72">
        <f>SUM(Table6[entity_spawned (AVG)])</f>
        <v>250</v>
      </c>
    </row>
    <row r="12" spans="2:27" x14ac:dyDescent="0.25">
      <c r="B12" s="1"/>
      <c r="C12" s="72"/>
      <c r="J12" s="1"/>
      <c r="K12" s="72"/>
      <c r="R12" s="1"/>
      <c r="S12" s="72"/>
      <c r="Z12" s="1"/>
      <c r="AA12" s="72"/>
    </row>
    <row r="13" spans="2:27" x14ac:dyDescent="0.25">
      <c r="B13" s="1" t="s">
        <v>418</v>
      </c>
      <c r="C13" s="72" t="str">
        <f>CONCATENATE(ROUND(((COUNTIF(Table245[activating_chance],"=100"))/C7)*100,0),"%")</f>
        <v>74%</v>
      </c>
      <c r="J13" s="1" t="s">
        <v>418</v>
      </c>
      <c r="K13" s="72" t="str">
        <f>CONCATENATE(ROUND(((COUNTIF(Table3[activating_chance],"=100"))/K7)*100,0),"%")</f>
        <v>80%</v>
      </c>
      <c r="R13" s="1" t="s">
        <v>418</v>
      </c>
      <c r="S13" s="72" t="str">
        <f>CONCATENATE(ROUND(((COUNTIF(Table2[activating_chance],"=100"))/S7)*100,0),"%")</f>
        <v>85%</v>
      </c>
      <c r="Z13" s="1" t="s">
        <v>418</v>
      </c>
      <c r="AA13" s="72" t="str">
        <f>CONCATENATE(ROUND(((COUNTIF(Table6[activating_chance],"=100"))/AA7)*100,0),"%")</f>
        <v>100%</v>
      </c>
    </row>
    <row r="14" spans="2:27" x14ac:dyDescent="0.25">
      <c r="B14" s="1" t="s">
        <v>419</v>
      </c>
      <c r="C14" s="72" t="str">
        <f>CONCATENATE(ROUND((((COUNTIFS(Table245[activating_chance],"&lt;100",Table245[activating_chance],"&gt;=75")))/C7)*100,0),"%")</f>
        <v>15%</v>
      </c>
      <c r="J14" s="1" t="s">
        <v>419</v>
      </c>
      <c r="K14" s="72" t="str">
        <f>CONCATENATE(ROUND((((COUNTIFS(Table3[activating_chance],"&lt;100",Table3[activating_chance],"&gt;=75")))/K7)*100,0),"%")</f>
        <v>7%</v>
      </c>
      <c r="R14" s="1" t="s">
        <v>419</v>
      </c>
      <c r="S14" s="72" t="str">
        <f>CONCATENATE(ROUND((((COUNTIFS(Table2[activating_chance],"&lt;100",Table2[activating_chance],"&gt;=75")))/S7)*100,0),"%")</f>
        <v>9%</v>
      </c>
      <c r="Z14" s="1" t="s">
        <v>419</v>
      </c>
      <c r="AA14" s="72" t="str">
        <f>CONCATENATE(ROUND((((COUNTIFS(Table6[activating_chance],"&lt;100",Table6[activating_chance],"&gt;=75")))/AA7)*100,0),"%")</f>
        <v>0%</v>
      </c>
    </row>
    <row r="15" spans="2:27" x14ac:dyDescent="0.25">
      <c r="B15" s="1" t="s">
        <v>420</v>
      </c>
      <c r="C15" s="1" t="str">
        <f>CONCATENATE(ROUND((((COUNTIFS(Table245[activating_chance],"&lt;75",Table245[activating_chance],"&gt;=25")))/C7)*100,0),"%")</f>
        <v>9%</v>
      </c>
      <c r="J15" s="1" t="s">
        <v>420</v>
      </c>
      <c r="K15" s="1" t="str">
        <f>CONCATENATE(ROUND((((COUNTIFS(Table3[activating_chance],"&lt;75",Table3[activating_chance],"&gt;=25")))/K7)*100,0),"%")</f>
        <v>9%</v>
      </c>
      <c r="R15" s="1" t="s">
        <v>420</v>
      </c>
      <c r="S15" s="1" t="str">
        <f>CONCATENATE(ROUND((((COUNTIFS(Table2[activating_chance],"&lt;75",Table2[activating_chance],"&gt;=25")))/S7)*100,0),"%")</f>
        <v>4%</v>
      </c>
      <c r="Z15" s="1" t="s">
        <v>420</v>
      </c>
      <c r="AA15" s="1" t="str">
        <f>CONCATENATE(ROUND((((COUNTIFS(Table6[activating_chance],"&lt;75",Table6[activating_chance],"&gt;=25")))/AA7)*100,0),"%")</f>
        <v>0%</v>
      </c>
    </row>
    <row r="16" spans="2:27" x14ac:dyDescent="0.25">
      <c r="B16" s="1" t="s">
        <v>421</v>
      </c>
      <c r="C16" s="1" t="str">
        <f>CONCATENATE(ROUND((((COUNTIFS(Table245[activating_chance],"&gt;1",Table245[activating_chance],"&lt;25")))/C7)*100,0),"%")</f>
        <v>1%</v>
      </c>
      <c r="J16" s="1" t="s">
        <v>421</v>
      </c>
      <c r="K16" s="1" t="str">
        <f>CONCATENATE(ROUND((((COUNTIFS(Table3[activating_chance],"&gt;1",Table3[activating_chance],"&lt;25")))/K7)*100,0),"%")</f>
        <v>4%</v>
      </c>
      <c r="R16" s="1" t="s">
        <v>421</v>
      </c>
      <c r="S16" s="1" t="str">
        <f>CONCATENATE(ROUND((((COUNTIFS(Table2[activating_chance],"&gt;1",Table2[activating_chance],"&lt;25")))/S7)*100,0),"%")</f>
        <v>2%</v>
      </c>
      <c r="Z16" s="1" t="s">
        <v>421</v>
      </c>
      <c r="AA16" s="1" t="str">
        <f>CONCATENATE(ROUND((((COUNTIFS(Table6[activating_chance],"&gt;1",Table6[activating_chance],"&lt;25")))/AA7)*100,0),"%")</f>
        <v>0%</v>
      </c>
    </row>
    <row r="17" spans="2:32" x14ac:dyDescent="0.25">
      <c r="C17" s="1"/>
    </row>
    <row r="21" spans="2:32" x14ac:dyDescent="0.25">
      <c r="B21" s="1" t="s">
        <v>232</v>
      </c>
      <c r="C21" s="1" t="s">
        <v>233</v>
      </c>
      <c r="D21" s="1" t="s">
        <v>234</v>
      </c>
      <c r="E21" s="1" t="s">
        <v>235</v>
      </c>
      <c r="F21" s="1" t="s">
        <v>229</v>
      </c>
      <c r="G21" s="1" t="s">
        <v>236</v>
      </c>
      <c r="H21" s="1" t="s">
        <v>369</v>
      </c>
      <c r="J21" t="s">
        <v>232</v>
      </c>
      <c r="K21" t="s">
        <v>233</v>
      </c>
      <c r="L21" t="s">
        <v>234</v>
      </c>
      <c r="M21" t="s">
        <v>235</v>
      </c>
      <c r="N21" t="s">
        <v>229</v>
      </c>
      <c r="O21" t="s">
        <v>236</v>
      </c>
      <c r="P21" t="s">
        <v>374</v>
      </c>
      <c r="R21" t="s">
        <v>232</v>
      </c>
      <c r="S21" t="s">
        <v>233</v>
      </c>
      <c r="T21" t="s">
        <v>234</v>
      </c>
      <c r="U21" t="s">
        <v>235</v>
      </c>
      <c r="V21" t="s">
        <v>229</v>
      </c>
      <c r="W21" t="s">
        <v>236</v>
      </c>
      <c r="X21" t="s">
        <v>374</v>
      </c>
      <c r="Z21" t="s">
        <v>232</v>
      </c>
      <c r="AA21" t="s">
        <v>233</v>
      </c>
      <c r="AB21" t="s">
        <v>234</v>
      </c>
      <c r="AC21" t="s">
        <v>235</v>
      </c>
      <c r="AD21" t="s">
        <v>229</v>
      </c>
      <c r="AE21" t="s">
        <v>236</v>
      </c>
      <c r="AF21" t="s">
        <v>374</v>
      </c>
    </row>
    <row r="22" spans="2:32" x14ac:dyDescent="0.25">
      <c r="B22" s="74" t="s">
        <v>238</v>
      </c>
      <c r="C22">
        <v>11</v>
      </c>
      <c r="D22" s="76">
        <v>280</v>
      </c>
      <c r="E22" s="76">
        <v>100</v>
      </c>
      <c r="F22" s="76">
        <v>25</v>
      </c>
      <c r="G22" s="76">
        <f>ROUND((Table245[[#This Row],[XP]]*Table245[[#This Row],[entity_spawned (AVG)]])*(Table245[[#This Row],[activating_chance]]/100),0)</f>
        <v>275</v>
      </c>
      <c r="H22" s="73" t="s">
        <v>370</v>
      </c>
      <c r="J22" t="s">
        <v>237</v>
      </c>
      <c r="K22">
        <v>2</v>
      </c>
      <c r="L22">
        <v>260</v>
      </c>
      <c r="M22" s="76">
        <v>100</v>
      </c>
      <c r="N22">
        <v>55</v>
      </c>
      <c r="O22" s="76">
        <f>ROUND((Table3[[#This Row],[XP]]*Table3[[#This Row],[entity_spawned (AVG)]])*(Table3[[#This Row],[activating_chance]]/100),0)</f>
        <v>110</v>
      </c>
      <c r="P22" s="73" t="s">
        <v>371</v>
      </c>
      <c r="R22" t="s">
        <v>237</v>
      </c>
      <c r="S22">
        <v>1</v>
      </c>
      <c r="T22">
        <v>200</v>
      </c>
      <c r="U22" s="76">
        <v>100</v>
      </c>
      <c r="V22">
        <v>55</v>
      </c>
      <c r="W22" s="76">
        <f>ROUND((Table2[[#This Row],[XP]]*Table2[[#This Row],[entity_spawned (AVG)]])*(Table2[[#This Row],[activating_chance]]/100),0)</f>
        <v>55</v>
      </c>
      <c r="X22" s="73" t="s">
        <v>371</v>
      </c>
      <c r="Z22" t="s">
        <v>237</v>
      </c>
      <c r="AA22">
        <v>1</v>
      </c>
      <c r="AB22">
        <v>280</v>
      </c>
      <c r="AC22" s="76">
        <v>100</v>
      </c>
      <c r="AD22">
        <v>55</v>
      </c>
      <c r="AE22" s="76">
        <f>ROUND((Table6[[#This Row],[XP]]*Table6[[#This Row],[entity_spawned (AVG)]])*(Table6[[#This Row],[activating_chance]]/100),0)</f>
        <v>55</v>
      </c>
      <c r="AF22" s="73" t="s">
        <v>371</v>
      </c>
    </row>
    <row r="23" spans="2:32" x14ac:dyDescent="0.25">
      <c r="B23" s="74" t="s">
        <v>238</v>
      </c>
      <c r="C23">
        <v>10</v>
      </c>
      <c r="D23" s="76">
        <v>250</v>
      </c>
      <c r="E23" s="76">
        <v>100</v>
      </c>
      <c r="F23" s="76">
        <v>25</v>
      </c>
      <c r="G23" s="76">
        <f>ROUND((Table245[[#This Row],[XP]]*Table245[[#This Row],[entity_spawned (AVG)]])*(Table245[[#This Row],[activating_chance]]/100),0)</f>
        <v>250</v>
      </c>
      <c r="H23" s="73" t="s">
        <v>370</v>
      </c>
      <c r="J23" t="s">
        <v>237</v>
      </c>
      <c r="K23">
        <v>1</v>
      </c>
      <c r="L23">
        <v>260</v>
      </c>
      <c r="M23" s="76">
        <v>100</v>
      </c>
      <c r="N23">
        <v>55</v>
      </c>
      <c r="O23" s="76">
        <f>ROUND((Table3[[#This Row],[XP]]*Table3[[#This Row],[entity_spawned (AVG)]])*(Table3[[#This Row],[activating_chance]]/100),0)</f>
        <v>55</v>
      </c>
      <c r="P23" s="73" t="s">
        <v>371</v>
      </c>
      <c r="R23" t="s">
        <v>237</v>
      </c>
      <c r="S23">
        <v>1</v>
      </c>
      <c r="T23">
        <v>200</v>
      </c>
      <c r="U23" s="76">
        <v>100</v>
      </c>
      <c r="V23">
        <v>55</v>
      </c>
      <c r="W23" s="76">
        <f>ROUND((Table2[[#This Row],[XP]]*Table2[[#This Row],[entity_spawned (AVG)]])*(Table2[[#This Row],[activating_chance]]/100),0)</f>
        <v>55</v>
      </c>
      <c r="X23" s="73" t="s">
        <v>371</v>
      </c>
      <c r="Z23" t="s">
        <v>237</v>
      </c>
      <c r="AA23">
        <v>1</v>
      </c>
      <c r="AB23">
        <v>280</v>
      </c>
      <c r="AC23" s="76">
        <v>100</v>
      </c>
      <c r="AD23">
        <v>55</v>
      </c>
      <c r="AE23" s="76">
        <f>ROUND((Table6[[#This Row],[XP]]*Table6[[#This Row],[entity_spawned (AVG)]])*(Table6[[#This Row],[activating_chance]]/100),0)</f>
        <v>55</v>
      </c>
      <c r="AF23" s="73" t="s">
        <v>371</v>
      </c>
    </row>
    <row r="24" spans="2:32" x14ac:dyDescent="0.25">
      <c r="B24" s="74" t="s">
        <v>239</v>
      </c>
      <c r="C24">
        <v>1</v>
      </c>
      <c r="D24" s="76">
        <v>40</v>
      </c>
      <c r="E24" s="76">
        <v>100</v>
      </c>
      <c r="F24" s="76">
        <v>25</v>
      </c>
      <c r="G24" s="76">
        <f>ROUND((Table245[[#This Row],[XP]]*Table245[[#This Row],[entity_spawned (AVG)]])*(Table245[[#This Row],[activating_chance]]/100),0)</f>
        <v>25</v>
      </c>
      <c r="H24" s="73" t="s">
        <v>370</v>
      </c>
      <c r="J24" t="s">
        <v>237</v>
      </c>
      <c r="K24">
        <v>1</v>
      </c>
      <c r="L24">
        <v>260</v>
      </c>
      <c r="M24" s="76">
        <v>20</v>
      </c>
      <c r="N24">
        <v>55</v>
      </c>
      <c r="O24" s="76">
        <f>ROUND((Table3[[#This Row],[XP]]*Table3[[#This Row],[entity_spawned (AVG)]])*(Table3[[#This Row],[activating_chance]]/100),0)</f>
        <v>11</v>
      </c>
      <c r="P24" s="73" t="s">
        <v>371</v>
      </c>
      <c r="R24" t="s">
        <v>237</v>
      </c>
      <c r="S24">
        <v>1</v>
      </c>
      <c r="T24">
        <v>200</v>
      </c>
      <c r="U24" s="76">
        <v>100</v>
      </c>
      <c r="V24">
        <v>55</v>
      </c>
      <c r="W24" s="76">
        <f>ROUND((Table2[[#This Row],[XP]]*Table2[[#This Row],[entity_spawned (AVG)]])*(Table2[[#This Row],[activating_chance]]/100),0)</f>
        <v>55</v>
      </c>
      <c r="X24" s="73" t="s">
        <v>371</v>
      </c>
      <c r="Z24" t="s">
        <v>237</v>
      </c>
      <c r="AA24">
        <v>1</v>
      </c>
      <c r="AB24">
        <v>280</v>
      </c>
      <c r="AC24" s="76">
        <v>100</v>
      </c>
      <c r="AD24">
        <v>55</v>
      </c>
      <c r="AE24" s="76">
        <f>ROUND((Table6[[#This Row],[XP]]*Table6[[#This Row],[entity_spawned (AVG)]])*(Table6[[#This Row],[activating_chance]]/100),0)</f>
        <v>55</v>
      </c>
      <c r="AF24" s="73" t="s">
        <v>371</v>
      </c>
    </row>
    <row r="25" spans="2:32" x14ac:dyDescent="0.25">
      <c r="B25" s="74" t="s">
        <v>239</v>
      </c>
      <c r="C25">
        <v>3</v>
      </c>
      <c r="D25" s="76">
        <v>90</v>
      </c>
      <c r="E25" s="76">
        <v>80</v>
      </c>
      <c r="F25" s="76">
        <v>25</v>
      </c>
      <c r="G25" s="76">
        <f>ROUND((Table245[[#This Row],[XP]]*Table245[[#This Row],[entity_spawned (AVG)]])*(Table245[[#This Row],[activating_chance]]/100),0)</f>
        <v>60</v>
      </c>
      <c r="H25" s="73" t="s">
        <v>370</v>
      </c>
      <c r="J25" t="s">
        <v>237</v>
      </c>
      <c r="K25">
        <v>1</v>
      </c>
      <c r="L25">
        <v>230</v>
      </c>
      <c r="M25" s="76">
        <v>100</v>
      </c>
      <c r="N25">
        <v>55</v>
      </c>
      <c r="O25" s="76">
        <f>ROUND((Table3[[#This Row],[XP]]*Table3[[#This Row],[entity_spawned (AVG)]])*(Table3[[#This Row],[activating_chance]]/100),0)</f>
        <v>55</v>
      </c>
      <c r="P25" s="73" t="s">
        <v>371</v>
      </c>
      <c r="R25" t="s">
        <v>237</v>
      </c>
      <c r="S25">
        <v>1</v>
      </c>
      <c r="T25">
        <v>200</v>
      </c>
      <c r="U25" s="76">
        <v>100</v>
      </c>
      <c r="V25">
        <v>55</v>
      </c>
      <c r="W25" s="76">
        <f>ROUND((Table2[[#This Row],[XP]]*Table2[[#This Row],[entity_spawned (AVG)]])*(Table2[[#This Row],[activating_chance]]/100),0)</f>
        <v>55</v>
      </c>
      <c r="X25" s="73" t="s">
        <v>371</v>
      </c>
      <c r="Z25" t="s">
        <v>237</v>
      </c>
      <c r="AA25">
        <v>1</v>
      </c>
      <c r="AB25">
        <v>280</v>
      </c>
      <c r="AC25" s="76">
        <v>100</v>
      </c>
      <c r="AD25">
        <v>55</v>
      </c>
      <c r="AE25" s="76">
        <f>ROUND((Table6[[#This Row],[XP]]*Table6[[#This Row],[entity_spawned (AVG)]])*(Table6[[#This Row],[activating_chance]]/100),0)</f>
        <v>55</v>
      </c>
      <c r="AF25" s="73" t="s">
        <v>371</v>
      </c>
    </row>
    <row r="26" spans="2:32" x14ac:dyDescent="0.25">
      <c r="B26" s="74" t="s">
        <v>239</v>
      </c>
      <c r="C26">
        <v>3</v>
      </c>
      <c r="D26" s="76">
        <v>140</v>
      </c>
      <c r="E26" s="76">
        <v>85</v>
      </c>
      <c r="F26" s="76">
        <v>25</v>
      </c>
      <c r="G26" s="76">
        <f>ROUND((Table245[[#This Row],[XP]]*Table245[[#This Row],[entity_spawned (AVG)]])*(Table245[[#This Row],[activating_chance]]/100),0)</f>
        <v>64</v>
      </c>
      <c r="H26" s="73" t="s">
        <v>370</v>
      </c>
      <c r="J26" t="s">
        <v>237</v>
      </c>
      <c r="K26">
        <v>1</v>
      </c>
      <c r="L26">
        <v>180</v>
      </c>
      <c r="M26" s="76">
        <v>100</v>
      </c>
      <c r="N26">
        <v>55</v>
      </c>
      <c r="O26" s="76">
        <f>ROUND((Table3[[#This Row],[XP]]*Table3[[#This Row],[entity_spawned (AVG)]])*(Table3[[#This Row],[activating_chance]]/100),0)</f>
        <v>55</v>
      </c>
      <c r="P26" s="73" t="s">
        <v>371</v>
      </c>
      <c r="R26" t="s">
        <v>237</v>
      </c>
      <c r="S26">
        <v>1</v>
      </c>
      <c r="T26">
        <v>200</v>
      </c>
      <c r="U26" s="76">
        <v>100</v>
      </c>
      <c r="V26">
        <v>55</v>
      </c>
      <c r="W26" s="76">
        <f>ROUND((Table2[[#This Row],[XP]]*Table2[[#This Row],[entity_spawned (AVG)]])*(Table2[[#This Row],[activating_chance]]/100),0)</f>
        <v>55</v>
      </c>
      <c r="X26" s="73" t="s">
        <v>371</v>
      </c>
      <c r="Z26" t="s">
        <v>237</v>
      </c>
      <c r="AA26">
        <v>1</v>
      </c>
      <c r="AB26">
        <v>280</v>
      </c>
      <c r="AC26" s="76">
        <v>100</v>
      </c>
      <c r="AD26">
        <v>55</v>
      </c>
      <c r="AE26" s="76">
        <f>ROUND((Table6[[#This Row],[XP]]*Table6[[#This Row],[entity_spawned (AVG)]])*(Table6[[#This Row],[activating_chance]]/100),0)</f>
        <v>55</v>
      </c>
      <c r="AF26" s="73" t="s">
        <v>371</v>
      </c>
    </row>
    <row r="27" spans="2:32" x14ac:dyDescent="0.25">
      <c r="B27" s="74" t="s">
        <v>239</v>
      </c>
      <c r="C27">
        <v>2</v>
      </c>
      <c r="D27" s="76">
        <v>80</v>
      </c>
      <c r="E27" s="76">
        <v>100</v>
      </c>
      <c r="F27" s="76">
        <v>25</v>
      </c>
      <c r="G27" s="76">
        <f>ROUND((Table245[[#This Row],[XP]]*Table245[[#This Row],[entity_spawned (AVG)]])*(Table245[[#This Row],[activating_chance]]/100),0)</f>
        <v>50</v>
      </c>
      <c r="H27" s="73" t="s">
        <v>370</v>
      </c>
      <c r="J27" t="s">
        <v>237</v>
      </c>
      <c r="K27">
        <v>1</v>
      </c>
      <c r="L27">
        <v>260</v>
      </c>
      <c r="M27" s="76">
        <v>100</v>
      </c>
      <c r="N27">
        <v>55</v>
      </c>
      <c r="O27" s="76">
        <f>ROUND((Table3[[#This Row],[XP]]*Table3[[#This Row],[entity_spawned (AVG)]])*(Table3[[#This Row],[activating_chance]]/100),0)</f>
        <v>55</v>
      </c>
      <c r="P27" s="73" t="s">
        <v>371</v>
      </c>
      <c r="R27" t="s">
        <v>237</v>
      </c>
      <c r="S27">
        <v>1</v>
      </c>
      <c r="T27">
        <v>200</v>
      </c>
      <c r="U27" s="76">
        <v>100</v>
      </c>
      <c r="V27">
        <v>55</v>
      </c>
      <c r="W27" s="76">
        <f>ROUND((Table2[[#This Row],[XP]]*Table2[[#This Row],[entity_spawned (AVG)]])*(Table2[[#This Row],[activating_chance]]/100),0)</f>
        <v>55</v>
      </c>
      <c r="X27" s="73" t="s">
        <v>371</v>
      </c>
      <c r="Z27" t="s">
        <v>237</v>
      </c>
      <c r="AA27">
        <v>1</v>
      </c>
      <c r="AB27">
        <v>280</v>
      </c>
      <c r="AC27" s="76">
        <v>100</v>
      </c>
      <c r="AD27">
        <v>55</v>
      </c>
      <c r="AE27" s="76">
        <f>ROUND((Table6[[#This Row],[XP]]*Table6[[#This Row],[entity_spawned (AVG)]])*(Table6[[#This Row],[activating_chance]]/100),0)</f>
        <v>55</v>
      </c>
      <c r="AF27" s="73" t="s">
        <v>371</v>
      </c>
    </row>
    <row r="28" spans="2:32" x14ac:dyDescent="0.25">
      <c r="B28" s="74" t="s">
        <v>239</v>
      </c>
      <c r="C28">
        <v>1</v>
      </c>
      <c r="D28" s="76">
        <v>40</v>
      </c>
      <c r="E28" s="76">
        <v>100</v>
      </c>
      <c r="F28" s="76">
        <v>25</v>
      </c>
      <c r="G28" s="76">
        <f>ROUND((Table245[[#This Row],[XP]]*Table245[[#This Row],[entity_spawned (AVG)]])*(Table245[[#This Row],[activating_chance]]/100),0)</f>
        <v>25</v>
      </c>
      <c r="H28" s="73" t="s">
        <v>370</v>
      </c>
      <c r="J28" t="s">
        <v>237</v>
      </c>
      <c r="K28">
        <v>1</v>
      </c>
      <c r="L28">
        <v>260</v>
      </c>
      <c r="M28" s="76">
        <v>80</v>
      </c>
      <c r="N28">
        <v>55</v>
      </c>
      <c r="O28" s="76">
        <f>ROUND((Table3[[#This Row],[XP]]*Table3[[#This Row],[entity_spawned (AVG)]])*(Table3[[#This Row],[activating_chance]]/100),0)</f>
        <v>44</v>
      </c>
      <c r="P28" s="73" t="s">
        <v>371</v>
      </c>
      <c r="R28" t="s">
        <v>237</v>
      </c>
      <c r="S28">
        <v>1</v>
      </c>
      <c r="T28">
        <v>200</v>
      </c>
      <c r="U28" s="76">
        <v>100</v>
      </c>
      <c r="V28">
        <v>55</v>
      </c>
      <c r="W28" s="76">
        <f>ROUND((Table2[[#This Row],[XP]]*Table2[[#This Row],[entity_spawned (AVG)]])*(Table2[[#This Row],[activating_chance]]/100),0)</f>
        <v>55</v>
      </c>
      <c r="X28" s="73" t="s">
        <v>371</v>
      </c>
      <c r="Z28" t="s">
        <v>238</v>
      </c>
      <c r="AA28">
        <v>11</v>
      </c>
      <c r="AB28">
        <v>150</v>
      </c>
      <c r="AC28" s="76">
        <v>100</v>
      </c>
      <c r="AD28">
        <v>25</v>
      </c>
      <c r="AE28" s="76">
        <f>ROUND((Table6[[#This Row],[XP]]*Table6[[#This Row],[entity_spawned (AVG)]])*(Table6[[#This Row],[activating_chance]]/100),0)</f>
        <v>275</v>
      </c>
      <c r="AF28" s="73" t="s">
        <v>370</v>
      </c>
    </row>
    <row r="29" spans="2:32" x14ac:dyDescent="0.25">
      <c r="B29" s="74" t="s">
        <v>239</v>
      </c>
      <c r="C29">
        <v>1</v>
      </c>
      <c r="D29" s="76">
        <v>40</v>
      </c>
      <c r="E29" s="76">
        <v>80</v>
      </c>
      <c r="F29" s="76">
        <v>25</v>
      </c>
      <c r="G29" s="76">
        <f>ROUND((Table245[[#This Row],[XP]]*Table245[[#This Row],[entity_spawned (AVG)]])*(Table245[[#This Row],[activating_chance]]/100),0)</f>
        <v>20</v>
      </c>
      <c r="H29" s="73" t="s">
        <v>370</v>
      </c>
      <c r="J29" t="s">
        <v>238</v>
      </c>
      <c r="K29">
        <v>11</v>
      </c>
      <c r="L29">
        <v>280</v>
      </c>
      <c r="M29" s="76">
        <v>100</v>
      </c>
      <c r="N29">
        <v>25</v>
      </c>
      <c r="O29" s="76">
        <f>ROUND((Table3[[#This Row],[XP]]*Table3[[#This Row],[entity_spawned (AVG)]])*(Table3[[#This Row],[activating_chance]]/100),0)</f>
        <v>275</v>
      </c>
      <c r="P29" s="73" t="s">
        <v>370</v>
      </c>
      <c r="R29" t="s">
        <v>239</v>
      </c>
      <c r="S29">
        <v>2</v>
      </c>
      <c r="T29">
        <v>90</v>
      </c>
      <c r="U29" s="76">
        <v>100</v>
      </c>
      <c r="V29">
        <v>25</v>
      </c>
      <c r="W29" s="76">
        <f>ROUND((Table2[[#This Row],[XP]]*Table2[[#This Row],[entity_spawned (AVG)]])*(Table2[[#This Row],[activating_chance]]/100),0)</f>
        <v>50</v>
      </c>
      <c r="X29" s="73" t="s">
        <v>370</v>
      </c>
      <c r="Z29" t="s">
        <v>238</v>
      </c>
      <c r="AA29">
        <v>11</v>
      </c>
      <c r="AB29">
        <v>140</v>
      </c>
      <c r="AC29" s="76">
        <v>100</v>
      </c>
      <c r="AD29">
        <v>25</v>
      </c>
      <c r="AE29" s="76">
        <f>ROUND((Table6[[#This Row],[XP]]*Table6[[#This Row],[entity_spawned (AVG)]])*(Table6[[#This Row],[activating_chance]]/100),0)</f>
        <v>275</v>
      </c>
      <c r="AF29" s="73" t="s">
        <v>370</v>
      </c>
    </row>
    <row r="30" spans="2:32" x14ac:dyDescent="0.25">
      <c r="B30" s="74" t="s">
        <v>239</v>
      </c>
      <c r="C30">
        <v>3</v>
      </c>
      <c r="D30" s="76">
        <v>120</v>
      </c>
      <c r="E30" s="76">
        <v>100</v>
      </c>
      <c r="F30" s="76">
        <v>25</v>
      </c>
      <c r="G30" s="76">
        <f>ROUND((Table245[[#This Row],[XP]]*Table245[[#This Row],[entity_spawned (AVG)]])*(Table245[[#This Row],[activating_chance]]/100),0)</f>
        <v>75</v>
      </c>
      <c r="H30" s="73" t="s">
        <v>370</v>
      </c>
      <c r="J30" t="s">
        <v>238</v>
      </c>
      <c r="K30">
        <v>11</v>
      </c>
      <c r="L30">
        <v>280</v>
      </c>
      <c r="M30" s="76">
        <v>100</v>
      </c>
      <c r="N30">
        <v>25</v>
      </c>
      <c r="O30" s="76">
        <f>ROUND((Table3[[#This Row],[XP]]*Table3[[#This Row],[entity_spawned (AVG)]])*(Table3[[#This Row],[activating_chance]]/100),0)</f>
        <v>275</v>
      </c>
      <c r="P30" s="73" t="s">
        <v>370</v>
      </c>
      <c r="R30" t="s">
        <v>239</v>
      </c>
      <c r="S30">
        <v>7</v>
      </c>
      <c r="T30">
        <v>130</v>
      </c>
      <c r="U30" s="76">
        <v>100</v>
      </c>
      <c r="V30">
        <v>25</v>
      </c>
      <c r="W30" s="76">
        <f>ROUND((Table2[[#This Row],[XP]]*Table2[[#This Row],[entity_spawned (AVG)]])*(Table2[[#This Row],[activating_chance]]/100),0)</f>
        <v>175</v>
      </c>
      <c r="X30" s="73" t="s">
        <v>370</v>
      </c>
      <c r="Z30" t="s">
        <v>238</v>
      </c>
      <c r="AA30">
        <v>7</v>
      </c>
      <c r="AB30">
        <v>150</v>
      </c>
      <c r="AC30" s="76">
        <v>100</v>
      </c>
      <c r="AD30">
        <v>25</v>
      </c>
      <c r="AE30" s="76">
        <f>ROUND((Table6[[#This Row],[XP]]*Table6[[#This Row],[entity_spawned (AVG)]])*(Table6[[#This Row],[activating_chance]]/100),0)</f>
        <v>175</v>
      </c>
      <c r="AF30" s="73" t="s">
        <v>370</v>
      </c>
    </row>
    <row r="31" spans="2:32" x14ac:dyDescent="0.25">
      <c r="B31" s="74" t="s">
        <v>239</v>
      </c>
      <c r="C31">
        <v>2</v>
      </c>
      <c r="D31" s="76">
        <v>90</v>
      </c>
      <c r="E31" s="76">
        <v>100</v>
      </c>
      <c r="F31" s="76">
        <v>25</v>
      </c>
      <c r="G31" s="76">
        <f>ROUND((Table245[[#This Row],[XP]]*Table245[[#This Row],[entity_spawned (AVG)]])*(Table245[[#This Row],[activating_chance]]/100),0)</f>
        <v>50</v>
      </c>
      <c r="H31" s="73" t="s">
        <v>370</v>
      </c>
      <c r="J31" t="s">
        <v>238</v>
      </c>
      <c r="K31">
        <v>8</v>
      </c>
      <c r="L31">
        <v>220</v>
      </c>
      <c r="M31" s="76">
        <v>100</v>
      </c>
      <c r="N31">
        <v>25</v>
      </c>
      <c r="O31" s="76">
        <f>ROUND((Table3[[#This Row],[XP]]*Table3[[#This Row],[entity_spawned (AVG)]])*(Table3[[#This Row],[activating_chance]]/100),0)</f>
        <v>200</v>
      </c>
      <c r="P31" s="73" t="s">
        <v>370</v>
      </c>
      <c r="R31" t="s">
        <v>239</v>
      </c>
      <c r="S31">
        <v>6</v>
      </c>
      <c r="T31">
        <v>170</v>
      </c>
      <c r="U31" s="76">
        <v>100</v>
      </c>
      <c r="V31">
        <v>25</v>
      </c>
      <c r="W31" s="76">
        <f>ROUND((Table2[[#This Row],[XP]]*Table2[[#This Row],[entity_spawned (AVG)]])*(Table2[[#This Row],[activating_chance]]/100),0)</f>
        <v>150</v>
      </c>
      <c r="X31" s="73" t="s">
        <v>370</v>
      </c>
      <c r="Z31" t="s">
        <v>238</v>
      </c>
      <c r="AA31">
        <v>7</v>
      </c>
      <c r="AB31">
        <v>160</v>
      </c>
      <c r="AC31" s="76">
        <v>100</v>
      </c>
      <c r="AD31">
        <v>25</v>
      </c>
      <c r="AE31" s="76">
        <f>ROUND((Table6[[#This Row],[XP]]*Table6[[#This Row],[entity_spawned (AVG)]])*(Table6[[#This Row],[activating_chance]]/100),0)</f>
        <v>175</v>
      </c>
      <c r="AF31" s="73" t="s">
        <v>370</v>
      </c>
    </row>
    <row r="32" spans="2:32" x14ac:dyDescent="0.25">
      <c r="B32" s="74" t="s">
        <v>239</v>
      </c>
      <c r="C32">
        <v>1</v>
      </c>
      <c r="D32" s="76">
        <v>60</v>
      </c>
      <c r="E32" s="76">
        <v>100</v>
      </c>
      <c r="F32" s="76">
        <v>25</v>
      </c>
      <c r="G32" s="76">
        <f>ROUND((Table245[[#This Row],[XP]]*Table245[[#This Row],[entity_spawned (AVG)]])*(Table245[[#This Row],[activating_chance]]/100),0)</f>
        <v>25</v>
      </c>
      <c r="H32" s="73" t="s">
        <v>370</v>
      </c>
      <c r="J32" t="s">
        <v>238</v>
      </c>
      <c r="K32">
        <v>11</v>
      </c>
      <c r="L32">
        <v>280</v>
      </c>
      <c r="M32" s="76">
        <v>100</v>
      </c>
      <c r="N32">
        <v>25</v>
      </c>
      <c r="O32" s="76">
        <f>ROUND((Table3[[#This Row],[XP]]*Table3[[#This Row],[entity_spawned (AVG)]])*(Table3[[#This Row],[activating_chance]]/100),0)</f>
        <v>275</v>
      </c>
      <c r="P32" s="73" t="s">
        <v>370</v>
      </c>
      <c r="R32" t="s">
        <v>239</v>
      </c>
      <c r="S32">
        <v>2</v>
      </c>
      <c r="T32">
        <v>130</v>
      </c>
      <c r="U32" s="76">
        <v>100</v>
      </c>
      <c r="V32">
        <v>25</v>
      </c>
      <c r="W32" s="76">
        <f>ROUND((Table2[[#This Row],[XP]]*Table2[[#This Row],[entity_spawned (AVG)]])*(Table2[[#This Row],[activating_chance]]/100),0)</f>
        <v>50</v>
      </c>
      <c r="X32" s="73" t="s">
        <v>370</v>
      </c>
      <c r="Z32" t="s">
        <v>239</v>
      </c>
      <c r="AA32">
        <v>6</v>
      </c>
      <c r="AB32">
        <v>130</v>
      </c>
      <c r="AC32" s="76">
        <v>100</v>
      </c>
      <c r="AD32">
        <v>25</v>
      </c>
      <c r="AE32" s="76">
        <f>ROUND((Table6[[#This Row],[XP]]*Table6[[#This Row],[entity_spawned (AVG)]])*(Table6[[#This Row],[activating_chance]]/100),0)</f>
        <v>150</v>
      </c>
      <c r="AF32" s="73" t="s">
        <v>370</v>
      </c>
    </row>
    <row r="33" spans="2:32" x14ac:dyDescent="0.25">
      <c r="B33" s="74" t="s">
        <v>239</v>
      </c>
      <c r="C33">
        <v>5</v>
      </c>
      <c r="D33" s="76">
        <v>130</v>
      </c>
      <c r="E33" s="76">
        <v>100</v>
      </c>
      <c r="F33" s="76">
        <v>25</v>
      </c>
      <c r="G33" s="76">
        <f>ROUND((Table245[[#This Row],[XP]]*Table245[[#This Row],[entity_spawned (AVG)]])*(Table245[[#This Row],[activating_chance]]/100),0)</f>
        <v>125</v>
      </c>
      <c r="H33" s="73" t="s">
        <v>370</v>
      </c>
      <c r="J33" t="s">
        <v>238</v>
      </c>
      <c r="K33">
        <v>11</v>
      </c>
      <c r="L33">
        <v>280</v>
      </c>
      <c r="M33" s="76">
        <v>100</v>
      </c>
      <c r="N33">
        <v>25</v>
      </c>
      <c r="O33" s="76">
        <f>ROUND((Table3[[#This Row],[XP]]*Table3[[#This Row],[entity_spawned (AVG)]])*(Table3[[#This Row],[activating_chance]]/100),0)</f>
        <v>275</v>
      </c>
      <c r="P33" s="73" t="s">
        <v>370</v>
      </c>
      <c r="R33" t="s">
        <v>239</v>
      </c>
      <c r="S33">
        <v>6</v>
      </c>
      <c r="T33">
        <v>120</v>
      </c>
      <c r="U33" s="76">
        <v>30</v>
      </c>
      <c r="V33">
        <v>25</v>
      </c>
      <c r="W33" s="76">
        <f>ROUND((Table2[[#This Row],[XP]]*Table2[[#This Row],[entity_spawned (AVG)]])*(Table2[[#This Row],[activating_chance]]/100),0)</f>
        <v>45</v>
      </c>
      <c r="X33" s="73" t="s">
        <v>370</v>
      </c>
      <c r="Z33" t="s">
        <v>239</v>
      </c>
      <c r="AA33">
        <v>3</v>
      </c>
      <c r="AB33">
        <v>140</v>
      </c>
      <c r="AC33" s="76">
        <v>100</v>
      </c>
      <c r="AD33">
        <v>25</v>
      </c>
      <c r="AE33" s="76">
        <f>ROUND((Table6[[#This Row],[XP]]*Table6[[#This Row],[entity_spawned (AVG)]])*(Table6[[#This Row],[activating_chance]]/100),0)</f>
        <v>75</v>
      </c>
      <c r="AF33" s="73" t="s">
        <v>370</v>
      </c>
    </row>
    <row r="34" spans="2:32" x14ac:dyDescent="0.25">
      <c r="B34" s="74" t="s">
        <v>239</v>
      </c>
      <c r="C34">
        <v>10</v>
      </c>
      <c r="D34" s="76">
        <v>180</v>
      </c>
      <c r="E34" s="76">
        <v>100</v>
      </c>
      <c r="F34" s="76">
        <v>25</v>
      </c>
      <c r="G34" s="76">
        <f>ROUND((Table245[[#This Row],[XP]]*Table245[[#This Row],[entity_spawned (AVG)]])*(Table245[[#This Row],[activating_chance]]/100),0)</f>
        <v>250</v>
      </c>
      <c r="H34" s="73" t="s">
        <v>370</v>
      </c>
      <c r="J34" t="s">
        <v>239</v>
      </c>
      <c r="K34">
        <v>1</v>
      </c>
      <c r="L34">
        <v>180</v>
      </c>
      <c r="M34" s="76">
        <v>40</v>
      </c>
      <c r="N34">
        <v>25</v>
      </c>
      <c r="O34" s="76">
        <f>ROUND((Table3[[#This Row],[XP]]*Table3[[#This Row],[entity_spawned (AVG)]])*(Table3[[#This Row],[activating_chance]]/100),0)</f>
        <v>10</v>
      </c>
      <c r="P34" s="73" t="s">
        <v>370</v>
      </c>
      <c r="R34" t="s">
        <v>239</v>
      </c>
      <c r="S34">
        <v>1</v>
      </c>
      <c r="T34">
        <v>100</v>
      </c>
      <c r="U34" s="76">
        <v>100</v>
      </c>
      <c r="V34">
        <v>25</v>
      </c>
      <c r="W34" s="76">
        <f>ROUND((Table2[[#This Row],[XP]]*Table2[[#This Row],[entity_spawned (AVG)]])*(Table2[[#This Row],[activating_chance]]/100),0)</f>
        <v>25</v>
      </c>
      <c r="X34" s="73" t="s">
        <v>370</v>
      </c>
      <c r="Z34" t="s">
        <v>239</v>
      </c>
      <c r="AA34">
        <v>2</v>
      </c>
      <c r="AB34">
        <v>90</v>
      </c>
      <c r="AC34" s="76">
        <v>100</v>
      </c>
      <c r="AD34">
        <v>25</v>
      </c>
      <c r="AE34" s="76">
        <f>ROUND((Table6[[#This Row],[XP]]*Table6[[#This Row],[entity_spawned (AVG)]])*(Table6[[#This Row],[activating_chance]]/100),0)</f>
        <v>50</v>
      </c>
      <c r="AF34" s="73" t="s">
        <v>370</v>
      </c>
    </row>
    <row r="35" spans="2:32" x14ac:dyDescent="0.25">
      <c r="B35" s="74" t="s">
        <v>239</v>
      </c>
      <c r="C35">
        <v>3</v>
      </c>
      <c r="D35" s="76">
        <v>120</v>
      </c>
      <c r="E35" s="76">
        <v>100</v>
      </c>
      <c r="F35" s="76">
        <v>25</v>
      </c>
      <c r="G35" s="76">
        <f>ROUND((Table245[[#This Row],[XP]]*Table245[[#This Row],[entity_spawned (AVG)]])*(Table245[[#This Row],[activating_chance]]/100),0)</f>
        <v>75</v>
      </c>
      <c r="H35" s="73" t="s">
        <v>370</v>
      </c>
      <c r="J35" t="s">
        <v>239</v>
      </c>
      <c r="K35">
        <v>2</v>
      </c>
      <c r="L35">
        <v>110</v>
      </c>
      <c r="M35" s="76">
        <v>100</v>
      </c>
      <c r="N35">
        <v>25</v>
      </c>
      <c r="O35" s="76">
        <f>ROUND((Table3[[#This Row],[XP]]*Table3[[#This Row],[entity_spawned (AVG)]])*(Table3[[#This Row],[activating_chance]]/100),0)</f>
        <v>50</v>
      </c>
      <c r="P35" s="73" t="s">
        <v>370</v>
      </c>
      <c r="R35" t="s">
        <v>239</v>
      </c>
      <c r="S35">
        <v>2</v>
      </c>
      <c r="T35">
        <v>80</v>
      </c>
      <c r="U35" s="76">
        <v>100</v>
      </c>
      <c r="V35">
        <v>25</v>
      </c>
      <c r="W35" s="76">
        <f>ROUND((Table2[[#This Row],[XP]]*Table2[[#This Row],[entity_spawned (AVG)]])*(Table2[[#This Row],[activating_chance]]/100),0)</f>
        <v>50</v>
      </c>
      <c r="X35" s="73" t="s">
        <v>370</v>
      </c>
      <c r="Z35" t="s">
        <v>239</v>
      </c>
      <c r="AA35">
        <v>3</v>
      </c>
      <c r="AB35">
        <v>90</v>
      </c>
      <c r="AC35" s="76">
        <v>100</v>
      </c>
      <c r="AD35">
        <v>25</v>
      </c>
      <c r="AE35" s="76">
        <f>ROUND((Table6[[#This Row],[XP]]*Table6[[#This Row],[entity_spawned (AVG)]])*(Table6[[#This Row],[activating_chance]]/100),0)</f>
        <v>75</v>
      </c>
      <c r="AF35" s="73" t="s">
        <v>370</v>
      </c>
    </row>
    <row r="36" spans="2:32" x14ac:dyDescent="0.25">
      <c r="B36" s="74" t="s">
        <v>239</v>
      </c>
      <c r="C36">
        <v>1</v>
      </c>
      <c r="D36" s="76">
        <v>90</v>
      </c>
      <c r="E36" s="76">
        <v>100</v>
      </c>
      <c r="F36" s="76">
        <v>25</v>
      </c>
      <c r="G36" s="76">
        <f>ROUND((Table245[[#This Row],[XP]]*Table245[[#This Row],[entity_spawned (AVG)]])*(Table245[[#This Row],[activating_chance]]/100),0)</f>
        <v>25</v>
      </c>
      <c r="H36" s="73" t="s">
        <v>370</v>
      </c>
      <c r="J36" t="s">
        <v>239</v>
      </c>
      <c r="K36">
        <v>6</v>
      </c>
      <c r="L36">
        <v>60</v>
      </c>
      <c r="M36" s="76">
        <v>100</v>
      </c>
      <c r="N36">
        <v>25</v>
      </c>
      <c r="O36" s="76">
        <f>ROUND((Table3[[#This Row],[XP]]*Table3[[#This Row],[entity_spawned (AVG)]])*(Table3[[#This Row],[activating_chance]]/100),0)</f>
        <v>150</v>
      </c>
      <c r="P36" s="73" t="s">
        <v>370</v>
      </c>
      <c r="R36" t="s">
        <v>239</v>
      </c>
      <c r="S36">
        <v>2</v>
      </c>
      <c r="T36">
        <v>90</v>
      </c>
      <c r="U36" s="76">
        <v>100</v>
      </c>
      <c r="V36">
        <v>25</v>
      </c>
      <c r="W36" s="76">
        <f>ROUND((Table2[[#This Row],[XP]]*Table2[[#This Row],[entity_spawned (AVG)]])*(Table2[[#This Row],[activating_chance]]/100),0)</f>
        <v>50</v>
      </c>
      <c r="X36" s="73" t="s">
        <v>370</v>
      </c>
      <c r="Z36" t="s">
        <v>239</v>
      </c>
      <c r="AA36">
        <v>7</v>
      </c>
      <c r="AB36">
        <v>130</v>
      </c>
      <c r="AC36" s="76">
        <v>100</v>
      </c>
      <c r="AD36">
        <v>25</v>
      </c>
      <c r="AE36" s="76">
        <f>ROUND((Table6[[#This Row],[XP]]*Table6[[#This Row],[entity_spawned (AVG)]])*(Table6[[#This Row],[activating_chance]]/100),0)</f>
        <v>175</v>
      </c>
      <c r="AF36" s="73" t="s">
        <v>370</v>
      </c>
    </row>
    <row r="37" spans="2:32" x14ac:dyDescent="0.25">
      <c r="B37" s="74" t="s">
        <v>239</v>
      </c>
      <c r="C37">
        <v>8</v>
      </c>
      <c r="D37" s="76">
        <v>180</v>
      </c>
      <c r="E37" s="76">
        <v>100</v>
      </c>
      <c r="F37" s="76">
        <v>25</v>
      </c>
      <c r="G37" s="76">
        <f>ROUND((Table245[[#This Row],[XP]]*Table245[[#This Row],[entity_spawned (AVG)]])*(Table245[[#This Row],[activating_chance]]/100),0)</f>
        <v>200</v>
      </c>
      <c r="H37" s="73" t="s">
        <v>370</v>
      </c>
      <c r="J37" t="s">
        <v>239</v>
      </c>
      <c r="K37">
        <v>2</v>
      </c>
      <c r="L37">
        <v>60</v>
      </c>
      <c r="M37" s="76">
        <v>100</v>
      </c>
      <c r="N37">
        <v>25</v>
      </c>
      <c r="O37" s="76">
        <f>ROUND((Table3[[#This Row],[XP]]*Table3[[#This Row],[entity_spawned (AVG)]])*(Table3[[#This Row],[activating_chance]]/100),0)</f>
        <v>50</v>
      </c>
      <c r="P37" s="73" t="s">
        <v>370</v>
      </c>
      <c r="R37" t="s">
        <v>239</v>
      </c>
      <c r="S37">
        <v>2</v>
      </c>
      <c r="T37">
        <v>100</v>
      </c>
      <c r="U37" s="76">
        <v>100</v>
      </c>
      <c r="V37">
        <v>25</v>
      </c>
      <c r="W37" s="76">
        <f>ROUND((Table2[[#This Row],[XP]]*Table2[[#This Row],[entity_spawned (AVG)]])*(Table2[[#This Row],[activating_chance]]/100),0)</f>
        <v>50</v>
      </c>
      <c r="X37" s="73" t="s">
        <v>370</v>
      </c>
      <c r="Z37" t="s">
        <v>239</v>
      </c>
      <c r="AA37">
        <v>2</v>
      </c>
      <c r="AB37">
        <v>90</v>
      </c>
      <c r="AC37" s="76">
        <v>100</v>
      </c>
      <c r="AD37">
        <v>25</v>
      </c>
      <c r="AE37" s="76">
        <f>ROUND((Table6[[#This Row],[XP]]*Table6[[#This Row],[entity_spawned (AVG)]])*(Table6[[#This Row],[activating_chance]]/100),0)</f>
        <v>50</v>
      </c>
      <c r="AF37" s="73" t="s">
        <v>370</v>
      </c>
    </row>
    <row r="38" spans="2:32" x14ac:dyDescent="0.25">
      <c r="B38" s="74" t="s">
        <v>239</v>
      </c>
      <c r="C38">
        <v>1</v>
      </c>
      <c r="D38" s="76">
        <v>40</v>
      </c>
      <c r="E38" s="76">
        <v>100</v>
      </c>
      <c r="F38" s="76">
        <v>25</v>
      </c>
      <c r="G38" s="76">
        <f>ROUND((Table245[[#This Row],[XP]]*Table245[[#This Row],[entity_spawned (AVG)]])*(Table245[[#This Row],[activating_chance]]/100),0)</f>
        <v>25</v>
      </c>
      <c r="H38" s="73" t="s">
        <v>370</v>
      </c>
      <c r="J38" t="s">
        <v>239</v>
      </c>
      <c r="K38">
        <v>10</v>
      </c>
      <c r="L38">
        <v>90</v>
      </c>
      <c r="M38" s="76">
        <v>100</v>
      </c>
      <c r="N38">
        <v>25</v>
      </c>
      <c r="O38" s="76">
        <f>ROUND((Table3[[#This Row],[XP]]*Table3[[#This Row],[entity_spawned (AVG)]])*(Table3[[#This Row],[activating_chance]]/100),0)</f>
        <v>250</v>
      </c>
      <c r="P38" s="73" t="s">
        <v>370</v>
      </c>
      <c r="R38" t="s">
        <v>239</v>
      </c>
      <c r="S38">
        <v>3</v>
      </c>
      <c r="T38">
        <v>150</v>
      </c>
      <c r="U38" s="76">
        <v>100</v>
      </c>
      <c r="V38">
        <v>25</v>
      </c>
      <c r="W38" s="76">
        <f>ROUND((Table2[[#This Row],[XP]]*Table2[[#This Row],[entity_spawned (AVG)]])*(Table2[[#This Row],[activating_chance]]/100),0)</f>
        <v>75</v>
      </c>
      <c r="X38" s="73" t="s">
        <v>370</v>
      </c>
      <c r="Z38" t="s">
        <v>239</v>
      </c>
      <c r="AA38">
        <v>6</v>
      </c>
      <c r="AB38">
        <v>120</v>
      </c>
      <c r="AC38" s="76">
        <v>100</v>
      </c>
      <c r="AD38">
        <v>25</v>
      </c>
      <c r="AE38" s="76">
        <f>ROUND((Table6[[#This Row],[XP]]*Table6[[#This Row],[entity_spawned (AVG)]])*(Table6[[#This Row],[activating_chance]]/100),0)</f>
        <v>150</v>
      </c>
      <c r="AF38" s="73" t="s">
        <v>370</v>
      </c>
    </row>
    <row r="39" spans="2:32" x14ac:dyDescent="0.25">
      <c r="B39" s="74" t="s">
        <v>239</v>
      </c>
      <c r="C39">
        <v>2</v>
      </c>
      <c r="D39" s="76">
        <v>40</v>
      </c>
      <c r="E39" s="76">
        <v>60</v>
      </c>
      <c r="F39" s="76">
        <v>25</v>
      </c>
      <c r="G39" s="76">
        <f>ROUND((Table245[[#This Row],[XP]]*Table245[[#This Row],[entity_spawned (AVG)]])*(Table245[[#This Row],[activating_chance]]/100),0)</f>
        <v>30</v>
      </c>
      <c r="H39" s="73" t="s">
        <v>370</v>
      </c>
      <c r="J39" t="s">
        <v>239</v>
      </c>
      <c r="K39">
        <v>2</v>
      </c>
      <c r="L39">
        <v>110</v>
      </c>
      <c r="M39" s="76">
        <v>100</v>
      </c>
      <c r="N39">
        <v>25</v>
      </c>
      <c r="O39" s="76">
        <f>ROUND((Table3[[#This Row],[XP]]*Table3[[#This Row],[entity_spawned (AVG)]])*(Table3[[#This Row],[activating_chance]]/100),0)</f>
        <v>50</v>
      </c>
      <c r="P39" s="73" t="s">
        <v>370</v>
      </c>
      <c r="R39" t="s">
        <v>239</v>
      </c>
      <c r="S39">
        <v>3</v>
      </c>
      <c r="T39">
        <v>80</v>
      </c>
      <c r="U39" s="76">
        <v>100</v>
      </c>
      <c r="V39">
        <v>25</v>
      </c>
      <c r="W39" s="76">
        <f>ROUND((Table2[[#This Row],[XP]]*Table2[[#This Row],[entity_spawned (AVG)]])*(Table2[[#This Row],[activating_chance]]/100),0)</f>
        <v>75</v>
      </c>
      <c r="X39" s="73" t="s">
        <v>370</v>
      </c>
      <c r="Z39" t="s">
        <v>240</v>
      </c>
      <c r="AA39">
        <v>7</v>
      </c>
      <c r="AB39">
        <v>120</v>
      </c>
      <c r="AC39" s="76">
        <v>100</v>
      </c>
      <c r="AD39">
        <v>25</v>
      </c>
      <c r="AE39" s="76">
        <f>ROUND((Table6[[#This Row],[XP]]*Table6[[#This Row],[entity_spawned (AVG)]])*(Table6[[#This Row],[activating_chance]]/100),0)</f>
        <v>175</v>
      </c>
      <c r="AF39" s="73" t="s">
        <v>370</v>
      </c>
    </row>
    <row r="40" spans="2:32" x14ac:dyDescent="0.25">
      <c r="B40" s="74" t="s">
        <v>239</v>
      </c>
      <c r="C40">
        <v>1</v>
      </c>
      <c r="D40" s="76">
        <v>60</v>
      </c>
      <c r="E40" s="76">
        <v>100</v>
      </c>
      <c r="F40" s="76">
        <v>25</v>
      </c>
      <c r="G40" s="76">
        <f>ROUND((Table245[[#This Row],[XP]]*Table245[[#This Row],[entity_spawned (AVG)]])*(Table245[[#This Row],[activating_chance]]/100),0)</f>
        <v>25</v>
      </c>
      <c r="H40" s="73" t="s">
        <v>370</v>
      </c>
      <c r="J40" t="s">
        <v>239</v>
      </c>
      <c r="K40">
        <v>1</v>
      </c>
      <c r="L40">
        <v>60</v>
      </c>
      <c r="M40" s="76">
        <v>80</v>
      </c>
      <c r="N40">
        <v>25</v>
      </c>
      <c r="O40" s="76">
        <f>ROUND((Table3[[#This Row],[XP]]*Table3[[#This Row],[entity_spawned (AVG)]])*(Table3[[#This Row],[activating_chance]]/100),0)</f>
        <v>20</v>
      </c>
      <c r="P40" s="73" t="s">
        <v>370</v>
      </c>
      <c r="R40" t="s">
        <v>239</v>
      </c>
      <c r="S40">
        <v>1</v>
      </c>
      <c r="T40">
        <v>70</v>
      </c>
      <c r="U40" s="76">
        <v>100</v>
      </c>
      <c r="V40">
        <v>25</v>
      </c>
      <c r="W40" s="76">
        <f>ROUND((Table2[[#This Row],[XP]]*Table2[[#This Row],[entity_spawned (AVG)]])*(Table2[[#This Row],[activating_chance]]/100),0)</f>
        <v>25</v>
      </c>
      <c r="X40" s="73" t="s">
        <v>370</v>
      </c>
      <c r="Z40" t="s">
        <v>240</v>
      </c>
      <c r="AA40">
        <v>7</v>
      </c>
      <c r="AB40">
        <v>120</v>
      </c>
      <c r="AC40" s="76">
        <v>100</v>
      </c>
      <c r="AD40">
        <v>25</v>
      </c>
      <c r="AE40" s="76">
        <f>ROUND((Table6[[#This Row],[XP]]*Table6[[#This Row],[entity_spawned (AVG)]])*(Table6[[#This Row],[activating_chance]]/100),0)</f>
        <v>175</v>
      </c>
      <c r="AF40" s="73" t="s">
        <v>370</v>
      </c>
    </row>
    <row r="41" spans="2:32" x14ac:dyDescent="0.25">
      <c r="B41" s="74" t="s">
        <v>239</v>
      </c>
      <c r="C41">
        <v>1</v>
      </c>
      <c r="D41" s="76">
        <v>60</v>
      </c>
      <c r="E41" s="76">
        <v>100</v>
      </c>
      <c r="F41" s="76">
        <v>25</v>
      </c>
      <c r="G41" s="76">
        <f>ROUND((Table245[[#This Row],[XP]]*Table245[[#This Row],[entity_spawned (AVG)]])*(Table245[[#This Row],[activating_chance]]/100),0)</f>
        <v>25</v>
      </c>
      <c r="H41" s="73" t="s">
        <v>370</v>
      </c>
      <c r="J41" t="s">
        <v>239</v>
      </c>
      <c r="K41">
        <v>1</v>
      </c>
      <c r="L41">
        <v>180</v>
      </c>
      <c r="M41" s="76">
        <v>100</v>
      </c>
      <c r="N41">
        <v>25</v>
      </c>
      <c r="O41" s="76">
        <f>ROUND((Table3[[#This Row],[XP]]*Table3[[#This Row],[entity_spawned (AVG)]])*(Table3[[#This Row],[activating_chance]]/100),0)</f>
        <v>25</v>
      </c>
      <c r="P41" s="73" t="s">
        <v>370</v>
      </c>
      <c r="R41" t="s">
        <v>239</v>
      </c>
      <c r="S41">
        <v>3</v>
      </c>
      <c r="T41">
        <v>100</v>
      </c>
      <c r="U41" s="76">
        <v>100</v>
      </c>
      <c r="V41">
        <v>25</v>
      </c>
      <c r="W41" s="76">
        <f>ROUND((Table2[[#This Row],[XP]]*Table2[[#This Row],[entity_spawned (AVG)]])*(Table2[[#This Row],[activating_chance]]/100),0)</f>
        <v>75</v>
      </c>
      <c r="X41" s="73" t="s">
        <v>370</v>
      </c>
      <c r="Z41" t="s">
        <v>441</v>
      </c>
      <c r="AA41">
        <v>3</v>
      </c>
      <c r="AB41">
        <v>90</v>
      </c>
      <c r="AC41" s="76">
        <v>100</v>
      </c>
      <c r="AD41">
        <v>25</v>
      </c>
      <c r="AE41" s="76">
        <f>ROUND((Table6[[#This Row],[XP]]*Table6[[#This Row],[entity_spawned (AVG)]])*(Table6[[#This Row],[activating_chance]]/100),0)</f>
        <v>75</v>
      </c>
      <c r="AF41" s="73" t="s">
        <v>370</v>
      </c>
    </row>
    <row r="42" spans="2:32" x14ac:dyDescent="0.25">
      <c r="B42" s="74" t="s">
        <v>239</v>
      </c>
      <c r="C42">
        <v>7</v>
      </c>
      <c r="D42" s="76">
        <v>150</v>
      </c>
      <c r="E42" s="76">
        <v>100</v>
      </c>
      <c r="F42" s="76">
        <v>25</v>
      </c>
      <c r="G42" s="76">
        <f>ROUND((Table245[[#This Row],[XP]]*Table245[[#This Row],[entity_spawned (AVG)]])*(Table245[[#This Row],[activating_chance]]/100),0)</f>
        <v>175</v>
      </c>
      <c r="H42" s="73" t="s">
        <v>370</v>
      </c>
      <c r="J42" t="s">
        <v>239</v>
      </c>
      <c r="K42">
        <v>1</v>
      </c>
      <c r="L42">
        <v>60</v>
      </c>
      <c r="M42" s="76">
        <v>20</v>
      </c>
      <c r="N42">
        <v>25</v>
      </c>
      <c r="O42" s="76">
        <f>ROUND((Table3[[#This Row],[XP]]*Table3[[#This Row],[entity_spawned (AVG)]])*(Table3[[#This Row],[activating_chance]]/100),0)</f>
        <v>5</v>
      </c>
      <c r="P42" s="73" t="s">
        <v>370</v>
      </c>
      <c r="R42" t="s">
        <v>239</v>
      </c>
      <c r="S42">
        <v>9</v>
      </c>
      <c r="T42">
        <v>180</v>
      </c>
      <c r="U42" s="76">
        <v>40</v>
      </c>
      <c r="V42">
        <v>25</v>
      </c>
      <c r="W42" s="76">
        <f>ROUND((Table2[[#This Row],[XP]]*Table2[[#This Row],[entity_spawned (AVG)]])*(Table2[[#This Row],[activating_chance]]/100),0)</f>
        <v>90</v>
      </c>
      <c r="X42" s="73" t="s">
        <v>370</v>
      </c>
      <c r="Z42" t="s">
        <v>446</v>
      </c>
      <c r="AA42">
        <v>7</v>
      </c>
      <c r="AB42">
        <v>200</v>
      </c>
      <c r="AC42" s="76">
        <v>100</v>
      </c>
      <c r="AD42">
        <v>50</v>
      </c>
      <c r="AE42" s="76">
        <f>ROUND((Table6[[#This Row],[XP]]*Table6[[#This Row],[entity_spawned (AVG)]])*(Table6[[#This Row],[activating_chance]]/100),0)</f>
        <v>350</v>
      </c>
      <c r="AF42" s="73" t="s">
        <v>370</v>
      </c>
    </row>
    <row r="43" spans="2:32" x14ac:dyDescent="0.25">
      <c r="B43" s="74" t="s">
        <v>239</v>
      </c>
      <c r="C43">
        <v>1</v>
      </c>
      <c r="D43" s="76">
        <v>60</v>
      </c>
      <c r="E43" s="76">
        <v>100</v>
      </c>
      <c r="F43" s="76">
        <v>25</v>
      </c>
      <c r="G43" s="76">
        <f>ROUND((Table245[[#This Row],[XP]]*Table245[[#This Row],[entity_spawned (AVG)]])*(Table245[[#This Row],[activating_chance]]/100),0)</f>
        <v>25</v>
      </c>
      <c r="H43" s="73" t="s">
        <v>370</v>
      </c>
      <c r="J43" t="s">
        <v>239</v>
      </c>
      <c r="K43">
        <v>2</v>
      </c>
      <c r="L43">
        <v>90</v>
      </c>
      <c r="M43" s="76">
        <v>30</v>
      </c>
      <c r="N43">
        <v>25</v>
      </c>
      <c r="O43" s="76">
        <f>ROUND((Table3[[#This Row],[XP]]*Table3[[#This Row],[entity_spawned (AVG)]])*(Table3[[#This Row],[activating_chance]]/100),0)</f>
        <v>15</v>
      </c>
      <c r="P43" s="73" t="s">
        <v>370</v>
      </c>
      <c r="R43" t="s">
        <v>239</v>
      </c>
      <c r="S43">
        <v>2</v>
      </c>
      <c r="T43">
        <v>130</v>
      </c>
      <c r="U43" s="76">
        <v>100</v>
      </c>
      <c r="V43">
        <v>25</v>
      </c>
      <c r="W43" s="76">
        <f>ROUND((Table2[[#This Row],[XP]]*Table2[[#This Row],[entity_spawned (AVG)]])*(Table2[[#This Row],[activating_chance]]/100),0)</f>
        <v>50</v>
      </c>
      <c r="X43" s="73" t="s">
        <v>370</v>
      </c>
      <c r="Z43" t="s">
        <v>446</v>
      </c>
      <c r="AA43">
        <v>7</v>
      </c>
      <c r="AB43">
        <v>200</v>
      </c>
      <c r="AC43" s="76">
        <v>100</v>
      </c>
      <c r="AD43">
        <v>50</v>
      </c>
      <c r="AE43" s="76">
        <f>ROUND((Table6[[#This Row],[XP]]*Table6[[#This Row],[entity_spawned (AVG)]])*(Table6[[#This Row],[activating_chance]]/100),0)</f>
        <v>350</v>
      </c>
      <c r="AF43" s="73" t="s">
        <v>370</v>
      </c>
    </row>
    <row r="44" spans="2:32" x14ac:dyDescent="0.25">
      <c r="B44" s="74" t="s">
        <v>239</v>
      </c>
      <c r="C44">
        <v>1</v>
      </c>
      <c r="D44" s="76">
        <v>60</v>
      </c>
      <c r="E44" s="76">
        <v>100</v>
      </c>
      <c r="F44" s="76">
        <v>25</v>
      </c>
      <c r="G44" s="76">
        <f>ROUND((Table245[[#This Row],[XP]]*Table245[[#This Row],[entity_spawned (AVG)]])*(Table245[[#This Row],[activating_chance]]/100),0)</f>
        <v>25</v>
      </c>
      <c r="H44" s="73" t="s">
        <v>370</v>
      </c>
      <c r="J44" t="s">
        <v>239</v>
      </c>
      <c r="K44">
        <v>2</v>
      </c>
      <c r="L44">
        <v>110</v>
      </c>
      <c r="M44" s="76">
        <v>100</v>
      </c>
      <c r="N44">
        <v>25</v>
      </c>
      <c r="O44" s="76">
        <f>ROUND((Table3[[#This Row],[XP]]*Table3[[#This Row],[entity_spawned (AVG)]])*(Table3[[#This Row],[activating_chance]]/100),0)</f>
        <v>50</v>
      </c>
      <c r="P44" s="73" t="s">
        <v>370</v>
      </c>
      <c r="R44" t="s">
        <v>239</v>
      </c>
      <c r="S44">
        <v>3</v>
      </c>
      <c r="T44">
        <v>80</v>
      </c>
      <c r="U44" s="76">
        <v>85</v>
      </c>
      <c r="V44">
        <v>25</v>
      </c>
      <c r="W44" s="76">
        <f>ROUND((Table2[[#This Row],[XP]]*Table2[[#This Row],[entity_spawned (AVG)]])*(Table2[[#This Row],[activating_chance]]/100),0)</f>
        <v>64</v>
      </c>
      <c r="X44" s="73" t="s">
        <v>370</v>
      </c>
      <c r="Z44" t="s">
        <v>446</v>
      </c>
      <c r="AA44">
        <v>3</v>
      </c>
      <c r="AB44">
        <v>200</v>
      </c>
      <c r="AC44" s="76">
        <v>100</v>
      </c>
      <c r="AD44">
        <v>50</v>
      </c>
      <c r="AE44" s="76">
        <f>ROUND((Table6[[#This Row],[XP]]*Table6[[#This Row],[entity_spawned (AVG)]])*(Table6[[#This Row],[activating_chance]]/100),0)</f>
        <v>150</v>
      </c>
      <c r="AF44" s="73" t="s">
        <v>370</v>
      </c>
    </row>
    <row r="45" spans="2:32" x14ac:dyDescent="0.25">
      <c r="B45" s="74" t="s">
        <v>239</v>
      </c>
      <c r="C45">
        <v>1</v>
      </c>
      <c r="D45" s="76">
        <v>60</v>
      </c>
      <c r="E45" s="76">
        <v>100</v>
      </c>
      <c r="F45" s="76">
        <v>25</v>
      </c>
      <c r="G45" s="76">
        <f>ROUND((Table245[[#This Row],[XP]]*Table245[[#This Row],[entity_spawned (AVG)]])*(Table245[[#This Row],[activating_chance]]/100),0)</f>
        <v>25</v>
      </c>
      <c r="H45" s="73" t="s">
        <v>370</v>
      </c>
      <c r="J45" t="s">
        <v>239</v>
      </c>
      <c r="K45">
        <v>1</v>
      </c>
      <c r="L45">
        <v>60</v>
      </c>
      <c r="M45" s="76">
        <v>30</v>
      </c>
      <c r="N45">
        <v>25</v>
      </c>
      <c r="O45" s="76">
        <f>ROUND((Table3[[#This Row],[XP]]*Table3[[#This Row],[entity_spawned (AVG)]])*(Table3[[#This Row],[activating_chance]]/100),0)</f>
        <v>8</v>
      </c>
      <c r="P45" s="73" t="s">
        <v>370</v>
      </c>
      <c r="R45" t="s">
        <v>239</v>
      </c>
      <c r="S45">
        <v>1</v>
      </c>
      <c r="T45">
        <v>90</v>
      </c>
      <c r="U45" s="76">
        <v>100</v>
      </c>
      <c r="V45">
        <v>25</v>
      </c>
      <c r="W45" s="76">
        <f>ROUND((Table2[[#This Row],[XP]]*Table2[[#This Row],[entity_spawned (AVG)]])*(Table2[[#This Row],[activating_chance]]/100),0)</f>
        <v>25</v>
      </c>
      <c r="X45" s="73" t="s">
        <v>370</v>
      </c>
      <c r="Z45" t="s">
        <v>446</v>
      </c>
      <c r="AA45">
        <v>7</v>
      </c>
      <c r="AB45">
        <v>200</v>
      </c>
      <c r="AC45" s="76">
        <v>100</v>
      </c>
      <c r="AD45">
        <v>50</v>
      </c>
      <c r="AE45" s="76">
        <f>ROUND((Table6[[#This Row],[XP]]*Table6[[#This Row],[entity_spawned (AVG)]])*(Table6[[#This Row],[activating_chance]]/100),0)</f>
        <v>350</v>
      </c>
      <c r="AF45" s="73" t="s">
        <v>370</v>
      </c>
    </row>
    <row r="46" spans="2:32" x14ac:dyDescent="0.25">
      <c r="B46" s="74" t="s">
        <v>239</v>
      </c>
      <c r="C46">
        <v>3</v>
      </c>
      <c r="D46" s="76">
        <v>140</v>
      </c>
      <c r="E46" s="76">
        <v>80</v>
      </c>
      <c r="F46" s="76">
        <v>25</v>
      </c>
      <c r="G46" s="76">
        <f>ROUND((Table245[[#This Row],[XP]]*Table245[[#This Row],[entity_spawned (AVG)]])*(Table245[[#This Row],[activating_chance]]/100),0)</f>
        <v>60</v>
      </c>
      <c r="H46" s="73" t="s">
        <v>370</v>
      </c>
      <c r="J46" t="s">
        <v>239</v>
      </c>
      <c r="K46">
        <v>1</v>
      </c>
      <c r="L46">
        <v>40</v>
      </c>
      <c r="M46" s="76">
        <v>100</v>
      </c>
      <c r="N46">
        <v>25</v>
      </c>
      <c r="O46" s="76">
        <f>ROUND((Table3[[#This Row],[XP]]*Table3[[#This Row],[entity_spawned (AVG)]])*(Table3[[#This Row],[activating_chance]]/100),0)</f>
        <v>25</v>
      </c>
      <c r="P46" s="73" t="s">
        <v>370</v>
      </c>
      <c r="R46" t="s">
        <v>239</v>
      </c>
      <c r="S46">
        <v>2</v>
      </c>
      <c r="T46">
        <v>80</v>
      </c>
      <c r="U46" s="76">
        <v>85</v>
      </c>
      <c r="V46">
        <v>25</v>
      </c>
      <c r="W46" s="76">
        <f>ROUND((Table2[[#This Row],[XP]]*Table2[[#This Row],[entity_spawned (AVG)]])*(Table2[[#This Row],[activating_chance]]/100),0)</f>
        <v>43</v>
      </c>
      <c r="X46" s="73" t="s">
        <v>370</v>
      </c>
      <c r="Z46" t="s">
        <v>446</v>
      </c>
      <c r="AA46">
        <v>3</v>
      </c>
      <c r="AB46">
        <v>200</v>
      </c>
      <c r="AC46" s="76">
        <v>100</v>
      </c>
      <c r="AD46">
        <v>50</v>
      </c>
      <c r="AE46" s="76">
        <f>ROUND((Table6[[#This Row],[XP]]*Table6[[#This Row],[entity_spawned (AVG)]])*(Table6[[#This Row],[activating_chance]]/100),0)</f>
        <v>150</v>
      </c>
      <c r="AF46" s="73" t="s">
        <v>370</v>
      </c>
    </row>
    <row r="47" spans="2:32" x14ac:dyDescent="0.25">
      <c r="B47" s="74" t="s">
        <v>239</v>
      </c>
      <c r="C47">
        <v>1</v>
      </c>
      <c r="D47" s="76">
        <v>40</v>
      </c>
      <c r="E47" s="76">
        <v>100</v>
      </c>
      <c r="F47" s="76">
        <v>25</v>
      </c>
      <c r="G47" s="76">
        <f>ROUND((Table245[[#This Row],[XP]]*Table245[[#This Row],[entity_spawned (AVG)]])*(Table245[[#This Row],[activating_chance]]/100),0)</f>
        <v>25</v>
      </c>
      <c r="H47" s="73" t="s">
        <v>370</v>
      </c>
      <c r="J47" t="s">
        <v>239</v>
      </c>
      <c r="K47">
        <v>13</v>
      </c>
      <c r="L47">
        <v>90</v>
      </c>
      <c r="M47" s="76">
        <v>30</v>
      </c>
      <c r="N47">
        <v>25</v>
      </c>
      <c r="O47" s="76">
        <f>ROUND((Table3[[#This Row],[XP]]*Table3[[#This Row],[entity_spawned (AVG)]])*(Table3[[#This Row],[activating_chance]]/100),0)</f>
        <v>98</v>
      </c>
      <c r="P47" s="73" t="s">
        <v>370</v>
      </c>
      <c r="R47" t="s">
        <v>239</v>
      </c>
      <c r="S47">
        <v>3</v>
      </c>
      <c r="T47">
        <v>140</v>
      </c>
      <c r="U47" s="76">
        <v>100</v>
      </c>
      <c r="V47">
        <v>25</v>
      </c>
      <c r="W47" s="76">
        <f>ROUND((Table2[[#This Row],[XP]]*Table2[[#This Row],[entity_spawned (AVG)]])*(Table2[[#This Row],[activating_chance]]/100),0)</f>
        <v>75</v>
      </c>
      <c r="X47" s="73" t="s">
        <v>370</v>
      </c>
      <c r="Z47" t="s">
        <v>446</v>
      </c>
      <c r="AA47">
        <v>7</v>
      </c>
      <c r="AB47">
        <v>200</v>
      </c>
      <c r="AC47" s="76">
        <v>100</v>
      </c>
      <c r="AD47">
        <v>50</v>
      </c>
      <c r="AE47" s="76">
        <f>ROUND((Table6[[#This Row],[XP]]*Table6[[#This Row],[entity_spawned (AVG)]])*(Table6[[#This Row],[activating_chance]]/100),0)</f>
        <v>350</v>
      </c>
      <c r="AF47" s="73" t="s">
        <v>370</v>
      </c>
    </row>
    <row r="48" spans="2:32" x14ac:dyDescent="0.25">
      <c r="B48" s="74" t="s">
        <v>239</v>
      </c>
      <c r="C48">
        <v>5</v>
      </c>
      <c r="D48" s="76">
        <v>140</v>
      </c>
      <c r="E48" s="76">
        <v>30</v>
      </c>
      <c r="F48" s="76">
        <v>25</v>
      </c>
      <c r="G48" s="76">
        <f>ROUND((Table245[[#This Row],[XP]]*Table245[[#This Row],[entity_spawned (AVG)]])*(Table245[[#This Row],[activating_chance]]/100),0)</f>
        <v>38</v>
      </c>
      <c r="H48" s="73" t="s">
        <v>370</v>
      </c>
      <c r="J48" t="s">
        <v>239</v>
      </c>
      <c r="K48">
        <v>1</v>
      </c>
      <c r="L48">
        <v>60</v>
      </c>
      <c r="M48" s="76">
        <v>80</v>
      </c>
      <c r="N48">
        <v>25</v>
      </c>
      <c r="O48" s="76">
        <f>ROUND((Table3[[#This Row],[XP]]*Table3[[#This Row],[entity_spawned (AVG)]])*(Table3[[#This Row],[activating_chance]]/100),0)</f>
        <v>20</v>
      </c>
      <c r="P48" s="73" t="s">
        <v>370</v>
      </c>
      <c r="R48" t="s">
        <v>239</v>
      </c>
      <c r="S48">
        <v>3</v>
      </c>
      <c r="T48">
        <v>80</v>
      </c>
      <c r="U48" s="76">
        <v>100</v>
      </c>
      <c r="V48">
        <v>25</v>
      </c>
      <c r="W48" s="76">
        <f>ROUND((Table2[[#This Row],[XP]]*Table2[[#This Row],[entity_spawned (AVG)]])*(Table2[[#This Row],[activating_chance]]/100),0)</f>
        <v>75</v>
      </c>
      <c r="X48" s="73" t="s">
        <v>370</v>
      </c>
      <c r="Z48" t="s">
        <v>446</v>
      </c>
      <c r="AA48">
        <v>7</v>
      </c>
      <c r="AB48">
        <v>200</v>
      </c>
      <c r="AC48" s="76">
        <v>100</v>
      </c>
      <c r="AD48">
        <v>50</v>
      </c>
      <c r="AE48" s="76">
        <f>ROUND((Table6[[#This Row],[XP]]*Table6[[#This Row],[entity_spawned (AVG)]])*(Table6[[#This Row],[activating_chance]]/100),0)</f>
        <v>350</v>
      </c>
      <c r="AF48" s="73" t="s">
        <v>370</v>
      </c>
    </row>
    <row r="49" spans="2:32" x14ac:dyDescent="0.25">
      <c r="B49" s="74" t="s">
        <v>239</v>
      </c>
      <c r="C49">
        <v>1</v>
      </c>
      <c r="D49" s="76">
        <v>40</v>
      </c>
      <c r="E49" s="76">
        <v>100</v>
      </c>
      <c r="F49" s="76">
        <v>25</v>
      </c>
      <c r="G49" s="76">
        <f>ROUND((Table245[[#This Row],[XP]]*Table245[[#This Row],[entity_spawned (AVG)]])*(Table245[[#This Row],[activating_chance]]/100),0)</f>
        <v>25</v>
      </c>
      <c r="H49" s="73" t="s">
        <v>370</v>
      </c>
      <c r="J49" t="s">
        <v>239</v>
      </c>
      <c r="K49">
        <v>1</v>
      </c>
      <c r="L49">
        <v>180</v>
      </c>
      <c r="M49" s="76">
        <v>80</v>
      </c>
      <c r="N49">
        <v>25</v>
      </c>
      <c r="O49" s="76">
        <f>ROUND((Table3[[#This Row],[XP]]*Table3[[#This Row],[entity_spawned (AVG)]])*(Table3[[#This Row],[activating_chance]]/100),0)</f>
        <v>20</v>
      </c>
      <c r="P49" s="73" t="s">
        <v>370</v>
      </c>
      <c r="R49" t="s">
        <v>239</v>
      </c>
      <c r="S49">
        <v>7</v>
      </c>
      <c r="T49">
        <v>130</v>
      </c>
      <c r="U49" s="76">
        <v>40</v>
      </c>
      <c r="V49">
        <v>25</v>
      </c>
      <c r="W49" s="76">
        <f>ROUND((Table2[[#This Row],[XP]]*Table2[[#This Row],[entity_spawned (AVG)]])*(Table2[[#This Row],[activating_chance]]/100),0)</f>
        <v>70</v>
      </c>
      <c r="X49" s="73" t="s">
        <v>370</v>
      </c>
      <c r="Z49" t="s">
        <v>446</v>
      </c>
      <c r="AA49">
        <v>6</v>
      </c>
      <c r="AB49">
        <v>200</v>
      </c>
      <c r="AC49" s="76">
        <v>100</v>
      </c>
      <c r="AD49">
        <v>50</v>
      </c>
      <c r="AE49" s="76">
        <f>ROUND((Table6[[#This Row],[XP]]*Table6[[#This Row],[entity_spawned (AVG)]])*(Table6[[#This Row],[activating_chance]]/100),0)</f>
        <v>300</v>
      </c>
      <c r="AF49" s="73" t="s">
        <v>370</v>
      </c>
    </row>
    <row r="50" spans="2:32" x14ac:dyDescent="0.25">
      <c r="B50" s="74" t="s">
        <v>239</v>
      </c>
      <c r="C50">
        <v>1</v>
      </c>
      <c r="D50" s="76">
        <v>60</v>
      </c>
      <c r="E50" s="76">
        <v>100</v>
      </c>
      <c r="F50" s="76">
        <v>25</v>
      </c>
      <c r="G50" s="76">
        <f>ROUND((Table245[[#This Row],[XP]]*Table245[[#This Row],[entity_spawned (AVG)]])*(Table245[[#This Row],[activating_chance]]/100),0)</f>
        <v>25</v>
      </c>
      <c r="H50" s="73" t="s">
        <v>370</v>
      </c>
      <c r="J50" t="s">
        <v>239</v>
      </c>
      <c r="K50">
        <v>1</v>
      </c>
      <c r="L50">
        <v>60</v>
      </c>
      <c r="M50" s="76">
        <v>20</v>
      </c>
      <c r="N50">
        <v>25</v>
      </c>
      <c r="O50" s="76">
        <f>ROUND((Table3[[#This Row],[XP]]*Table3[[#This Row],[entity_spawned (AVG)]])*(Table3[[#This Row],[activating_chance]]/100),0)</f>
        <v>5</v>
      </c>
      <c r="P50" s="73" t="s">
        <v>370</v>
      </c>
      <c r="R50" t="s">
        <v>239</v>
      </c>
      <c r="S50">
        <v>2</v>
      </c>
      <c r="T50">
        <v>80</v>
      </c>
      <c r="U50" s="76">
        <v>85</v>
      </c>
      <c r="V50">
        <v>25</v>
      </c>
      <c r="W50" s="76">
        <f>ROUND((Table2[[#This Row],[XP]]*Table2[[#This Row],[entity_spawned (AVG)]])*(Table2[[#This Row],[activating_chance]]/100),0)</f>
        <v>43</v>
      </c>
      <c r="X50" s="73" t="s">
        <v>370</v>
      </c>
      <c r="Z50" t="s">
        <v>446</v>
      </c>
      <c r="AA50">
        <v>7</v>
      </c>
      <c r="AB50">
        <v>200</v>
      </c>
      <c r="AC50" s="76">
        <v>100</v>
      </c>
      <c r="AD50">
        <v>50</v>
      </c>
      <c r="AE50" s="76">
        <f>ROUND((Table6[[#This Row],[XP]]*Table6[[#This Row],[entity_spawned (AVG)]])*(Table6[[#This Row],[activating_chance]]/100),0)</f>
        <v>350</v>
      </c>
      <c r="AF50" s="73" t="s">
        <v>370</v>
      </c>
    </row>
    <row r="51" spans="2:32" x14ac:dyDescent="0.25">
      <c r="B51" s="74" t="s">
        <v>239</v>
      </c>
      <c r="C51">
        <v>6</v>
      </c>
      <c r="D51" s="76">
        <v>120</v>
      </c>
      <c r="E51" s="76">
        <v>100</v>
      </c>
      <c r="F51" s="76">
        <v>25</v>
      </c>
      <c r="G51" s="76">
        <f>ROUND((Table245[[#This Row],[XP]]*Table245[[#This Row],[entity_spawned (AVG)]])*(Table245[[#This Row],[activating_chance]]/100),0)</f>
        <v>150</v>
      </c>
      <c r="H51" s="73" t="s">
        <v>370</v>
      </c>
      <c r="J51" t="s">
        <v>239</v>
      </c>
      <c r="K51">
        <v>1</v>
      </c>
      <c r="L51">
        <v>180</v>
      </c>
      <c r="M51" s="76">
        <v>100</v>
      </c>
      <c r="N51">
        <v>25</v>
      </c>
      <c r="O51" s="76">
        <f>ROUND((Table3[[#This Row],[XP]]*Table3[[#This Row],[entity_spawned (AVG)]])*(Table3[[#This Row],[activating_chance]]/100),0)</f>
        <v>25</v>
      </c>
      <c r="P51" s="73" t="s">
        <v>370</v>
      </c>
      <c r="R51" t="s">
        <v>239</v>
      </c>
      <c r="S51">
        <v>1</v>
      </c>
      <c r="T51">
        <v>100</v>
      </c>
      <c r="U51" s="76">
        <v>100</v>
      </c>
      <c r="V51">
        <v>25</v>
      </c>
      <c r="W51" s="76">
        <f>ROUND((Table2[[#This Row],[XP]]*Table2[[#This Row],[entity_spawned (AVG)]])*(Table2[[#This Row],[activating_chance]]/100),0)</f>
        <v>25</v>
      </c>
      <c r="X51" s="73" t="s">
        <v>370</v>
      </c>
      <c r="Z51" t="s">
        <v>446</v>
      </c>
      <c r="AA51">
        <v>6</v>
      </c>
      <c r="AB51">
        <v>200</v>
      </c>
      <c r="AC51" s="76">
        <v>100</v>
      </c>
      <c r="AD51">
        <v>50</v>
      </c>
      <c r="AE51" s="76">
        <f>ROUND((Table6[[#This Row],[XP]]*Table6[[#This Row],[entity_spawned (AVG)]])*(Table6[[#This Row],[activating_chance]]/100),0)</f>
        <v>300</v>
      </c>
      <c r="AF51" s="73" t="s">
        <v>370</v>
      </c>
    </row>
    <row r="52" spans="2:32" x14ac:dyDescent="0.25">
      <c r="B52" s="74" t="s">
        <v>239</v>
      </c>
      <c r="C52">
        <v>1</v>
      </c>
      <c r="D52" s="76">
        <v>60</v>
      </c>
      <c r="E52" s="76">
        <v>80</v>
      </c>
      <c r="F52" s="76">
        <v>25</v>
      </c>
      <c r="G52" s="76">
        <f>ROUND((Table245[[#This Row],[XP]]*Table245[[#This Row],[entity_spawned (AVG)]])*(Table245[[#This Row],[activating_chance]]/100),0)</f>
        <v>20</v>
      </c>
      <c r="H52" s="73" t="s">
        <v>370</v>
      </c>
      <c r="J52" t="s">
        <v>239</v>
      </c>
      <c r="K52">
        <v>1</v>
      </c>
      <c r="L52">
        <v>70</v>
      </c>
      <c r="M52" s="76">
        <v>100</v>
      </c>
      <c r="N52">
        <v>25</v>
      </c>
      <c r="O52" s="76">
        <f>ROUND((Table3[[#This Row],[XP]]*Table3[[#This Row],[entity_spawned (AVG)]])*(Table3[[#This Row],[activating_chance]]/100),0)</f>
        <v>25</v>
      </c>
      <c r="P52" s="73" t="s">
        <v>370</v>
      </c>
      <c r="R52" t="s">
        <v>239</v>
      </c>
      <c r="S52">
        <v>3</v>
      </c>
      <c r="T52">
        <v>80</v>
      </c>
      <c r="U52" s="76">
        <v>100</v>
      </c>
      <c r="V52">
        <v>25</v>
      </c>
      <c r="W52" s="76">
        <f>ROUND((Table2[[#This Row],[XP]]*Table2[[#This Row],[entity_spawned (AVG)]])*(Table2[[#This Row],[activating_chance]]/100),0)</f>
        <v>75</v>
      </c>
      <c r="X52" s="73" t="s">
        <v>370</v>
      </c>
      <c r="Z52" t="s">
        <v>247</v>
      </c>
      <c r="AA52">
        <v>1</v>
      </c>
      <c r="AB52">
        <v>250</v>
      </c>
      <c r="AC52" s="76">
        <v>100</v>
      </c>
      <c r="AD52">
        <v>95</v>
      </c>
      <c r="AE52" s="76">
        <f>ROUND((Table6[[#This Row],[XP]]*Table6[[#This Row],[entity_spawned (AVG)]])*(Table6[[#This Row],[activating_chance]]/100),0)</f>
        <v>95</v>
      </c>
      <c r="AF52" s="73" t="s">
        <v>371</v>
      </c>
    </row>
    <row r="53" spans="2:32" x14ac:dyDescent="0.25">
      <c r="B53" s="74" t="s">
        <v>239</v>
      </c>
      <c r="C53">
        <v>1</v>
      </c>
      <c r="D53" s="76">
        <v>70</v>
      </c>
      <c r="E53" s="76">
        <v>100</v>
      </c>
      <c r="F53" s="76">
        <v>25</v>
      </c>
      <c r="G53" s="76">
        <f>ROUND((Table245[[#This Row],[XP]]*Table245[[#This Row],[entity_spawned (AVG)]])*(Table245[[#This Row],[activating_chance]]/100),0)</f>
        <v>25</v>
      </c>
      <c r="H53" s="73" t="s">
        <v>370</v>
      </c>
      <c r="J53" t="s">
        <v>239</v>
      </c>
      <c r="K53">
        <v>2</v>
      </c>
      <c r="L53">
        <v>110</v>
      </c>
      <c r="M53" s="76">
        <v>100</v>
      </c>
      <c r="N53">
        <v>25</v>
      </c>
      <c r="O53" s="76">
        <f>ROUND((Table3[[#This Row],[XP]]*Table3[[#This Row],[entity_spawned (AVG)]])*(Table3[[#This Row],[activating_chance]]/100),0)</f>
        <v>50</v>
      </c>
      <c r="P53" s="73" t="s">
        <v>370</v>
      </c>
      <c r="R53" t="s">
        <v>239</v>
      </c>
      <c r="S53">
        <v>2</v>
      </c>
      <c r="T53">
        <v>80</v>
      </c>
      <c r="U53" s="76">
        <v>100</v>
      </c>
      <c r="V53">
        <v>25</v>
      </c>
      <c r="W53" s="76">
        <f>ROUND((Table2[[#This Row],[XP]]*Table2[[#This Row],[entity_spawned (AVG)]])*(Table2[[#This Row],[activating_chance]]/100),0)</f>
        <v>50</v>
      </c>
      <c r="X53" s="73" t="s">
        <v>370</v>
      </c>
      <c r="Z53" t="s">
        <v>247</v>
      </c>
      <c r="AA53">
        <v>1</v>
      </c>
      <c r="AB53">
        <v>250</v>
      </c>
      <c r="AC53" s="76">
        <v>100</v>
      </c>
      <c r="AD53">
        <v>95</v>
      </c>
      <c r="AE53" s="76">
        <f>ROUND((Table6[[#This Row],[XP]]*Table6[[#This Row],[entity_spawned (AVG)]])*(Table6[[#This Row],[activating_chance]]/100),0)</f>
        <v>95</v>
      </c>
      <c r="AF53" s="73" t="s">
        <v>371</v>
      </c>
    </row>
    <row r="54" spans="2:32" x14ac:dyDescent="0.25">
      <c r="B54" s="74" t="s">
        <v>239</v>
      </c>
      <c r="C54">
        <v>7</v>
      </c>
      <c r="D54" s="76">
        <v>150</v>
      </c>
      <c r="E54" s="76">
        <v>100</v>
      </c>
      <c r="F54" s="76">
        <v>25</v>
      </c>
      <c r="G54" s="76">
        <f>ROUND((Table245[[#This Row],[XP]]*Table245[[#This Row],[entity_spawned (AVG)]])*(Table245[[#This Row],[activating_chance]]/100),0)</f>
        <v>175</v>
      </c>
      <c r="H54" s="73" t="s">
        <v>370</v>
      </c>
      <c r="J54" t="s">
        <v>239</v>
      </c>
      <c r="K54">
        <v>3</v>
      </c>
      <c r="L54">
        <v>90</v>
      </c>
      <c r="M54" s="76">
        <v>100</v>
      </c>
      <c r="N54">
        <v>25</v>
      </c>
      <c r="O54" s="76">
        <f>ROUND((Table3[[#This Row],[XP]]*Table3[[#This Row],[entity_spawned (AVG)]])*(Table3[[#This Row],[activating_chance]]/100),0)</f>
        <v>75</v>
      </c>
      <c r="P54" s="73" t="s">
        <v>370</v>
      </c>
      <c r="R54" t="s">
        <v>239</v>
      </c>
      <c r="S54">
        <v>2</v>
      </c>
      <c r="T54">
        <v>100</v>
      </c>
      <c r="U54" s="76">
        <v>100</v>
      </c>
      <c r="V54">
        <v>25</v>
      </c>
      <c r="W54" s="76">
        <f>ROUND((Table2[[#This Row],[XP]]*Table2[[#This Row],[entity_spawned (AVG)]])*(Table2[[#This Row],[activating_chance]]/100),0)</f>
        <v>50</v>
      </c>
      <c r="X54" s="73" t="s">
        <v>370</v>
      </c>
      <c r="Z54" t="s">
        <v>247</v>
      </c>
      <c r="AA54">
        <v>1</v>
      </c>
      <c r="AB54">
        <v>250</v>
      </c>
      <c r="AC54" s="76">
        <v>100</v>
      </c>
      <c r="AD54">
        <v>95</v>
      </c>
      <c r="AE54" s="76">
        <f>ROUND((Table6[[#This Row],[XP]]*Table6[[#This Row],[entity_spawned (AVG)]])*(Table6[[#This Row],[activating_chance]]/100),0)</f>
        <v>95</v>
      </c>
      <c r="AF54" s="73" t="s">
        <v>371</v>
      </c>
    </row>
    <row r="55" spans="2:32" x14ac:dyDescent="0.25">
      <c r="B55" s="74" t="s">
        <v>239</v>
      </c>
      <c r="C55">
        <v>1</v>
      </c>
      <c r="D55" s="76">
        <v>50</v>
      </c>
      <c r="E55" s="76">
        <v>100</v>
      </c>
      <c r="F55" s="76">
        <v>25</v>
      </c>
      <c r="G55" s="76">
        <f>ROUND((Table245[[#This Row],[XP]]*Table245[[#This Row],[entity_spawned (AVG)]])*(Table245[[#This Row],[activating_chance]]/100),0)</f>
        <v>25</v>
      </c>
      <c r="H55" s="73" t="s">
        <v>370</v>
      </c>
      <c r="J55" t="s">
        <v>239</v>
      </c>
      <c r="K55">
        <v>3</v>
      </c>
      <c r="L55">
        <v>180</v>
      </c>
      <c r="M55" s="76">
        <v>100</v>
      </c>
      <c r="N55">
        <v>25</v>
      </c>
      <c r="O55" s="76">
        <f>ROUND((Table3[[#This Row],[XP]]*Table3[[#This Row],[entity_spawned (AVG)]])*(Table3[[#This Row],[activating_chance]]/100),0)</f>
        <v>75</v>
      </c>
      <c r="P55" s="73" t="s">
        <v>370</v>
      </c>
      <c r="R55" t="s">
        <v>239</v>
      </c>
      <c r="S55">
        <v>3</v>
      </c>
      <c r="T55">
        <v>80</v>
      </c>
      <c r="U55" s="76">
        <v>100</v>
      </c>
      <c r="V55">
        <v>25</v>
      </c>
      <c r="W55" s="76">
        <f>ROUND((Table2[[#This Row],[XP]]*Table2[[#This Row],[entity_spawned (AVG)]])*(Table2[[#This Row],[activating_chance]]/100),0)</f>
        <v>75</v>
      </c>
      <c r="X55" s="73" t="s">
        <v>370</v>
      </c>
      <c r="Z55" t="s">
        <v>247</v>
      </c>
      <c r="AA55">
        <v>1</v>
      </c>
      <c r="AB55">
        <v>250</v>
      </c>
      <c r="AC55" s="76">
        <v>100</v>
      </c>
      <c r="AD55">
        <v>95</v>
      </c>
      <c r="AE55" s="76">
        <f>ROUND((Table6[[#This Row],[XP]]*Table6[[#This Row],[entity_spawned (AVG)]])*(Table6[[#This Row],[activating_chance]]/100),0)</f>
        <v>95</v>
      </c>
      <c r="AF55" s="73" t="s">
        <v>371</v>
      </c>
    </row>
    <row r="56" spans="2:32" x14ac:dyDescent="0.25">
      <c r="B56" s="74" t="s">
        <v>239</v>
      </c>
      <c r="C56">
        <v>6</v>
      </c>
      <c r="D56" s="76">
        <v>150</v>
      </c>
      <c r="E56" s="76">
        <v>100</v>
      </c>
      <c r="F56" s="76">
        <v>25</v>
      </c>
      <c r="G56" s="76">
        <f>ROUND((Table245[[#This Row],[XP]]*Table245[[#This Row],[entity_spawned (AVG)]])*(Table245[[#This Row],[activating_chance]]/100),0)</f>
        <v>150</v>
      </c>
      <c r="H56" s="73" t="s">
        <v>370</v>
      </c>
      <c r="J56" t="s">
        <v>239</v>
      </c>
      <c r="K56">
        <v>2</v>
      </c>
      <c r="L56">
        <v>90</v>
      </c>
      <c r="M56" s="76">
        <v>100</v>
      </c>
      <c r="N56">
        <v>25</v>
      </c>
      <c r="O56" s="76">
        <f>ROUND((Table3[[#This Row],[XP]]*Table3[[#This Row],[entity_spawned (AVG)]])*(Table3[[#This Row],[activating_chance]]/100),0)</f>
        <v>50</v>
      </c>
      <c r="P56" s="73" t="s">
        <v>370</v>
      </c>
      <c r="R56" t="s">
        <v>239</v>
      </c>
      <c r="S56">
        <v>1</v>
      </c>
      <c r="T56">
        <v>60</v>
      </c>
      <c r="U56" s="76">
        <v>100</v>
      </c>
      <c r="V56">
        <v>25</v>
      </c>
      <c r="W56" s="76">
        <f>ROUND((Table2[[#This Row],[XP]]*Table2[[#This Row],[entity_spawned (AVG)]])*(Table2[[#This Row],[activating_chance]]/100),0)</f>
        <v>25</v>
      </c>
      <c r="X56" s="73" t="s">
        <v>370</v>
      </c>
      <c r="Z56" t="s">
        <v>247</v>
      </c>
      <c r="AA56">
        <v>1</v>
      </c>
      <c r="AB56">
        <v>250</v>
      </c>
      <c r="AC56" s="76">
        <v>100</v>
      </c>
      <c r="AD56">
        <v>95</v>
      </c>
      <c r="AE56" s="76">
        <f>ROUND((Table6[[#This Row],[XP]]*Table6[[#This Row],[entity_spawned (AVG)]])*(Table6[[#This Row],[activating_chance]]/100),0)</f>
        <v>95</v>
      </c>
      <c r="AF56" s="73" t="s">
        <v>371</v>
      </c>
    </row>
    <row r="57" spans="2:32" x14ac:dyDescent="0.25">
      <c r="B57" s="74" t="s">
        <v>239</v>
      </c>
      <c r="C57">
        <v>2</v>
      </c>
      <c r="D57" s="76">
        <v>90</v>
      </c>
      <c r="E57" s="76">
        <v>100</v>
      </c>
      <c r="F57" s="76">
        <v>25</v>
      </c>
      <c r="G57" s="76">
        <f>ROUND((Table245[[#This Row],[XP]]*Table245[[#This Row],[entity_spawned (AVG)]])*(Table245[[#This Row],[activating_chance]]/100),0)</f>
        <v>50</v>
      </c>
      <c r="H57" s="73" t="s">
        <v>370</v>
      </c>
      <c r="J57" t="s">
        <v>239</v>
      </c>
      <c r="K57">
        <v>1</v>
      </c>
      <c r="L57">
        <v>60</v>
      </c>
      <c r="M57" s="76">
        <v>100</v>
      </c>
      <c r="N57">
        <v>25</v>
      </c>
      <c r="O57" s="76">
        <f>ROUND((Table3[[#This Row],[XP]]*Table3[[#This Row],[entity_spawned (AVG)]])*(Table3[[#This Row],[activating_chance]]/100),0)</f>
        <v>25</v>
      </c>
      <c r="P57" s="73" t="s">
        <v>370</v>
      </c>
      <c r="R57" t="s">
        <v>239</v>
      </c>
      <c r="S57">
        <v>2</v>
      </c>
      <c r="T57">
        <v>140</v>
      </c>
      <c r="U57" s="76">
        <v>100</v>
      </c>
      <c r="V57">
        <v>25</v>
      </c>
      <c r="W57" s="76">
        <f>ROUND((Table2[[#This Row],[XP]]*Table2[[#This Row],[entity_spawned (AVG)]])*(Table2[[#This Row],[activating_chance]]/100),0)</f>
        <v>50</v>
      </c>
      <c r="X57" s="73" t="s">
        <v>370</v>
      </c>
      <c r="Z57" t="s">
        <v>247</v>
      </c>
      <c r="AA57">
        <v>1</v>
      </c>
      <c r="AB57">
        <v>250</v>
      </c>
      <c r="AC57" s="76">
        <v>100</v>
      </c>
      <c r="AD57">
        <v>95</v>
      </c>
      <c r="AE57" s="76">
        <f>ROUND((Table6[[#This Row],[XP]]*Table6[[#This Row],[entity_spawned (AVG)]])*(Table6[[#This Row],[activating_chance]]/100),0)</f>
        <v>95</v>
      </c>
      <c r="AF57" s="73" t="s">
        <v>371</v>
      </c>
    </row>
    <row r="58" spans="2:32" x14ac:dyDescent="0.25">
      <c r="B58" s="74" t="s">
        <v>239</v>
      </c>
      <c r="C58">
        <v>1</v>
      </c>
      <c r="D58" s="76">
        <v>90</v>
      </c>
      <c r="E58" s="76">
        <v>100</v>
      </c>
      <c r="F58" s="76">
        <v>25</v>
      </c>
      <c r="G58" s="76">
        <f>ROUND((Table245[[#This Row],[XP]]*Table245[[#This Row],[entity_spawned (AVG)]])*(Table245[[#This Row],[activating_chance]]/100),0)</f>
        <v>25</v>
      </c>
      <c r="H58" s="73" t="s">
        <v>370</v>
      </c>
      <c r="J58" t="s">
        <v>239</v>
      </c>
      <c r="K58">
        <v>6</v>
      </c>
      <c r="L58">
        <v>160</v>
      </c>
      <c r="M58" s="76">
        <v>100</v>
      </c>
      <c r="N58">
        <v>25</v>
      </c>
      <c r="O58" s="76">
        <f>ROUND((Table3[[#This Row],[XP]]*Table3[[#This Row],[entity_spawned (AVG)]])*(Table3[[#This Row],[activating_chance]]/100),0)</f>
        <v>150</v>
      </c>
      <c r="P58" s="73" t="s">
        <v>370</v>
      </c>
      <c r="R58" t="s">
        <v>239</v>
      </c>
      <c r="S58">
        <v>2</v>
      </c>
      <c r="T58">
        <v>90</v>
      </c>
      <c r="U58" s="76">
        <v>80</v>
      </c>
      <c r="V58">
        <v>25</v>
      </c>
      <c r="W58" s="76">
        <f>ROUND((Table2[[#This Row],[XP]]*Table2[[#This Row],[entity_spawned (AVG)]])*(Table2[[#This Row],[activating_chance]]/100),0)</f>
        <v>40</v>
      </c>
      <c r="X58" s="73" t="s">
        <v>370</v>
      </c>
      <c r="Z58" t="s">
        <v>247</v>
      </c>
      <c r="AA58">
        <v>1</v>
      </c>
      <c r="AB58">
        <v>250</v>
      </c>
      <c r="AC58" s="76">
        <v>100</v>
      </c>
      <c r="AD58">
        <v>95</v>
      </c>
      <c r="AE58" s="76">
        <f>ROUND((Table6[[#This Row],[XP]]*Table6[[#This Row],[entity_spawned (AVG)]])*(Table6[[#This Row],[activating_chance]]/100),0)</f>
        <v>95</v>
      </c>
      <c r="AF58" s="73" t="s">
        <v>371</v>
      </c>
    </row>
    <row r="59" spans="2:32" x14ac:dyDescent="0.25">
      <c r="B59" s="74" t="s">
        <v>239</v>
      </c>
      <c r="C59">
        <v>1</v>
      </c>
      <c r="D59" s="76">
        <v>60</v>
      </c>
      <c r="E59" s="76">
        <v>80</v>
      </c>
      <c r="F59" s="76">
        <v>25</v>
      </c>
      <c r="G59" s="76">
        <f>ROUND((Table245[[#This Row],[XP]]*Table245[[#This Row],[entity_spawned (AVG)]])*(Table245[[#This Row],[activating_chance]]/100),0)</f>
        <v>20</v>
      </c>
      <c r="H59" s="73" t="s">
        <v>370</v>
      </c>
      <c r="J59" t="s">
        <v>239</v>
      </c>
      <c r="K59">
        <v>1</v>
      </c>
      <c r="L59">
        <v>60</v>
      </c>
      <c r="M59" s="76">
        <v>100</v>
      </c>
      <c r="N59">
        <v>25</v>
      </c>
      <c r="O59" s="76">
        <f>ROUND((Table3[[#This Row],[XP]]*Table3[[#This Row],[entity_spawned (AVG)]])*(Table3[[#This Row],[activating_chance]]/100),0)</f>
        <v>25</v>
      </c>
      <c r="P59" s="73" t="s">
        <v>370</v>
      </c>
      <c r="R59" t="s">
        <v>239</v>
      </c>
      <c r="S59">
        <v>1</v>
      </c>
      <c r="T59">
        <v>140</v>
      </c>
      <c r="U59" s="76">
        <v>100</v>
      </c>
      <c r="V59">
        <v>25</v>
      </c>
      <c r="W59" s="76">
        <f>ROUND((Table2[[#This Row],[XP]]*Table2[[#This Row],[entity_spawned (AVG)]])*(Table2[[#This Row],[activating_chance]]/100),0)</f>
        <v>25</v>
      </c>
      <c r="X59" s="73" t="s">
        <v>370</v>
      </c>
      <c r="Z59" t="s">
        <v>247</v>
      </c>
      <c r="AA59">
        <v>1</v>
      </c>
      <c r="AB59">
        <v>250</v>
      </c>
      <c r="AC59" s="76">
        <v>100</v>
      </c>
      <c r="AD59">
        <v>95</v>
      </c>
      <c r="AE59" s="76">
        <f>ROUND((Table6[[#This Row],[XP]]*Table6[[#This Row],[entity_spawned (AVG)]])*(Table6[[#This Row],[activating_chance]]/100),0)</f>
        <v>95</v>
      </c>
      <c r="AF59" s="73" t="s">
        <v>371</v>
      </c>
    </row>
    <row r="60" spans="2:32" x14ac:dyDescent="0.25">
      <c r="B60" s="74" t="s">
        <v>239</v>
      </c>
      <c r="C60">
        <v>3</v>
      </c>
      <c r="D60" s="76">
        <v>140</v>
      </c>
      <c r="E60" s="76">
        <v>100</v>
      </c>
      <c r="F60" s="76">
        <v>25</v>
      </c>
      <c r="G60" s="76">
        <f>ROUND((Table245[[#This Row],[XP]]*Table245[[#This Row],[entity_spawned (AVG)]])*(Table245[[#This Row],[activating_chance]]/100),0)</f>
        <v>75</v>
      </c>
      <c r="H60" s="73" t="s">
        <v>370</v>
      </c>
      <c r="J60" t="s">
        <v>239</v>
      </c>
      <c r="K60">
        <v>2</v>
      </c>
      <c r="L60">
        <v>90</v>
      </c>
      <c r="M60" s="76">
        <v>100</v>
      </c>
      <c r="N60">
        <v>25</v>
      </c>
      <c r="O60" s="76">
        <f>ROUND((Table3[[#This Row],[XP]]*Table3[[#This Row],[entity_spawned (AVG)]])*(Table3[[#This Row],[activating_chance]]/100),0)</f>
        <v>50</v>
      </c>
      <c r="P60" s="73" t="s">
        <v>370</v>
      </c>
      <c r="R60" t="s">
        <v>239</v>
      </c>
      <c r="S60">
        <v>1</v>
      </c>
      <c r="T60">
        <v>100</v>
      </c>
      <c r="U60" s="76">
        <v>100</v>
      </c>
      <c r="V60">
        <v>25</v>
      </c>
      <c r="W60" s="76">
        <f>ROUND((Table2[[#This Row],[XP]]*Table2[[#This Row],[entity_spawned (AVG)]])*(Table2[[#This Row],[activating_chance]]/100),0)</f>
        <v>25</v>
      </c>
      <c r="X60" s="73" t="s">
        <v>370</v>
      </c>
      <c r="Z60" t="s">
        <v>247</v>
      </c>
      <c r="AA60">
        <v>1</v>
      </c>
      <c r="AB60">
        <v>250</v>
      </c>
      <c r="AC60" s="76">
        <v>100</v>
      </c>
      <c r="AD60">
        <v>95</v>
      </c>
      <c r="AE60" s="76">
        <f>ROUND((Table6[[#This Row],[XP]]*Table6[[#This Row],[entity_spawned (AVG)]])*(Table6[[#This Row],[activating_chance]]/100),0)</f>
        <v>95</v>
      </c>
      <c r="AF60" s="73" t="s">
        <v>371</v>
      </c>
    </row>
    <row r="61" spans="2:32" x14ac:dyDescent="0.25">
      <c r="B61" s="74" t="s">
        <v>239</v>
      </c>
      <c r="C61">
        <v>2</v>
      </c>
      <c r="D61" s="76">
        <v>110</v>
      </c>
      <c r="E61" s="76">
        <v>40</v>
      </c>
      <c r="F61" s="76">
        <v>25</v>
      </c>
      <c r="G61" s="76">
        <f>ROUND((Table245[[#This Row],[XP]]*Table245[[#This Row],[entity_spawned (AVG)]])*(Table245[[#This Row],[activating_chance]]/100),0)</f>
        <v>20</v>
      </c>
      <c r="H61" s="73" t="s">
        <v>370</v>
      </c>
      <c r="J61" t="s">
        <v>239</v>
      </c>
      <c r="K61">
        <v>6</v>
      </c>
      <c r="L61">
        <v>140</v>
      </c>
      <c r="M61" s="76">
        <v>100</v>
      </c>
      <c r="N61">
        <v>25</v>
      </c>
      <c r="O61" s="76">
        <f>ROUND((Table3[[#This Row],[XP]]*Table3[[#This Row],[entity_spawned (AVG)]])*(Table3[[#This Row],[activating_chance]]/100),0)</f>
        <v>150</v>
      </c>
      <c r="P61" s="73" t="s">
        <v>370</v>
      </c>
      <c r="R61" t="s">
        <v>239</v>
      </c>
      <c r="S61">
        <v>2</v>
      </c>
      <c r="T61">
        <v>100</v>
      </c>
      <c r="U61" s="76">
        <v>100</v>
      </c>
      <c r="V61">
        <v>25</v>
      </c>
      <c r="W61" s="76">
        <f>ROUND((Table2[[#This Row],[XP]]*Table2[[#This Row],[entity_spawned (AVG)]])*(Table2[[#This Row],[activating_chance]]/100),0)</f>
        <v>50</v>
      </c>
      <c r="X61" s="73" t="s">
        <v>370</v>
      </c>
      <c r="Z61" t="s">
        <v>247</v>
      </c>
      <c r="AA61">
        <v>1</v>
      </c>
      <c r="AB61">
        <v>250</v>
      </c>
      <c r="AC61" s="76">
        <v>100</v>
      </c>
      <c r="AD61">
        <v>95</v>
      </c>
      <c r="AE61" s="76">
        <f>ROUND((Table6[[#This Row],[XP]]*Table6[[#This Row],[entity_spawned (AVG)]])*(Table6[[#This Row],[activating_chance]]/100),0)</f>
        <v>95</v>
      </c>
      <c r="AF61" s="73" t="s">
        <v>371</v>
      </c>
    </row>
    <row r="62" spans="2:32" x14ac:dyDescent="0.25">
      <c r="B62" s="74" t="s">
        <v>239</v>
      </c>
      <c r="C62">
        <v>2</v>
      </c>
      <c r="D62" s="76">
        <v>120</v>
      </c>
      <c r="E62" s="76">
        <v>80</v>
      </c>
      <c r="F62" s="76">
        <v>25</v>
      </c>
      <c r="G62" s="76">
        <f>ROUND((Table245[[#This Row],[XP]]*Table245[[#This Row],[entity_spawned (AVG)]])*(Table245[[#This Row],[activating_chance]]/100),0)</f>
        <v>40</v>
      </c>
      <c r="H62" s="73" t="s">
        <v>370</v>
      </c>
      <c r="J62" t="s">
        <v>239</v>
      </c>
      <c r="K62">
        <v>3</v>
      </c>
      <c r="L62">
        <v>180</v>
      </c>
      <c r="M62" s="76">
        <v>100</v>
      </c>
      <c r="N62">
        <v>25</v>
      </c>
      <c r="O62" s="76">
        <f>ROUND((Table3[[#This Row],[XP]]*Table3[[#This Row],[entity_spawned (AVG)]])*(Table3[[#This Row],[activating_chance]]/100),0)</f>
        <v>75</v>
      </c>
      <c r="P62" s="73" t="s">
        <v>370</v>
      </c>
      <c r="R62" t="s">
        <v>239</v>
      </c>
      <c r="S62">
        <v>3</v>
      </c>
      <c r="T62">
        <v>140</v>
      </c>
      <c r="U62" s="76">
        <v>100</v>
      </c>
      <c r="V62">
        <v>25</v>
      </c>
      <c r="W62" s="76">
        <f>ROUND((Table2[[#This Row],[XP]]*Table2[[#This Row],[entity_spawned (AVG)]])*(Table2[[#This Row],[activating_chance]]/100),0)</f>
        <v>75</v>
      </c>
      <c r="X62" s="73" t="s">
        <v>370</v>
      </c>
      <c r="Z62" t="s">
        <v>247</v>
      </c>
      <c r="AA62">
        <v>1</v>
      </c>
      <c r="AB62">
        <v>250</v>
      </c>
      <c r="AC62" s="76">
        <v>100</v>
      </c>
      <c r="AD62">
        <v>95</v>
      </c>
      <c r="AE62" s="76">
        <f>ROUND((Table6[[#This Row],[XP]]*Table6[[#This Row],[entity_spawned (AVG)]])*(Table6[[#This Row],[activating_chance]]/100),0)</f>
        <v>95</v>
      </c>
      <c r="AF62" s="73" t="s">
        <v>371</v>
      </c>
    </row>
    <row r="63" spans="2:32" x14ac:dyDescent="0.25">
      <c r="B63" s="74" t="s">
        <v>239</v>
      </c>
      <c r="C63">
        <v>1</v>
      </c>
      <c r="D63" s="76">
        <v>80</v>
      </c>
      <c r="E63" s="76">
        <v>40</v>
      </c>
      <c r="F63" s="76">
        <v>25</v>
      </c>
      <c r="G63" s="76">
        <f>ROUND((Table245[[#This Row],[XP]]*Table245[[#This Row],[entity_spawned (AVG)]])*(Table245[[#This Row],[activating_chance]]/100),0)</f>
        <v>10</v>
      </c>
      <c r="H63" s="73" t="s">
        <v>370</v>
      </c>
      <c r="J63" t="s">
        <v>239</v>
      </c>
      <c r="K63">
        <v>2</v>
      </c>
      <c r="L63">
        <v>90</v>
      </c>
      <c r="M63" s="76">
        <v>100</v>
      </c>
      <c r="N63">
        <v>25</v>
      </c>
      <c r="O63" s="76">
        <f>ROUND((Table3[[#This Row],[XP]]*Table3[[#This Row],[entity_spawned (AVG)]])*(Table3[[#This Row],[activating_chance]]/100),0)</f>
        <v>50</v>
      </c>
      <c r="P63" s="73" t="s">
        <v>370</v>
      </c>
      <c r="R63" t="s">
        <v>239</v>
      </c>
      <c r="S63">
        <v>2</v>
      </c>
      <c r="T63">
        <v>140</v>
      </c>
      <c r="U63" s="76">
        <v>80</v>
      </c>
      <c r="V63">
        <v>25</v>
      </c>
      <c r="W63" s="76">
        <f>ROUND((Table2[[#This Row],[XP]]*Table2[[#This Row],[entity_spawned (AVG)]])*(Table2[[#This Row],[activating_chance]]/100),0)</f>
        <v>40</v>
      </c>
      <c r="X63" s="73" t="s">
        <v>370</v>
      </c>
      <c r="Z63" t="s">
        <v>247</v>
      </c>
      <c r="AA63">
        <v>1</v>
      </c>
      <c r="AB63">
        <v>250</v>
      </c>
      <c r="AC63" s="76">
        <v>100</v>
      </c>
      <c r="AD63">
        <v>95</v>
      </c>
      <c r="AE63" s="76">
        <f>ROUND((Table6[[#This Row],[XP]]*Table6[[#This Row],[entity_spawned (AVG)]])*(Table6[[#This Row],[activating_chance]]/100),0)</f>
        <v>95</v>
      </c>
      <c r="AF63" s="73" t="s">
        <v>371</v>
      </c>
    </row>
    <row r="64" spans="2:32" x14ac:dyDescent="0.25">
      <c r="B64" s="74" t="s">
        <v>239</v>
      </c>
      <c r="C64">
        <v>1</v>
      </c>
      <c r="D64" s="76">
        <v>70</v>
      </c>
      <c r="E64" s="76">
        <v>100</v>
      </c>
      <c r="F64" s="76">
        <v>25</v>
      </c>
      <c r="G64" s="76">
        <f>ROUND((Table245[[#This Row],[XP]]*Table245[[#This Row],[entity_spawned (AVG)]])*(Table245[[#This Row],[activating_chance]]/100),0)</f>
        <v>25</v>
      </c>
      <c r="H64" s="73" t="s">
        <v>370</v>
      </c>
      <c r="J64" t="s">
        <v>239</v>
      </c>
      <c r="K64">
        <v>3</v>
      </c>
      <c r="L64">
        <v>90</v>
      </c>
      <c r="M64" s="76">
        <v>100</v>
      </c>
      <c r="N64">
        <v>25</v>
      </c>
      <c r="O64" s="76">
        <f>ROUND((Table3[[#This Row],[XP]]*Table3[[#This Row],[entity_spawned (AVG)]])*(Table3[[#This Row],[activating_chance]]/100),0)</f>
        <v>75</v>
      </c>
      <c r="P64" s="73" t="s">
        <v>370</v>
      </c>
      <c r="R64" t="s">
        <v>239</v>
      </c>
      <c r="S64">
        <v>3</v>
      </c>
      <c r="T64">
        <v>100</v>
      </c>
      <c r="U64" s="76">
        <v>100</v>
      </c>
      <c r="V64">
        <v>25</v>
      </c>
      <c r="W64" s="76">
        <f>ROUND((Table2[[#This Row],[XP]]*Table2[[#This Row],[entity_spawned (AVG)]])*(Table2[[#This Row],[activating_chance]]/100),0)</f>
        <v>75</v>
      </c>
      <c r="X64" s="73" t="s">
        <v>370</v>
      </c>
      <c r="Z64" t="s">
        <v>247</v>
      </c>
      <c r="AA64">
        <v>1</v>
      </c>
      <c r="AB64">
        <v>250</v>
      </c>
      <c r="AC64" s="76">
        <v>100</v>
      </c>
      <c r="AD64">
        <v>95</v>
      </c>
      <c r="AE64" s="76">
        <f>ROUND((Table6[[#This Row],[XP]]*Table6[[#This Row],[entity_spawned (AVG)]])*(Table6[[#This Row],[activating_chance]]/100),0)</f>
        <v>95</v>
      </c>
      <c r="AF64" s="73" t="s">
        <v>371</v>
      </c>
    </row>
    <row r="65" spans="2:32" x14ac:dyDescent="0.25">
      <c r="B65" s="74" t="s">
        <v>239</v>
      </c>
      <c r="C65">
        <v>2</v>
      </c>
      <c r="D65" s="76">
        <v>110</v>
      </c>
      <c r="E65" s="76">
        <v>100</v>
      </c>
      <c r="F65" s="76">
        <v>25</v>
      </c>
      <c r="G65" s="76">
        <f>ROUND((Table245[[#This Row],[XP]]*Table245[[#This Row],[entity_spawned (AVG)]])*(Table245[[#This Row],[activating_chance]]/100),0)</f>
        <v>50</v>
      </c>
      <c r="H65" s="73" t="s">
        <v>370</v>
      </c>
      <c r="J65" t="s">
        <v>239</v>
      </c>
      <c r="K65">
        <v>1</v>
      </c>
      <c r="L65">
        <v>60</v>
      </c>
      <c r="M65" s="76">
        <v>20</v>
      </c>
      <c r="N65">
        <v>25</v>
      </c>
      <c r="O65" s="76">
        <f>ROUND((Table3[[#This Row],[XP]]*Table3[[#This Row],[entity_spawned (AVG)]])*(Table3[[#This Row],[activating_chance]]/100),0)</f>
        <v>5</v>
      </c>
      <c r="P65" s="73" t="s">
        <v>370</v>
      </c>
      <c r="R65" t="s">
        <v>239</v>
      </c>
      <c r="S65">
        <v>2</v>
      </c>
      <c r="T65">
        <v>90</v>
      </c>
      <c r="U65" s="76">
        <v>100</v>
      </c>
      <c r="V65">
        <v>25</v>
      </c>
      <c r="W65" s="76">
        <f>ROUND((Table2[[#This Row],[XP]]*Table2[[#This Row],[entity_spawned (AVG)]])*(Table2[[#This Row],[activating_chance]]/100),0)</f>
        <v>50</v>
      </c>
      <c r="X65" s="73" t="s">
        <v>370</v>
      </c>
      <c r="Z65" t="s">
        <v>248</v>
      </c>
      <c r="AA65">
        <v>1</v>
      </c>
      <c r="AB65">
        <v>300</v>
      </c>
      <c r="AC65" s="76">
        <v>100</v>
      </c>
      <c r="AD65">
        <v>195</v>
      </c>
      <c r="AE65" s="76">
        <f>ROUND((Table6[[#This Row],[XP]]*Table6[[#This Row],[entity_spawned (AVG)]])*(Table6[[#This Row],[activating_chance]]/100),0)</f>
        <v>195</v>
      </c>
      <c r="AF65" s="73" t="s">
        <v>371</v>
      </c>
    </row>
    <row r="66" spans="2:32" x14ac:dyDescent="0.25">
      <c r="B66" s="74" t="s">
        <v>239</v>
      </c>
      <c r="C66">
        <v>7</v>
      </c>
      <c r="D66" s="76">
        <v>160</v>
      </c>
      <c r="E66" s="76">
        <v>100</v>
      </c>
      <c r="F66" s="76">
        <v>25</v>
      </c>
      <c r="G66" s="76">
        <f>ROUND((Table245[[#This Row],[XP]]*Table245[[#This Row],[entity_spawned (AVG)]])*(Table245[[#This Row],[activating_chance]]/100),0)</f>
        <v>175</v>
      </c>
      <c r="H66" s="73" t="s">
        <v>370</v>
      </c>
      <c r="J66" t="s">
        <v>239</v>
      </c>
      <c r="K66">
        <v>2</v>
      </c>
      <c r="L66">
        <v>110</v>
      </c>
      <c r="M66" s="76">
        <v>40</v>
      </c>
      <c r="N66">
        <v>25</v>
      </c>
      <c r="O66" s="76">
        <f>ROUND((Table3[[#This Row],[XP]]*Table3[[#This Row],[entity_spawned (AVG)]])*(Table3[[#This Row],[activating_chance]]/100),0)</f>
        <v>20</v>
      </c>
      <c r="P66" s="73" t="s">
        <v>370</v>
      </c>
      <c r="R66" t="s">
        <v>239</v>
      </c>
      <c r="S66">
        <v>3</v>
      </c>
      <c r="T66">
        <v>80</v>
      </c>
      <c r="U66" s="76">
        <v>100</v>
      </c>
      <c r="V66">
        <v>25</v>
      </c>
      <c r="W66" s="76">
        <f>ROUND((Table2[[#This Row],[XP]]*Table2[[#This Row],[entity_spawned (AVG)]])*(Table2[[#This Row],[activating_chance]]/100),0)</f>
        <v>75</v>
      </c>
      <c r="X66" s="73" t="s">
        <v>370</v>
      </c>
      <c r="Z66" t="s">
        <v>248</v>
      </c>
      <c r="AA66">
        <v>1</v>
      </c>
      <c r="AB66">
        <v>300</v>
      </c>
      <c r="AC66" s="76">
        <v>100</v>
      </c>
      <c r="AD66">
        <v>195</v>
      </c>
      <c r="AE66" s="76">
        <f>ROUND((Table6[[#This Row],[XP]]*Table6[[#This Row],[entity_spawned (AVG)]])*(Table6[[#This Row],[activating_chance]]/100),0)</f>
        <v>195</v>
      </c>
      <c r="AF66" s="73" t="s">
        <v>371</v>
      </c>
    </row>
    <row r="67" spans="2:32" x14ac:dyDescent="0.25">
      <c r="B67" s="74" t="s">
        <v>239</v>
      </c>
      <c r="C67">
        <v>1</v>
      </c>
      <c r="D67" s="76">
        <v>40</v>
      </c>
      <c r="E67" s="76">
        <v>85</v>
      </c>
      <c r="F67" s="76">
        <v>25</v>
      </c>
      <c r="G67" s="76">
        <f>ROUND((Table245[[#This Row],[XP]]*Table245[[#This Row],[entity_spawned (AVG)]])*(Table245[[#This Row],[activating_chance]]/100),0)</f>
        <v>21</v>
      </c>
      <c r="H67" s="73" t="s">
        <v>370</v>
      </c>
      <c r="J67" t="s">
        <v>239</v>
      </c>
      <c r="K67">
        <v>6</v>
      </c>
      <c r="L67">
        <v>180</v>
      </c>
      <c r="M67" s="76">
        <v>100</v>
      </c>
      <c r="N67">
        <v>25</v>
      </c>
      <c r="O67" s="76">
        <f>ROUND((Table3[[#This Row],[XP]]*Table3[[#This Row],[entity_spawned (AVG)]])*(Table3[[#This Row],[activating_chance]]/100),0)</f>
        <v>150</v>
      </c>
      <c r="P67" s="73" t="s">
        <v>370</v>
      </c>
      <c r="R67" t="s">
        <v>239</v>
      </c>
      <c r="S67">
        <v>2</v>
      </c>
      <c r="T67">
        <v>70</v>
      </c>
      <c r="U67" s="76">
        <v>80</v>
      </c>
      <c r="V67">
        <v>25</v>
      </c>
      <c r="W67" s="76">
        <f>ROUND((Table2[[#This Row],[XP]]*Table2[[#This Row],[entity_spawned (AVG)]])*(Table2[[#This Row],[activating_chance]]/100),0)</f>
        <v>40</v>
      </c>
      <c r="X67" s="73" t="s">
        <v>370</v>
      </c>
      <c r="Z67" t="s">
        <v>248</v>
      </c>
      <c r="AA67">
        <v>1</v>
      </c>
      <c r="AB67">
        <v>300</v>
      </c>
      <c r="AC67" s="76">
        <v>100</v>
      </c>
      <c r="AD67">
        <v>195</v>
      </c>
      <c r="AE67" s="76">
        <f>ROUND((Table6[[#This Row],[XP]]*Table6[[#This Row],[entity_spawned (AVG)]])*(Table6[[#This Row],[activating_chance]]/100),0)</f>
        <v>195</v>
      </c>
      <c r="AF67" s="73" t="s">
        <v>371</v>
      </c>
    </row>
    <row r="68" spans="2:32" x14ac:dyDescent="0.25">
      <c r="B68" s="74" t="s">
        <v>239</v>
      </c>
      <c r="C68">
        <v>3</v>
      </c>
      <c r="D68" s="76">
        <v>140</v>
      </c>
      <c r="E68" s="76">
        <v>40</v>
      </c>
      <c r="F68" s="76">
        <v>25</v>
      </c>
      <c r="G68" s="76">
        <f>ROUND((Table245[[#This Row],[XP]]*Table245[[#This Row],[entity_spawned (AVG)]])*(Table245[[#This Row],[activating_chance]]/100),0)</f>
        <v>30</v>
      </c>
      <c r="H68" s="73" t="s">
        <v>370</v>
      </c>
      <c r="J68" t="s">
        <v>239</v>
      </c>
      <c r="K68">
        <v>1</v>
      </c>
      <c r="L68">
        <v>60</v>
      </c>
      <c r="M68" s="76">
        <v>30</v>
      </c>
      <c r="N68">
        <v>25</v>
      </c>
      <c r="O68" s="76">
        <f>ROUND((Table3[[#This Row],[XP]]*Table3[[#This Row],[entity_spawned (AVG)]])*(Table3[[#This Row],[activating_chance]]/100),0)</f>
        <v>8</v>
      </c>
      <c r="P68" s="73" t="s">
        <v>370</v>
      </c>
      <c r="R68" t="s">
        <v>239</v>
      </c>
      <c r="S68">
        <v>3</v>
      </c>
      <c r="T68">
        <v>140</v>
      </c>
      <c r="U68" s="76">
        <v>100</v>
      </c>
      <c r="V68">
        <v>25</v>
      </c>
      <c r="W68" s="76">
        <f>ROUND((Table2[[#This Row],[XP]]*Table2[[#This Row],[entity_spawned (AVG)]])*(Table2[[#This Row],[activating_chance]]/100),0)</f>
        <v>75</v>
      </c>
      <c r="X68" s="73" t="s">
        <v>370</v>
      </c>
      <c r="Z68" t="s">
        <v>248</v>
      </c>
      <c r="AA68">
        <v>1</v>
      </c>
      <c r="AB68">
        <v>300</v>
      </c>
      <c r="AC68" s="76">
        <v>100</v>
      </c>
      <c r="AD68">
        <v>195</v>
      </c>
      <c r="AE68" s="76">
        <f>ROUND((Table6[[#This Row],[XP]]*Table6[[#This Row],[entity_spawned (AVG)]])*(Table6[[#This Row],[activating_chance]]/100),0)</f>
        <v>195</v>
      </c>
      <c r="AF68" s="73" t="s">
        <v>371</v>
      </c>
    </row>
    <row r="69" spans="2:32" x14ac:dyDescent="0.25">
      <c r="B69" s="74" t="s">
        <v>239</v>
      </c>
      <c r="C69">
        <v>1</v>
      </c>
      <c r="D69" s="76">
        <v>40</v>
      </c>
      <c r="E69" s="76">
        <v>100</v>
      </c>
      <c r="F69" s="76">
        <v>25</v>
      </c>
      <c r="G69" s="76">
        <f>ROUND((Table245[[#This Row],[XP]]*Table245[[#This Row],[entity_spawned (AVG)]])*(Table245[[#This Row],[activating_chance]]/100),0)</f>
        <v>25</v>
      </c>
      <c r="H69" s="73" t="s">
        <v>370</v>
      </c>
      <c r="J69" t="s">
        <v>239</v>
      </c>
      <c r="K69">
        <v>3</v>
      </c>
      <c r="L69">
        <v>180</v>
      </c>
      <c r="M69" s="76">
        <v>100</v>
      </c>
      <c r="N69">
        <v>25</v>
      </c>
      <c r="O69" s="76">
        <f>ROUND((Table3[[#This Row],[XP]]*Table3[[#This Row],[entity_spawned (AVG)]])*(Table3[[#This Row],[activating_chance]]/100),0)</f>
        <v>75</v>
      </c>
      <c r="P69" s="73" t="s">
        <v>370</v>
      </c>
      <c r="R69" t="s">
        <v>239</v>
      </c>
      <c r="S69">
        <v>1</v>
      </c>
      <c r="T69">
        <v>80</v>
      </c>
      <c r="U69" s="76">
        <v>100</v>
      </c>
      <c r="V69">
        <v>25</v>
      </c>
      <c r="W69" s="76">
        <f>ROUND((Table2[[#This Row],[XP]]*Table2[[#This Row],[entity_spawned (AVG)]])*(Table2[[#This Row],[activating_chance]]/100),0)</f>
        <v>25</v>
      </c>
      <c r="X69" s="73" t="s">
        <v>370</v>
      </c>
      <c r="Z69" t="s">
        <v>248</v>
      </c>
      <c r="AA69">
        <v>1</v>
      </c>
      <c r="AB69">
        <v>300</v>
      </c>
      <c r="AC69" s="76">
        <v>100</v>
      </c>
      <c r="AD69">
        <v>195</v>
      </c>
      <c r="AE69" s="76">
        <f>ROUND((Table6[[#This Row],[XP]]*Table6[[#This Row],[entity_spawned (AVG)]])*(Table6[[#This Row],[activating_chance]]/100),0)</f>
        <v>195</v>
      </c>
      <c r="AF69" s="73" t="s">
        <v>371</v>
      </c>
    </row>
    <row r="70" spans="2:32" x14ac:dyDescent="0.25">
      <c r="B70" s="74" t="s">
        <v>239</v>
      </c>
      <c r="C70">
        <v>2</v>
      </c>
      <c r="D70" s="76">
        <v>110</v>
      </c>
      <c r="E70" s="76">
        <v>80</v>
      </c>
      <c r="F70" s="76">
        <v>25</v>
      </c>
      <c r="G70" s="76">
        <f>ROUND((Table245[[#This Row],[XP]]*Table245[[#This Row],[entity_spawned (AVG)]])*(Table245[[#This Row],[activating_chance]]/100),0)</f>
        <v>40</v>
      </c>
      <c r="H70" s="73" t="s">
        <v>370</v>
      </c>
      <c r="J70" t="s">
        <v>239</v>
      </c>
      <c r="K70">
        <v>1</v>
      </c>
      <c r="L70">
        <v>60</v>
      </c>
      <c r="M70" s="76">
        <v>80</v>
      </c>
      <c r="N70">
        <v>25</v>
      </c>
      <c r="O70" s="76">
        <f>ROUND((Table3[[#This Row],[XP]]*Table3[[#This Row],[entity_spawned (AVG)]])*(Table3[[#This Row],[activating_chance]]/100),0)</f>
        <v>20</v>
      </c>
      <c r="P70" s="73" t="s">
        <v>370</v>
      </c>
      <c r="R70" t="s">
        <v>239</v>
      </c>
      <c r="S70">
        <v>2</v>
      </c>
      <c r="T70">
        <v>90</v>
      </c>
      <c r="U70" s="76">
        <v>100</v>
      </c>
      <c r="V70">
        <v>25</v>
      </c>
      <c r="W70" s="76">
        <f>ROUND((Table2[[#This Row],[XP]]*Table2[[#This Row],[entity_spawned (AVG)]])*(Table2[[#This Row],[activating_chance]]/100),0)</f>
        <v>50</v>
      </c>
      <c r="X70" s="73" t="s">
        <v>370</v>
      </c>
      <c r="Z70" t="s">
        <v>248</v>
      </c>
      <c r="AA70">
        <v>1</v>
      </c>
      <c r="AB70">
        <v>300</v>
      </c>
      <c r="AC70" s="76">
        <v>100</v>
      </c>
      <c r="AD70">
        <v>195</v>
      </c>
      <c r="AE70" s="76">
        <f>ROUND((Table6[[#This Row],[XP]]*Table6[[#This Row],[entity_spawned (AVG)]])*(Table6[[#This Row],[activating_chance]]/100),0)</f>
        <v>195</v>
      </c>
      <c r="AF70" s="73" t="s">
        <v>371</v>
      </c>
    </row>
    <row r="71" spans="2:32" x14ac:dyDescent="0.25">
      <c r="B71" s="74" t="s">
        <v>239</v>
      </c>
      <c r="C71">
        <v>3</v>
      </c>
      <c r="D71" s="76">
        <v>140</v>
      </c>
      <c r="E71" s="76">
        <v>100</v>
      </c>
      <c r="F71" s="76">
        <v>25</v>
      </c>
      <c r="G71" s="76">
        <f>ROUND((Table245[[#This Row],[XP]]*Table245[[#This Row],[entity_spawned (AVG)]])*(Table245[[#This Row],[activating_chance]]/100),0)</f>
        <v>75</v>
      </c>
      <c r="H71" s="73" t="s">
        <v>370</v>
      </c>
      <c r="J71" t="s">
        <v>239</v>
      </c>
      <c r="K71">
        <v>2</v>
      </c>
      <c r="L71">
        <v>60</v>
      </c>
      <c r="M71" s="76">
        <v>100</v>
      </c>
      <c r="N71">
        <v>25</v>
      </c>
      <c r="O71" s="76">
        <f>ROUND((Table3[[#This Row],[XP]]*Table3[[#This Row],[entity_spawned (AVG)]])*(Table3[[#This Row],[activating_chance]]/100),0)</f>
        <v>50</v>
      </c>
      <c r="P71" s="73" t="s">
        <v>370</v>
      </c>
      <c r="R71" t="s">
        <v>239</v>
      </c>
      <c r="S71">
        <v>7</v>
      </c>
      <c r="T71">
        <v>130</v>
      </c>
      <c r="U71" s="76">
        <v>100</v>
      </c>
      <c r="V71">
        <v>25</v>
      </c>
      <c r="W71" s="76">
        <f>ROUND((Table2[[#This Row],[XP]]*Table2[[#This Row],[entity_spawned (AVG)]])*(Table2[[#This Row],[activating_chance]]/100),0)</f>
        <v>175</v>
      </c>
      <c r="X71" s="73" t="s">
        <v>370</v>
      </c>
      <c r="Z71" t="s">
        <v>248</v>
      </c>
      <c r="AA71">
        <v>1</v>
      </c>
      <c r="AB71">
        <v>300</v>
      </c>
      <c r="AC71" s="76">
        <v>100</v>
      </c>
      <c r="AD71">
        <v>195</v>
      </c>
      <c r="AE71" s="76">
        <f>ROUND((Table6[[#This Row],[XP]]*Table6[[#This Row],[entity_spawned (AVG)]])*(Table6[[#This Row],[activating_chance]]/100),0)</f>
        <v>195</v>
      </c>
      <c r="AF71" s="73" t="s">
        <v>371</v>
      </c>
    </row>
    <row r="72" spans="2:32" x14ac:dyDescent="0.25">
      <c r="B72" s="74" t="s">
        <v>239</v>
      </c>
      <c r="C72">
        <v>1</v>
      </c>
      <c r="D72" s="76">
        <v>50</v>
      </c>
      <c r="E72" s="76">
        <v>80</v>
      </c>
      <c r="F72" s="76">
        <v>25</v>
      </c>
      <c r="G72" s="76">
        <f>ROUND((Table245[[#This Row],[XP]]*Table245[[#This Row],[entity_spawned (AVG)]])*(Table245[[#This Row],[activating_chance]]/100),0)</f>
        <v>20</v>
      </c>
      <c r="H72" s="73" t="s">
        <v>370</v>
      </c>
      <c r="J72" t="s">
        <v>239</v>
      </c>
      <c r="K72">
        <v>3</v>
      </c>
      <c r="L72">
        <v>90</v>
      </c>
      <c r="M72" s="76">
        <v>100</v>
      </c>
      <c r="N72">
        <v>25</v>
      </c>
      <c r="O72" s="76">
        <f>ROUND((Table3[[#This Row],[XP]]*Table3[[#This Row],[entity_spawned (AVG)]])*(Table3[[#This Row],[activating_chance]]/100),0)</f>
        <v>75</v>
      </c>
      <c r="P72" s="73" t="s">
        <v>370</v>
      </c>
      <c r="R72" t="s">
        <v>239</v>
      </c>
      <c r="S72">
        <v>2</v>
      </c>
      <c r="T72">
        <v>90</v>
      </c>
      <c r="U72" s="76">
        <v>100</v>
      </c>
      <c r="V72">
        <v>25</v>
      </c>
      <c r="W72" s="76">
        <f>ROUND((Table2[[#This Row],[XP]]*Table2[[#This Row],[entity_spawned (AVG)]])*(Table2[[#This Row],[activating_chance]]/100),0)</f>
        <v>50</v>
      </c>
      <c r="X72" s="73" t="s">
        <v>370</v>
      </c>
      <c r="Z72" t="s">
        <v>256</v>
      </c>
      <c r="AA72">
        <v>1</v>
      </c>
      <c r="AB72">
        <v>1500</v>
      </c>
      <c r="AC72" s="76">
        <v>100</v>
      </c>
      <c r="AD72">
        <v>130</v>
      </c>
      <c r="AE72" s="76">
        <f>ROUND((Table6[[#This Row],[XP]]*Table6[[#This Row],[entity_spawned (AVG)]])*(Table6[[#This Row],[activating_chance]]/100),0)</f>
        <v>130</v>
      </c>
      <c r="AF72" s="73" t="s">
        <v>371</v>
      </c>
    </row>
    <row r="73" spans="2:32" x14ac:dyDescent="0.25">
      <c r="B73" s="74" t="s">
        <v>239</v>
      </c>
      <c r="C73">
        <v>7</v>
      </c>
      <c r="D73" s="76">
        <v>140</v>
      </c>
      <c r="E73" s="76">
        <v>100</v>
      </c>
      <c r="F73" s="76">
        <v>25</v>
      </c>
      <c r="G73" s="76">
        <f>ROUND((Table245[[#This Row],[XP]]*Table245[[#This Row],[entity_spawned (AVG)]])*(Table245[[#This Row],[activating_chance]]/100),0)</f>
        <v>175</v>
      </c>
      <c r="H73" s="73" t="s">
        <v>370</v>
      </c>
      <c r="J73" t="s">
        <v>239</v>
      </c>
      <c r="K73">
        <v>1</v>
      </c>
      <c r="L73">
        <v>180</v>
      </c>
      <c r="M73" s="76">
        <v>60</v>
      </c>
      <c r="N73">
        <v>25</v>
      </c>
      <c r="O73" s="76">
        <f>ROUND((Table3[[#This Row],[XP]]*Table3[[#This Row],[entity_spawned (AVG)]])*(Table3[[#This Row],[activating_chance]]/100),0)</f>
        <v>15</v>
      </c>
      <c r="P73" s="73" t="s">
        <v>370</v>
      </c>
      <c r="R73" t="s">
        <v>239</v>
      </c>
      <c r="S73">
        <v>1</v>
      </c>
      <c r="T73">
        <v>80</v>
      </c>
      <c r="U73" s="76">
        <v>85</v>
      </c>
      <c r="V73">
        <v>25</v>
      </c>
      <c r="W73" s="76">
        <f>ROUND((Table2[[#This Row],[XP]]*Table2[[#This Row],[entity_spawned (AVG)]])*(Table2[[#This Row],[activating_chance]]/100),0)</f>
        <v>21</v>
      </c>
      <c r="X73" s="73" t="s">
        <v>370</v>
      </c>
      <c r="Z73" t="s">
        <v>444</v>
      </c>
      <c r="AA73">
        <v>1</v>
      </c>
      <c r="AB73">
        <v>300</v>
      </c>
      <c r="AC73" s="76">
        <v>100</v>
      </c>
      <c r="AD73">
        <v>55</v>
      </c>
      <c r="AE73" s="76">
        <f>ROUND((Table6[[#This Row],[XP]]*Table6[[#This Row],[entity_spawned (AVG)]])*(Table6[[#This Row],[activating_chance]]/100),0)</f>
        <v>55</v>
      </c>
      <c r="AF73" s="73" t="s">
        <v>371</v>
      </c>
    </row>
    <row r="74" spans="2:32" x14ac:dyDescent="0.25">
      <c r="B74" s="74" t="s">
        <v>239</v>
      </c>
      <c r="C74">
        <v>2</v>
      </c>
      <c r="D74" s="76">
        <v>110</v>
      </c>
      <c r="E74" s="76">
        <v>100</v>
      </c>
      <c r="F74" s="76">
        <v>25</v>
      </c>
      <c r="G74" s="76">
        <f>ROUND((Table245[[#This Row],[XP]]*Table245[[#This Row],[entity_spawned (AVG)]])*(Table245[[#This Row],[activating_chance]]/100),0)</f>
        <v>50</v>
      </c>
      <c r="H74" s="73" t="s">
        <v>370</v>
      </c>
      <c r="J74" t="s">
        <v>240</v>
      </c>
      <c r="K74">
        <v>6</v>
      </c>
      <c r="L74">
        <v>120</v>
      </c>
      <c r="M74" s="76">
        <v>100</v>
      </c>
      <c r="N74">
        <v>25</v>
      </c>
      <c r="O74" s="76">
        <f>ROUND((Table3[[#This Row],[XP]]*Table3[[#This Row],[entity_spawned (AVG)]])*(Table3[[#This Row],[activating_chance]]/100),0)</f>
        <v>150</v>
      </c>
      <c r="P74" s="73" t="s">
        <v>370</v>
      </c>
      <c r="R74" t="s">
        <v>239</v>
      </c>
      <c r="S74">
        <v>1</v>
      </c>
      <c r="T74">
        <v>140</v>
      </c>
      <c r="U74" s="76">
        <v>100</v>
      </c>
      <c r="V74">
        <v>25</v>
      </c>
      <c r="W74" s="76">
        <f>ROUND((Table2[[#This Row],[XP]]*Table2[[#This Row],[entity_spawned (AVG)]])*(Table2[[#This Row],[activating_chance]]/100),0)</f>
        <v>25</v>
      </c>
      <c r="X74" s="73" t="s">
        <v>370</v>
      </c>
      <c r="Z74" t="s">
        <v>444</v>
      </c>
      <c r="AA74">
        <v>1</v>
      </c>
      <c r="AB74">
        <v>300</v>
      </c>
      <c r="AC74" s="76">
        <v>100</v>
      </c>
      <c r="AD74">
        <v>55</v>
      </c>
      <c r="AE74" s="76">
        <f>ROUND((Table6[[#This Row],[XP]]*Table6[[#This Row],[entity_spawned (AVG)]])*(Table6[[#This Row],[activating_chance]]/100),0)</f>
        <v>55</v>
      </c>
      <c r="AF74" s="73" t="s">
        <v>371</v>
      </c>
    </row>
    <row r="75" spans="2:32" x14ac:dyDescent="0.25">
      <c r="B75" s="74" t="s">
        <v>239</v>
      </c>
      <c r="C75">
        <v>3</v>
      </c>
      <c r="D75" s="76">
        <v>120</v>
      </c>
      <c r="E75" s="76">
        <v>80</v>
      </c>
      <c r="F75" s="76">
        <v>25</v>
      </c>
      <c r="G75" s="76">
        <f>ROUND((Table245[[#This Row],[XP]]*Table245[[#This Row],[entity_spawned (AVG)]])*(Table245[[#This Row],[activating_chance]]/100),0)</f>
        <v>60</v>
      </c>
      <c r="H75" s="73" t="s">
        <v>370</v>
      </c>
      <c r="J75" t="s">
        <v>240</v>
      </c>
      <c r="K75">
        <v>6</v>
      </c>
      <c r="L75">
        <v>120</v>
      </c>
      <c r="M75" s="76">
        <v>100</v>
      </c>
      <c r="N75">
        <v>25</v>
      </c>
      <c r="O75" s="76">
        <f>ROUND((Table3[[#This Row],[XP]]*Table3[[#This Row],[entity_spawned (AVG)]])*(Table3[[#This Row],[activating_chance]]/100),0)</f>
        <v>150</v>
      </c>
      <c r="P75" s="73" t="s">
        <v>370</v>
      </c>
      <c r="R75" t="s">
        <v>239</v>
      </c>
      <c r="S75">
        <v>2</v>
      </c>
      <c r="T75">
        <v>80</v>
      </c>
      <c r="U75" s="76">
        <v>85</v>
      </c>
      <c r="V75">
        <v>25</v>
      </c>
      <c r="W75" s="76">
        <f>ROUND((Table2[[#This Row],[XP]]*Table2[[#This Row],[entity_spawned (AVG)]])*(Table2[[#This Row],[activating_chance]]/100),0)</f>
        <v>43</v>
      </c>
      <c r="X75" s="73" t="s">
        <v>370</v>
      </c>
      <c r="Z75" t="s">
        <v>444</v>
      </c>
      <c r="AA75">
        <v>1</v>
      </c>
      <c r="AB75">
        <v>300</v>
      </c>
      <c r="AC75" s="76">
        <v>100</v>
      </c>
      <c r="AD75">
        <v>55</v>
      </c>
      <c r="AE75" s="76">
        <f>ROUND((Table6[[#This Row],[XP]]*Table6[[#This Row],[entity_spawned (AVG)]])*(Table6[[#This Row],[activating_chance]]/100),0)</f>
        <v>55</v>
      </c>
      <c r="AF75" s="73" t="s">
        <v>371</v>
      </c>
    </row>
    <row r="76" spans="2:32" x14ac:dyDescent="0.25">
      <c r="B76" s="74" t="s">
        <v>239</v>
      </c>
      <c r="C76">
        <v>3</v>
      </c>
      <c r="D76" s="76">
        <v>110</v>
      </c>
      <c r="E76" s="76">
        <v>80</v>
      </c>
      <c r="F76" s="76">
        <v>25</v>
      </c>
      <c r="G76" s="76">
        <f>ROUND((Table245[[#This Row],[XP]]*Table245[[#This Row],[entity_spawned (AVG)]])*(Table245[[#This Row],[activating_chance]]/100),0)</f>
        <v>60</v>
      </c>
      <c r="H76" s="73" t="s">
        <v>370</v>
      </c>
      <c r="J76" t="s">
        <v>240</v>
      </c>
      <c r="K76">
        <v>6</v>
      </c>
      <c r="L76">
        <v>120</v>
      </c>
      <c r="M76" s="76">
        <v>100</v>
      </c>
      <c r="N76">
        <v>25</v>
      </c>
      <c r="O76" s="76">
        <f>ROUND((Table3[[#This Row],[XP]]*Table3[[#This Row],[entity_spawned (AVG)]])*(Table3[[#This Row],[activating_chance]]/100),0)</f>
        <v>150</v>
      </c>
      <c r="P76" s="73" t="s">
        <v>370</v>
      </c>
      <c r="R76" t="s">
        <v>239</v>
      </c>
      <c r="S76">
        <v>7</v>
      </c>
      <c r="T76">
        <v>130</v>
      </c>
      <c r="U76" s="76">
        <v>100</v>
      </c>
      <c r="V76">
        <v>25</v>
      </c>
      <c r="W76" s="76">
        <f>ROUND((Table2[[#This Row],[XP]]*Table2[[#This Row],[entity_spawned (AVG)]])*(Table2[[#This Row],[activating_chance]]/100),0)</f>
        <v>175</v>
      </c>
      <c r="X76" s="73" t="s">
        <v>370</v>
      </c>
      <c r="Z76" t="s">
        <v>444</v>
      </c>
      <c r="AA76">
        <v>1</v>
      </c>
      <c r="AB76">
        <v>300</v>
      </c>
      <c r="AC76" s="76">
        <v>100</v>
      </c>
      <c r="AD76">
        <v>55</v>
      </c>
      <c r="AE76" s="76">
        <f>ROUND((Table6[[#This Row],[XP]]*Table6[[#This Row],[entity_spawned (AVG)]])*(Table6[[#This Row],[activating_chance]]/100),0)</f>
        <v>55</v>
      </c>
      <c r="AF76" s="73" t="s">
        <v>371</v>
      </c>
    </row>
    <row r="77" spans="2:32" x14ac:dyDescent="0.25">
      <c r="B77" s="74" t="s">
        <v>239</v>
      </c>
      <c r="C77">
        <v>1</v>
      </c>
      <c r="D77" s="76">
        <v>60</v>
      </c>
      <c r="E77" s="76">
        <v>100</v>
      </c>
      <c r="F77" s="76">
        <v>25</v>
      </c>
      <c r="G77" s="76">
        <f>ROUND((Table245[[#This Row],[XP]]*Table245[[#This Row],[entity_spawned (AVG)]])*(Table245[[#This Row],[activating_chance]]/100),0)</f>
        <v>25</v>
      </c>
      <c r="H77" s="73" t="s">
        <v>370</v>
      </c>
      <c r="J77" t="s">
        <v>240</v>
      </c>
      <c r="K77">
        <v>8</v>
      </c>
      <c r="L77">
        <v>150</v>
      </c>
      <c r="M77" s="76">
        <v>100</v>
      </c>
      <c r="N77">
        <v>25</v>
      </c>
      <c r="O77" s="76">
        <f>ROUND((Table3[[#This Row],[XP]]*Table3[[#This Row],[entity_spawned (AVG)]])*(Table3[[#This Row],[activating_chance]]/100),0)</f>
        <v>200</v>
      </c>
      <c r="P77" s="73" t="s">
        <v>370</v>
      </c>
      <c r="R77" t="s">
        <v>239</v>
      </c>
      <c r="S77">
        <v>2</v>
      </c>
      <c r="T77">
        <v>90</v>
      </c>
      <c r="U77" s="76">
        <v>100</v>
      </c>
      <c r="V77">
        <v>25</v>
      </c>
      <c r="W77" s="76">
        <f>ROUND((Table2[[#This Row],[XP]]*Table2[[#This Row],[entity_spawned (AVG)]])*(Table2[[#This Row],[activating_chance]]/100),0)</f>
        <v>50</v>
      </c>
      <c r="X77" s="73" t="s">
        <v>370</v>
      </c>
      <c r="Z77" t="s">
        <v>444</v>
      </c>
      <c r="AA77">
        <v>1</v>
      </c>
      <c r="AB77">
        <v>300</v>
      </c>
      <c r="AC77" s="76">
        <v>100</v>
      </c>
      <c r="AD77">
        <v>55</v>
      </c>
      <c r="AE77" s="76">
        <f>ROUND((Table6[[#This Row],[XP]]*Table6[[#This Row],[entity_spawned (AVG)]])*(Table6[[#This Row],[activating_chance]]/100),0)</f>
        <v>55</v>
      </c>
      <c r="AF77" s="73" t="s">
        <v>371</v>
      </c>
    </row>
    <row r="78" spans="2:32" x14ac:dyDescent="0.25">
      <c r="B78" s="74" t="s">
        <v>239</v>
      </c>
      <c r="C78">
        <v>1</v>
      </c>
      <c r="D78" s="76">
        <v>70</v>
      </c>
      <c r="E78" s="76">
        <v>100</v>
      </c>
      <c r="F78" s="76">
        <v>25</v>
      </c>
      <c r="G78" s="76">
        <f>ROUND((Table245[[#This Row],[XP]]*Table245[[#This Row],[entity_spawned (AVG)]])*(Table245[[#This Row],[activating_chance]]/100),0)</f>
        <v>25</v>
      </c>
      <c r="H78" s="73" t="s">
        <v>370</v>
      </c>
      <c r="J78" t="s">
        <v>241</v>
      </c>
      <c r="K78">
        <v>10</v>
      </c>
      <c r="L78">
        <v>180</v>
      </c>
      <c r="M78" s="76">
        <v>100</v>
      </c>
      <c r="N78">
        <v>25</v>
      </c>
      <c r="O78" s="76">
        <f>ROUND((Table3[[#This Row],[XP]]*Table3[[#This Row],[entity_spawned (AVG)]])*(Table3[[#This Row],[activating_chance]]/100),0)</f>
        <v>250</v>
      </c>
      <c r="P78" s="73" t="s">
        <v>370</v>
      </c>
      <c r="R78" t="s">
        <v>239</v>
      </c>
      <c r="S78">
        <v>3</v>
      </c>
      <c r="T78">
        <v>80</v>
      </c>
      <c r="U78" s="76">
        <v>100</v>
      </c>
      <c r="V78">
        <v>25</v>
      </c>
      <c r="W78" s="76">
        <f>ROUND((Table2[[#This Row],[XP]]*Table2[[#This Row],[entity_spawned (AVG)]])*(Table2[[#This Row],[activating_chance]]/100),0)</f>
        <v>75</v>
      </c>
      <c r="X78" s="73" t="s">
        <v>370</v>
      </c>
      <c r="Z78" t="s">
        <v>444</v>
      </c>
      <c r="AA78">
        <v>1</v>
      </c>
      <c r="AB78">
        <v>300</v>
      </c>
      <c r="AC78" s="76">
        <v>100</v>
      </c>
      <c r="AD78">
        <v>55</v>
      </c>
      <c r="AE78" s="76">
        <f>ROUND((Table6[[#This Row],[XP]]*Table6[[#This Row],[entity_spawned (AVG)]])*(Table6[[#This Row],[activating_chance]]/100),0)</f>
        <v>55</v>
      </c>
      <c r="AF78" s="73" t="s">
        <v>371</v>
      </c>
    </row>
    <row r="79" spans="2:32" x14ac:dyDescent="0.25">
      <c r="B79" s="74" t="s">
        <v>239</v>
      </c>
      <c r="C79">
        <v>3</v>
      </c>
      <c r="D79" s="76">
        <v>100</v>
      </c>
      <c r="E79" s="76">
        <v>100</v>
      </c>
      <c r="F79" s="76">
        <v>25</v>
      </c>
      <c r="G79" s="76">
        <f>ROUND((Table245[[#This Row],[XP]]*Table245[[#This Row],[entity_spawned (AVG)]])*(Table245[[#This Row],[activating_chance]]/100),0)</f>
        <v>75</v>
      </c>
      <c r="H79" s="73" t="s">
        <v>370</v>
      </c>
      <c r="J79" t="s">
        <v>441</v>
      </c>
      <c r="K79">
        <v>3</v>
      </c>
      <c r="L79">
        <v>180</v>
      </c>
      <c r="M79" s="76">
        <v>10</v>
      </c>
      <c r="N79">
        <v>25</v>
      </c>
      <c r="O79" s="76">
        <f>ROUND((Table3[[#This Row],[XP]]*Table3[[#This Row],[entity_spawned (AVG)]])*(Table3[[#This Row],[activating_chance]]/100),0)</f>
        <v>8</v>
      </c>
      <c r="P79" s="73" t="s">
        <v>370</v>
      </c>
      <c r="R79" t="s">
        <v>239</v>
      </c>
      <c r="S79">
        <v>2</v>
      </c>
      <c r="T79">
        <v>90</v>
      </c>
      <c r="U79" s="76">
        <v>100</v>
      </c>
      <c r="V79">
        <v>25</v>
      </c>
      <c r="W79" s="76">
        <f>ROUND((Table2[[#This Row],[XP]]*Table2[[#This Row],[entity_spawned (AVG)]])*(Table2[[#This Row],[activating_chance]]/100),0)</f>
        <v>50</v>
      </c>
      <c r="X79" s="73" t="s">
        <v>370</v>
      </c>
      <c r="Z79" t="s">
        <v>444</v>
      </c>
      <c r="AA79">
        <v>1</v>
      </c>
      <c r="AB79">
        <v>300</v>
      </c>
      <c r="AC79" s="76">
        <v>100</v>
      </c>
      <c r="AD79">
        <v>55</v>
      </c>
      <c r="AE79" s="76">
        <f>ROUND((Table6[[#This Row],[XP]]*Table6[[#This Row],[entity_spawned (AVG)]])*(Table6[[#This Row],[activating_chance]]/100),0)</f>
        <v>55</v>
      </c>
      <c r="AF79" s="73" t="s">
        <v>371</v>
      </c>
    </row>
    <row r="80" spans="2:32" x14ac:dyDescent="0.25">
      <c r="B80" s="74" t="s">
        <v>239</v>
      </c>
      <c r="C80">
        <v>8</v>
      </c>
      <c r="D80" s="76">
        <v>180</v>
      </c>
      <c r="E80" s="76">
        <v>80</v>
      </c>
      <c r="F80" s="76">
        <v>25</v>
      </c>
      <c r="G80" s="76">
        <f>ROUND((Table245[[#This Row],[XP]]*Table245[[#This Row],[entity_spawned (AVG)]])*(Table245[[#This Row],[activating_chance]]/100),0)</f>
        <v>160</v>
      </c>
      <c r="H80" s="73" t="s">
        <v>370</v>
      </c>
      <c r="J80" t="s">
        <v>242</v>
      </c>
      <c r="K80">
        <v>1</v>
      </c>
      <c r="L80">
        <v>220</v>
      </c>
      <c r="M80" s="76">
        <v>100</v>
      </c>
      <c r="N80">
        <v>50</v>
      </c>
      <c r="O80" s="76">
        <f>ROUND((Table3[[#This Row],[XP]]*Table3[[#This Row],[entity_spawned (AVG)]])*(Table3[[#This Row],[activating_chance]]/100),0)</f>
        <v>50</v>
      </c>
      <c r="P80" s="73" t="s">
        <v>371</v>
      </c>
      <c r="R80" t="s">
        <v>239</v>
      </c>
      <c r="S80">
        <v>1</v>
      </c>
      <c r="T80">
        <v>80</v>
      </c>
      <c r="U80" s="76">
        <v>100</v>
      </c>
      <c r="V80">
        <v>25</v>
      </c>
      <c r="W80" s="76">
        <f>ROUND((Table2[[#This Row],[XP]]*Table2[[#This Row],[entity_spawned (AVG)]])*(Table2[[#This Row],[activating_chance]]/100),0)</f>
        <v>25</v>
      </c>
      <c r="X80" s="73" t="s">
        <v>370</v>
      </c>
      <c r="Z80" t="s">
        <v>444</v>
      </c>
      <c r="AA80">
        <v>1</v>
      </c>
      <c r="AB80">
        <v>300</v>
      </c>
      <c r="AC80" s="76">
        <v>100</v>
      </c>
      <c r="AD80">
        <v>55</v>
      </c>
      <c r="AE80" s="76">
        <f>ROUND((Table6[[#This Row],[XP]]*Table6[[#This Row],[entity_spawned (AVG)]])*(Table6[[#This Row],[activating_chance]]/100),0)</f>
        <v>55</v>
      </c>
      <c r="AF80" s="73" t="s">
        <v>371</v>
      </c>
    </row>
    <row r="81" spans="2:32" x14ac:dyDescent="0.25">
      <c r="B81" s="74" t="s">
        <v>239</v>
      </c>
      <c r="C81">
        <v>6</v>
      </c>
      <c r="D81" s="76">
        <v>120</v>
      </c>
      <c r="E81" s="76">
        <v>100</v>
      </c>
      <c r="F81" s="76">
        <v>25</v>
      </c>
      <c r="G81" s="76">
        <f>ROUND((Table245[[#This Row],[XP]]*Table245[[#This Row],[entity_spawned (AVG)]])*(Table245[[#This Row],[activating_chance]]/100),0)</f>
        <v>150</v>
      </c>
      <c r="H81" s="73" t="s">
        <v>370</v>
      </c>
      <c r="J81" t="s">
        <v>242</v>
      </c>
      <c r="K81">
        <v>1</v>
      </c>
      <c r="L81">
        <v>220</v>
      </c>
      <c r="M81" s="76">
        <v>100</v>
      </c>
      <c r="N81">
        <v>50</v>
      </c>
      <c r="O81" s="76">
        <f>ROUND((Table3[[#This Row],[XP]]*Table3[[#This Row],[entity_spawned (AVG)]])*(Table3[[#This Row],[activating_chance]]/100),0)</f>
        <v>50</v>
      </c>
      <c r="P81" s="73" t="s">
        <v>371</v>
      </c>
      <c r="R81" t="s">
        <v>239</v>
      </c>
      <c r="S81">
        <v>3</v>
      </c>
      <c r="T81">
        <v>150</v>
      </c>
      <c r="U81" s="76">
        <v>100</v>
      </c>
      <c r="V81">
        <v>25</v>
      </c>
      <c r="W81" s="76">
        <f>ROUND((Table2[[#This Row],[XP]]*Table2[[#This Row],[entity_spawned (AVG)]])*(Table2[[#This Row],[activating_chance]]/100),0)</f>
        <v>75</v>
      </c>
      <c r="X81" s="73" t="s">
        <v>370</v>
      </c>
      <c r="Z81" t="s">
        <v>444</v>
      </c>
      <c r="AA81">
        <v>1</v>
      </c>
      <c r="AB81">
        <v>300</v>
      </c>
      <c r="AC81" s="76">
        <v>100</v>
      </c>
      <c r="AD81">
        <v>55</v>
      </c>
      <c r="AE81" s="76">
        <f>ROUND((Table6[[#This Row],[XP]]*Table6[[#This Row],[entity_spawned (AVG)]])*(Table6[[#This Row],[activating_chance]]/100),0)</f>
        <v>55</v>
      </c>
      <c r="AF81" s="73" t="s">
        <v>371</v>
      </c>
    </row>
    <row r="82" spans="2:32" x14ac:dyDescent="0.25">
      <c r="B82" s="74" t="s">
        <v>239</v>
      </c>
      <c r="C82">
        <v>9</v>
      </c>
      <c r="D82" s="76">
        <v>170</v>
      </c>
      <c r="E82" s="76">
        <v>100</v>
      </c>
      <c r="F82" s="76">
        <v>25</v>
      </c>
      <c r="G82" s="76">
        <f>ROUND((Table245[[#This Row],[XP]]*Table245[[#This Row],[entity_spawned (AVG)]])*(Table245[[#This Row],[activating_chance]]/100),0)</f>
        <v>225</v>
      </c>
      <c r="H82" s="73" t="s">
        <v>370</v>
      </c>
      <c r="J82" t="s">
        <v>245</v>
      </c>
      <c r="K82">
        <v>1</v>
      </c>
      <c r="L82">
        <v>280</v>
      </c>
      <c r="M82" s="76">
        <v>100</v>
      </c>
      <c r="N82">
        <v>143</v>
      </c>
      <c r="O82" s="76">
        <f>ROUND((Table3[[#This Row],[XP]]*Table3[[#This Row],[entity_spawned (AVG)]])*(Table3[[#This Row],[activating_chance]]/100),0)</f>
        <v>143</v>
      </c>
      <c r="P82" s="73" t="s">
        <v>371</v>
      </c>
      <c r="R82" t="s">
        <v>239</v>
      </c>
      <c r="S82">
        <v>2</v>
      </c>
      <c r="T82">
        <v>90</v>
      </c>
      <c r="U82" s="76">
        <v>100</v>
      </c>
      <c r="V82">
        <v>25</v>
      </c>
      <c r="W82" s="76">
        <f>ROUND((Table2[[#This Row],[XP]]*Table2[[#This Row],[entity_spawned (AVG)]])*(Table2[[#This Row],[activating_chance]]/100),0)</f>
        <v>50</v>
      </c>
      <c r="X82" s="73" t="s">
        <v>370</v>
      </c>
      <c r="Z82" t="s">
        <v>444</v>
      </c>
      <c r="AA82">
        <v>1</v>
      </c>
      <c r="AB82">
        <v>300</v>
      </c>
      <c r="AC82" s="76">
        <v>100</v>
      </c>
      <c r="AD82">
        <v>55</v>
      </c>
      <c r="AE82" s="76">
        <f>ROUND((Table6[[#This Row],[XP]]*Table6[[#This Row],[entity_spawned (AVG)]])*(Table6[[#This Row],[activating_chance]]/100),0)</f>
        <v>55</v>
      </c>
      <c r="AF82" s="73" t="s">
        <v>371</v>
      </c>
    </row>
    <row r="83" spans="2:32" x14ac:dyDescent="0.25">
      <c r="B83" s="74" t="s">
        <v>239</v>
      </c>
      <c r="C83">
        <v>1</v>
      </c>
      <c r="D83" s="76">
        <v>140</v>
      </c>
      <c r="E83" s="76">
        <v>100</v>
      </c>
      <c r="F83" s="76">
        <v>25</v>
      </c>
      <c r="G83" s="76">
        <f>ROUND((Table245[[#This Row],[XP]]*Table245[[#This Row],[entity_spawned (AVG)]])*(Table245[[#This Row],[activating_chance]]/100),0)</f>
        <v>25</v>
      </c>
      <c r="H83" s="73" t="s">
        <v>370</v>
      </c>
      <c r="J83" t="s">
        <v>247</v>
      </c>
      <c r="K83">
        <v>1</v>
      </c>
      <c r="L83">
        <v>250</v>
      </c>
      <c r="M83" s="76">
        <v>60</v>
      </c>
      <c r="N83">
        <v>95</v>
      </c>
      <c r="O83" s="76">
        <f>ROUND((Table3[[#This Row],[XP]]*Table3[[#This Row],[entity_spawned (AVG)]])*(Table3[[#This Row],[activating_chance]]/100),0)</f>
        <v>57</v>
      </c>
      <c r="P83" s="73" t="s">
        <v>371</v>
      </c>
      <c r="R83" t="s">
        <v>239</v>
      </c>
      <c r="S83">
        <v>7</v>
      </c>
      <c r="T83">
        <v>180</v>
      </c>
      <c r="U83" s="76">
        <v>100</v>
      </c>
      <c r="V83">
        <v>25</v>
      </c>
      <c r="W83" s="76">
        <f>ROUND((Table2[[#This Row],[XP]]*Table2[[#This Row],[entity_spawned (AVG)]])*(Table2[[#This Row],[activating_chance]]/100),0)</f>
        <v>175</v>
      </c>
      <c r="X83" s="73" t="s">
        <v>370</v>
      </c>
      <c r="Z83" t="s">
        <v>444</v>
      </c>
      <c r="AA83">
        <v>1</v>
      </c>
      <c r="AB83">
        <v>300</v>
      </c>
      <c r="AC83" s="76">
        <v>100</v>
      </c>
      <c r="AD83">
        <v>55</v>
      </c>
      <c r="AE83" s="76">
        <f>ROUND((Table6[[#This Row],[XP]]*Table6[[#This Row],[entity_spawned (AVG)]])*(Table6[[#This Row],[activating_chance]]/100),0)</f>
        <v>55</v>
      </c>
      <c r="AF83" s="73" t="s">
        <v>371</v>
      </c>
    </row>
    <row r="84" spans="2:32" x14ac:dyDescent="0.25">
      <c r="B84" s="74" t="s">
        <v>239</v>
      </c>
      <c r="C84">
        <v>3</v>
      </c>
      <c r="D84" s="76">
        <v>50</v>
      </c>
      <c r="E84" s="76">
        <v>80</v>
      </c>
      <c r="F84" s="76">
        <v>25</v>
      </c>
      <c r="G84" s="76">
        <f>ROUND((Table245[[#This Row],[XP]]*Table245[[#This Row],[entity_spawned (AVG)]])*(Table245[[#This Row],[activating_chance]]/100),0)</f>
        <v>60</v>
      </c>
      <c r="H84" s="73" t="s">
        <v>370</v>
      </c>
      <c r="J84" t="s">
        <v>247</v>
      </c>
      <c r="K84">
        <v>1</v>
      </c>
      <c r="L84">
        <v>250</v>
      </c>
      <c r="M84" s="76">
        <v>100</v>
      </c>
      <c r="N84">
        <v>95</v>
      </c>
      <c r="O84" s="76">
        <f>ROUND((Table3[[#This Row],[XP]]*Table3[[#This Row],[entity_spawned (AVG)]])*(Table3[[#This Row],[activating_chance]]/100),0)</f>
        <v>95</v>
      </c>
      <c r="P84" s="73" t="s">
        <v>371</v>
      </c>
      <c r="R84" t="s">
        <v>239</v>
      </c>
      <c r="S84">
        <v>2</v>
      </c>
      <c r="T84">
        <v>100</v>
      </c>
      <c r="U84" s="76">
        <v>100</v>
      </c>
      <c r="V84">
        <v>25</v>
      </c>
      <c r="W84" s="76">
        <f>ROUND((Table2[[#This Row],[XP]]*Table2[[#This Row],[entity_spawned (AVG)]])*(Table2[[#This Row],[activating_chance]]/100),0)</f>
        <v>50</v>
      </c>
      <c r="X84" s="73" t="s">
        <v>370</v>
      </c>
      <c r="Z84" t="s">
        <v>444</v>
      </c>
      <c r="AA84">
        <v>1</v>
      </c>
      <c r="AB84">
        <v>300</v>
      </c>
      <c r="AC84" s="76">
        <v>100</v>
      </c>
      <c r="AD84">
        <v>55</v>
      </c>
      <c r="AE84" s="76">
        <f>ROUND((Table6[[#This Row],[XP]]*Table6[[#This Row],[entity_spawned (AVG)]])*(Table6[[#This Row],[activating_chance]]/100),0)</f>
        <v>55</v>
      </c>
      <c r="AF84" s="73" t="s">
        <v>371</v>
      </c>
    </row>
    <row r="85" spans="2:32" x14ac:dyDescent="0.25">
      <c r="B85" s="74" t="s">
        <v>239</v>
      </c>
      <c r="C85">
        <v>1</v>
      </c>
      <c r="D85" s="76">
        <v>80</v>
      </c>
      <c r="E85" s="76">
        <v>100</v>
      </c>
      <c r="F85" s="76">
        <v>25</v>
      </c>
      <c r="G85" s="76">
        <f>ROUND((Table245[[#This Row],[XP]]*Table245[[#This Row],[entity_spawned (AVG)]])*(Table245[[#This Row],[activating_chance]]/100),0)</f>
        <v>25</v>
      </c>
      <c r="H85" s="73" t="s">
        <v>370</v>
      </c>
      <c r="J85" t="s">
        <v>247</v>
      </c>
      <c r="K85">
        <v>1</v>
      </c>
      <c r="L85">
        <v>250</v>
      </c>
      <c r="M85" s="76">
        <v>100</v>
      </c>
      <c r="N85">
        <v>95</v>
      </c>
      <c r="O85" s="76">
        <f>ROUND((Table3[[#This Row],[XP]]*Table3[[#This Row],[entity_spawned (AVG)]])*(Table3[[#This Row],[activating_chance]]/100),0)</f>
        <v>95</v>
      </c>
      <c r="P85" s="73" t="s">
        <v>371</v>
      </c>
      <c r="R85" t="s">
        <v>239</v>
      </c>
      <c r="S85">
        <v>3</v>
      </c>
      <c r="T85">
        <v>140</v>
      </c>
      <c r="U85" s="76">
        <v>100</v>
      </c>
      <c r="V85">
        <v>25</v>
      </c>
      <c r="W85" s="76">
        <f>ROUND((Table2[[#This Row],[XP]]*Table2[[#This Row],[entity_spawned (AVG)]])*(Table2[[#This Row],[activating_chance]]/100),0)</f>
        <v>75</v>
      </c>
      <c r="X85" s="73" t="s">
        <v>370</v>
      </c>
      <c r="Z85" t="s">
        <v>444</v>
      </c>
      <c r="AA85">
        <v>1</v>
      </c>
      <c r="AB85">
        <v>300</v>
      </c>
      <c r="AC85" s="76">
        <v>100</v>
      </c>
      <c r="AD85">
        <v>55</v>
      </c>
      <c r="AE85" s="76">
        <f>ROUND((Table6[[#This Row],[XP]]*Table6[[#This Row],[entity_spawned (AVG)]])*(Table6[[#This Row],[activating_chance]]/100),0)</f>
        <v>55</v>
      </c>
      <c r="AF85" s="73" t="s">
        <v>371</v>
      </c>
    </row>
    <row r="86" spans="2:32" x14ac:dyDescent="0.25">
      <c r="B86" s="74" t="s">
        <v>239</v>
      </c>
      <c r="C86">
        <v>2</v>
      </c>
      <c r="D86" s="76">
        <v>90</v>
      </c>
      <c r="E86" s="76">
        <v>100</v>
      </c>
      <c r="F86" s="76">
        <v>25</v>
      </c>
      <c r="G86" s="76">
        <f>ROUND((Table245[[#This Row],[XP]]*Table245[[#This Row],[entity_spawned (AVG)]])*(Table245[[#This Row],[activating_chance]]/100),0)</f>
        <v>50</v>
      </c>
      <c r="H86" s="73" t="s">
        <v>370</v>
      </c>
      <c r="J86" t="s">
        <v>247</v>
      </c>
      <c r="K86">
        <v>1</v>
      </c>
      <c r="L86">
        <v>250</v>
      </c>
      <c r="M86" s="76">
        <v>100</v>
      </c>
      <c r="N86">
        <v>95</v>
      </c>
      <c r="O86" s="76">
        <f>ROUND((Table3[[#This Row],[XP]]*Table3[[#This Row],[entity_spawned (AVG)]])*(Table3[[#This Row],[activating_chance]]/100),0)</f>
        <v>95</v>
      </c>
      <c r="P86" s="73" t="s">
        <v>371</v>
      </c>
      <c r="R86" t="s">
        <v>239</v>
      </c>
      <c r="S86">
        <v>1</v>
      </c>
      <c r="T86">
        <v>140</v>
      </c>
      <c r="U86" s="76">
        <v>100</v>
      </c>
      <c r="V86">
        <v>25</v>
      </c>
      <c r="W86" s="76">
        <f>ROUND((Table2[[#This Row],[XP]]*Table2[[#This Row],[entity_spawned (AVG)]])*(Table2[[#This Row],[activating_chance]]/100),0)</f>
        <v>25</v>
      </c>
      <c r="X86" s="73" t="s">
        <v>370</v>
      </c>
      <c r="Z86" t="s">
        <v>444</v>
      </c>
      <c r="AA86">
        <v>1</v>
      </c>
      <c r="AB86">
        <v>300</v>
      </c>
      <c r="AC86" s="76">
        <v>100</v>
      </c>
      <c r="AD86">
        <v>55</v>
      </c>
      <c r="AE86" s="76">
        <f>ROUND((Table6[[#This Row],[XP]]*Table6[[#This Row],[entity_spawned (AVG)]])*(Table6[[#This Row],[activating_chance]]/100),0)</f>
        <v>55</v>
      </c>
      <c r="AF86" s="73" t="s">
        <v>371</v>
      </c>
    </row>
    <row r="87" spans="2:32" x14ac:dyDescent="0.25">
      <c r="B87" s="74" t="s">
        <v>239</v>
      </c>
      <c r="C87">
        <v>1</v>
      </c>
      <c r="D87" s="76">
        <v>60</v>
      </c>
      <c r="E87" s="76">
        <v>60</v>
      </c>
      <c r="F87" s="76">
        <v>25</v>
      </c>
      <c r="G87" s="76">
        <f>ROUND((Table245[[#This Row],[XP]]*Table245[[#This Row],[entity_spawned (AVG)]])*(Table245[[#This Row],[activating_chance]]/100),0)</f>
        <v>15</v>
      </c>
      <c r="H87" s="73" t="s">
        <v>370</v>
      </c>
      <c r="J87" t="s">
        <v>247</v>
      </c>
      <c r="K87">
        <v>1</v>
      </c>
      <c r="L87">
        <v>250</v>
      </c>
      <c r="M87" s="76">
        <v>80</v>
      </c>
      <c r="N87">
        <v>95</v>
      </c>
      <c r="O87" s="76">
        <f>ROUND((Table3[[#This Row],[XP]]*Table3[[#This Row],[entity_spawned (AVG)]])*(Table3[[#This Row],[activating_chance]]/100),0)</f>
        <v>76</v>
      </c>
      <c r="P87" s="73" t="s">
        <v>371</v>
      </c>
      <c r="R87" t="s">
        <v>239</v>
      </c>
      <c r="S87">
        <v>2</v>
      </c>
      <c r="T87">
        <v>120</v>
      </c>
      <c r="U87" s="76">
        <v>85</v>
      </c>
      <c r="V87">
        <v>25</v>
      </c>
      <c r="W87" s="76">
        <f>ROUND((Table2[[#This Row],[XP]]*Table2[[#This Row],[entity_spawned (AVG)]])*(Table2[[#This Row],[activating_chance]]/100),0)</f>
        <v>43</v>
      </c>
      <c r="X87" s="73" t="s">
        <v>370</v>
      </c>
      <c r="Z87" t="s">
        <v>444</v>
      </c>
      <c r="AA87">
        <v>1</v>
      </c>
      <c r="AB87">
        <v>300</v>
      </c>
      <c r="AC87" s="76">
        <v>100</v>
      </c>
      <c r="AD87">
        <v>55</v>
      </c>
      <c r="AE87" s="76">
        <f>ROUND((Table6[[#This Row],[XP]]*Table6[[#This Row],[entity_spawned (AVG)]])*(Table6[[#This Row],[activating_chance]]/100),0)</f>
        <v>55</v>
      </c>
      <c r="AF87" s="73" t="s">
        <v>371</v>
      </c>
    </row>
    <row r="88" spans="2:32" x14ac:dyDescent="0.25">
      <c r="B88" s="74" t="s">
        <v>239</v>
      </c>
      <c r="C88">
        <v>3</v>
      </c>
      <c r="D88" s="76">
        <v>140</v>
      </c>
      <c r="E88" s="76">
        <v>100</v>
      </c>
      <c r="F88" s="76">
        <v>25</v>
      </c>
      <c r="G88" s="76">
        <f>ROUND((Table245[[#This Row],[XP]]*Table245[[#This Row],[entity_spawned (AVG)]])*(Table245[[#This Row],[activating_chance]]/100),0)</f>
        <v>75</v>
      </c>
      <c r="H88" s="73" t="s">
        <v>370</v>
      </c>
      <c r="J88" t="s">
        <v>247</v>
      </c>
      <c r="K88">
        <v>1</v>
      </c>
      <c r="L88">
        <v>250</v>
      </c>
      <c r="M88" s="76">
        <v>100</v>
      </c>
      <c r="N88">
        <v>95</v>
      </c>
      <c r="O88" s="76">
        <f>ROUND((Table3[[#This Row],[XP]]*Table3[[#This Row],[entity_spawned (AVG)]])*(Table3[[#This Row],[activating_chance]]/100),0)</f>
        <v>95</v>
      </c>
      <c r="P88" s="73" t="s">
        <v>371</v>
      </c>
      <c r="R88" t="s">
        <v>239</v>
      </c>
      <c r="S88">
        <v>1</v>
      </c>
      <c r="T88">
        <v>100</v>
      </c>
      <c r="U88" s="76">
        <v>100</v>
      </c>
      <c r="V88">
        <v>25</v>
      </c>
      <c r="W88" s="76">
        <f>ROUND((Table2[[#This Row],[XP]]*Table2[[#This Row],[entity_spawned (AVG)]])*(Table2[[#This Row],[activating_chance]]/100),0)</f>
        <v>25</v>
      </c>
      <c r="X88" s="73" t="s">
        <v>370</v>
      </c>
      <c r="Z88" t="s">
        <v>438</v>
      </c>
      <c r="AA88">
        <v>1</v>
      </c>
      <c r="AB88">
        <v>450</v>
      </c>
      <c r="AC88" s="76">
        <v>100</v>
      </c>
      <c r="AD88">
        <v>0</v>
      </c>
      <c r="AE88" s="76">
        <f>ROUND((Table6[[#This Row],[XP]]*Table6[[#This Row],[entity_spawned (AVG)]])*(Table6[[#This Row],[activating_chance]]/100),0)</f>
        <v>0</v>
      </c>
      <c r="AF88" s="73" t="s">
        <v>370</v>
      </c>
    </row>
    <row r="89" spans="2:32" x14ac:dyDescent="0.25">
      <c r="B89" s="74" t="s">
        <v>239</v>
      </c>
      <c r="C89">
        <v>9</v>
      </c>
      <c r="D89" s="76">
        <v>180</v>
      </c>
      <c r="E89" s="76">
        <v>100</v>
      </c>
      <c r="F89" s="76">
        <v>25</v>
      </c>
      <c r="G89" s="76">
        <f>ROUND((Table245[[#This Row],[XP]]*Table245[[#This Row],[entity_spawned (AVG)]])*(Table245[[#This Row],[activating_chance]]/100),0)</f>
        <v>225</v>
      </c>
      <c r="H89" s="73" t="s">
        <v>370</v>
      </c>
      <c r="J89" t="s">
        <v>247</v>
      </c>
      <c r="K89">
        <v>1</v>
      </c>
      <c r="L89">
        <v>250</v>
      </c>
      <c r="M89" s="76">
        <v>100</v>
      </c>
      <c r="N89">
        <v>95</v>
      </c>
      <c r="O89" s="76">
        <f>ROUND((Table3[[#This Row],[XP]]*Table3[[#This Row],[entity_spawned (AVG)]])*(Table3[[#This Row],[activating_chance]]/100),0)</f>
        <v>95</v>
      </c>
      <c r="P89" s="73" t="s">
        <v>371</v>
      </c>
      <c r="R89" t="s">
        <v>239</v>
      </c>
      <c r="S89">
        <v>6</v>
      </c>
      <c r="T89">
        <v>160</v>
      </c>
      <c r="U89" s="76">
        <v>100</v>
      </c>
      <c r="V89">
        <v>25</v>
      </c>
      <c r="W89" s="76">
        <f>ROUND((Table2[[#This Row],[XP]]*Table2[[#This Row],[entity_spawned (AVG)]])*(Table2[[#This Row],[activating_chance]]/100),0)</f>
        <v>150</v>
      </c>
      <c r="X89" s="73" t="s">
        <v>370</v>
      </c>
      <c r="Z89" t="s">
        <v>438</v>
      </c>
      <c r="AA89">
        <v>1</v>
      </c>
      <c r="AB89">
        <v>450</v>
      </c>
      <c r="AC89" s="76">
        <v>100</v>
      </c>
      <c r="AD89">
        <v>0</v>
      </c>
      <c r="AE89" s="76">
        <f>ROUND((Table6[[#This Row],[XP]]*Table6[[#This Row],[entity_spawned (AVG)]])*(Table6[[#This Row],[activating_chance]]/100),0)</f>
        <v>0</v>
      </c>
      <c r="AF89" s="73" t="s">
        <v>370</v>
      </c>
    </row>
    <row r="90" spans="2:32" x14ac:dyDescent="0.25">
      <c r="B90" s="74" t="s">
        <v>239</v>
      </c>
      <c r="C90">
        <v>5</v>
      </c>
      <c r="D90" s="76">
        <v>140</v>
      </c>
      <c r="E90" s="76">
        <v>100</v>
      </c>
      <c r="F90" s="76">
        <v>25</v>
      </c>
      <c r="G90" s="76">
        <f>ROUND((Table245[[#This Row],[XP]]*Table245[[#This Row],[entity_spawned (AVG)]])*(Table245[[#This Row],[activating_chance]]/100),0)</f>
        <v>125</v>
      </c>
      <c r="H90" s="73" t="s">
        <v>370</v>
      </c>
      <c r="J90" t="s">
        <v>247</v>
      </c>
      <c r="K90">
        <v>1</v>
      </c>
      <c r="L90">
        <v>250</v>
      </c>
      <c r="M90" s="76">
        <v>100</v>
      </c>
      <c r="N90">
        <v>95</v>
      </c>
      <c r="O90" s="76">
        <f>ROUND((Table3[[#This Row],[XP]]*Table3[[#This Row],[entity_spawned (AVG)]])*(Table3[[#This Row],[activating_chance]]/100),0)</f>
        <v>95</v>
      </c>
      <c r="P90" s="73" t="s">
        <v>371</v>
      </c>
      <c r="R90" t="s">
        <v>239</v>
      </c>
      <c r="S90">
        <v>3</v>
      </c>
      <c r="T90">
        <v>80</v>
      </c>
      <c r="U90" s="76">
        <v>100</v>
      </c>
      <c r="V90">
        <v>25</v>
      </c>
      <c r="W90" s="76">
        <f>ROUND((Table2[[#This Row],[XP]]*Table2[[#This Row],[entity_spawned (AVG)]])*(Table2[[#This Row],[activating_chance]]/100),0)</f>
        <v>75</v>
      </c>
      <c r="X90" s="73" t="s">
        <v>370</v>
      </c>
      <c r="Z90" t="s">
        <v>438</v>
      </c>
      <c r="AA90">
        <v>1</v>
      </c>
      <c r="AB90">
        <v>450</v>
      </c>
      <c r="AC90" s="76">
        <v>100</v>
      </c>
      <c r="AD90">
        <v>0</v>
      </c>
      <c r="AE90" s="76">
        <f>ROUND((Table6[[#This Row],[XP]]*Table6[[#This Row],[entity_spawned (AVG)]])*(Table6[[#This Row],[activating_chance]]/100),0)</f>
        <v>0</v>
      </c>
      <c r="AF90" s="73" t="s">
        <v>370</v>
      </c>
    </row>
    <row r="91" spans="2:32" x14ac:dyDescent="0.25">
      <c r="B91" s="74" t="s">
        <v>239</v>
      </c>
      <c r="C91">
        <v>10</v>
      </c>
      <c r="D91" s="76">
        <v>180</v>
      </c>
      <c r="E91" s="76">
        <v>100</v>
      </c>
      <c r="F91" s="76">
        <v>25</v>
      </c>
      <c r="G91" s="76">
        <f>ROUND((Table245[[#This Row],[XP]]*Table245[[#This Row],[entity_spawned (AVG)]])*(Table245[[#This Row],[activating_chance]]/100),0)</f>
        <v>250</v>
      </c>
      <c r="H91" s="73" t="s">
        <v>370</v>
      </c>
      <c r="J91" t="s">
        <v>247</v>
      </c>
      <c r="K91">
        <v>1</v>
      </c>
      <c r="L91">
        <v>250</v>
      </c>
      <c r="M91" s="76">
        <v>100</v>
      </c>
      <c r="N91">
        <v>95</v>
      </c>
      <c r="O91" s="76">
        <f>ROUND((Table3[[#This Row],[XP]]*Table3[[#This Row],[entity_spawned (AVG)]])*(Table3[[#This Row],[activating_chance]]/100),0)</f>
        <v>95</v>
      </c>
      <c r="P91" s="73" t="s">
        <v>371</v>
      </c>
      <c r="R91" t="s">
        <v>239</v>
      </c>
      <c r="S91">
        <v>1</v>
      </c>
      <c r="T91">
        <v>80</v>
      </c>
      <c r="U91" s="76">
        <v>85</v>
      </c>
      <c r="V91">
        <v>25</v>
      </c>
      <c r="W91" s="76">
        <f>ROUND((Table2[[#This Row],[XP]]*Table2[[#This Row],[entity_spawned (AVG)]])*(Table2[[#This Row],[activating_chance]]/100),0)</f>
        <v>21</v>
      </c>
      <c r="X91" s="73" t="s">
        <v>370</v>
      </c>
      <c r="Z91" t="s">
        <v>426</v>
      </c>
      <c r="AA91">
        <v>1</v>
      </c>
      <c r="AB91">
        <v>190</v>
      </c>
      <c r="AC91" s="76">
        <v>100</v>
      </c>
      <c r="AD91">
        <v>0</v>
      </c>
      <c r="AE91" s="76">
        <f>ROUND((Table6[[#This Row],[XP]]*Table6[[#This Row],[entity_spawned (AVG)]])*(Table6[[#This Row],[activating_chance]]/100),0)</f>
        <v>0</v>
      </c>
      <c r="AF91" s="73" t="s">
        <v>371</v>
      </c>
    </row>
    <row r="92" spans="2:32" x14ac:dyDescent="0.25">
      <c r="B92" s="74" t="s">
        <v>239</v>
      </c>
      <c r="C92">
        <v>1</v>
      </c>
      <c r="D92" s="76">
        <v>60</v>
      </c>
      <c r="E92" s="76">
        <v>100</v>
      </c>
      <c r="F92" s="76">
        <v>25</v>
      </c>
      <c r="G92" s="76">
        <f>ROUND((Table245[[#This Row],[XP]]*Table245[[#This Row],[entity_spawned (AVG)]])*(Table245[[#This Row],[activating_chance]]/100),0)</f>
        <v>25</v>
      </c>
      <c r="H92" s="73" t="s">
        <v>370</v>
      </c>
      <c r="J92" t="s">
        <v>247</v>
      </c>
      <c r="K92">
        <v>1</v>
      </c>
      <c r="L92">
        <v>250</v>
      </c>
      <c r="M92" s="76">
        <v>100</v>
      </c>
      <c r="N92">
        <v>95</v>
      </c>
      <c r="O92" s="76">
        <f>ROUND((Table3[[#This Row],[XP]]*Table3[[#This Row],[entity_spawned (AVG)]])*(Table3[[#This Row],[activating_chance]]/100),0)</f>
        <v>95</v>
      </c>
      <c r="P92" s="73" t="s">
        <v>371</v>
      </c>
      <c r="R92" t="s">
        <v>239</v>
      </c>
      <c r="S92">
        <v>3</v>
      </c>
      <c r="T92">
        <v>80</v>
      </c>
      <c r="U92" s="76">
        <v>100</v>
      </c>
      <c r="V92">
        <v>25</v>
      </c>
      <c r="W92" s="76">
        <f>ROUND((Table2[[#This Row],[XP]]*Table2[[#This Row],[entity_spawned (AVG)]])*(Table2[[#This Row],[activating_chance]]/100),0)</f>
        <v>75</v>
      </c>
      <c r="X92" s="73" t="s">
        <v>370</v>
      </c>
      <c r="Z92" t="s">
        <v>426</v>
      </c>
      <c r="AA92">
        <v>1</v>
      </c>
      <c r="AB92">
        <v>190</v>
      </c>
      <c r="AC92" s="76">
        <v>100</v>
      </c>
      <c r="AD92">
        <v>0</v>
      </c>
      <c r="AE92" s="76">
        <f>ROUND((Table6[[#This Row],[XP]]*Table6[[#This Row],[entity_spawned (AVG)]])*(Table6[[#This Row],[activating_chance]]/100),0)</f>
        <v>0</v>
      </c>
      <c r="AF92" s="73" t="s">
        <v>371</v>
      </c>
    </row>
    <row r="93" spans="2:32" x14ac:dyDescent="0.25">
      <c r="B93" s="74" t="s">
        <v>239</v>
      </c>
      <c r="C93">
        <v>1</v>
      </c>
      <c r="D93" s="76">
        <v>120</v>
      </c>
      <c r="E93" s="76">
        <v>85</v>
      </c>
      <c r="F93" s="76">
        <v>25</v>
      </c>
      <c r="G93" s="76">
        <f>ROUND((Table245[[#This Row],[XP]]*Table245[[#This Row],[entity_spawned (AVG)]])*(Table245[[#This Row],[activating_chance]]/100),0)</f>
        <v>21</v>
      </c>
      <c r="H93" s="73" t="s">
        <v>370</v>
      </c>
      <c r="J93" t="s">
        <v>247</v>
      </c>
      <c r="K93">
        <v>1</v>
      </c>
      <c r="L93">
        <v>250</v>
      </c>
      <c r="M93" s="76">
        <v>100</v>
      </c>
      <c r="N93">
        <v>95</v>
      </c>
      <c r="O93" s="76">
        <f>ROUND((Table3[[#This Row],[XP]]*Table3[[#This Row],[entity_spawned (AVG)]])*(Table3[[#This Row],[activating_chance]]/100),0)</f>
        <v>95</v>
      </c>
      <c r="P93" s="73" t="s">
        <v>371</v>
      </c>
      <c r="R93" t="s">
        <v>239</v>
      </c>
      <c r="S93">
        <v>2</v>
      </c>
      <c r="T93">
        <v>100</v>
      </c>
      <c r="U93" s="76">
        <v>100</v>
      </c>
      <c r="V93">
        <v>25</v>
      </c>
      <c r="W93" s="76">
        <f>ROUND((Table2[[#This Row],[XP]]*Table2[[#This Row],[entity_spawned (AVG)]])*(Table2[[#This Row],[activating_chance]]/100),0)</f>
        <v>50</v>
      </c>
      <c r="X93" s="73" t="s">
        <v>370</v>
      </c>
      <c r="Z93" t="s">
        <v>426</v>
      </c>
      <c r="AA93">
        <v>1</v>
      </c>
      <c r="AB93">
        <v>190</v>
      </c>
      <c r="AC93" s="76">
        <v>100</v>
      </c>
      <c r="AD93">
        <v>0</v>
      </c>
      <c r="AE93" s="76">
        <f>ROUND((Table6[[#This Row],[XP]]*Table6[[#This Row],[entity_spawned (AVG)]])*(Table6[[#This Row],[activating_chance]]/100),0)</f>
        <v>0</v>
      </c>
      <c r="AF93" s="73" t="s">
        <v>371</v>
      </c>
    </row>
    <row r="94" spans="2:32" x14ac:dyDescent="0.25">
      <c r="B94" s="74" t="s">
        <v>239</v>
      </c>
      <c r="C94">
        <v>1</v>
      </c>
      <c r="D94" s="76">
        <v>80</v>
      </c>
      <c r="E94" s="76">
        <v>85</v>
      </c>
      <c r="F94" s="76">
        <v>25</v>
      </c>
      <c r="G94" s="76">
        <f>ROUND((Table245[[#This Row],[XP]]*Table245[[#This Row],[entity_spawned (AVG)]])*(Table245[[#This Row],[activating_chance]]/100),0)</f>
        <v>21</v>
      </c>
      <c r="H94" s="73" t="s">
        <v>370</v>
      </c>
      <c r="J94" t="s">
        <v>247</v>
      </c>
      <c r="K94">
        <v>2</v>
      </c>
      <c r="L94">
        <v>250</v>
      </c>
      <c r="M94" s="76">
        <v>100</v>
      </c>
      <c r="N94">
        <v>95</v>
      </c>
      <c r="O94" s="76">
        <f>ROUND((Table3[[#This Row],[XP]]*Table3[[#This Row],[entity_spawned (AVG)]])*(Table3[[#This Row],[activating_chance]]/100),0)</f>
        <v>190</v>
      </c>
      <c r="P94" s="73" t="s">
        <v>371</v>
      </c>
      <c r="R94" t="s">
        <v>239</v>
      </c>
      <c r="S94">
        <v>2</v>
      </c>
      <c r="T94">
        <v>100</v>
      </c>
      <c r="U94" s="76">
        <v>80</v>
      </c>
      <c r="V94">
        <v>25</v>
      </c>
      <c r="W94" s="76">
        <f>ROUND((Table2[[#This Row],[XP]]*Table2[[#This Row],[entity_spawned (AVG)]])*(Table2[[#This Row],[activating_chance]]/100),0)</f>
        <v>40</v>
      </c>
      <c r="X94" s="73" t="s">
        <v>370</v>
      </c>
      <c r="Z94" t="s">
        <v>426</v>
      </c>
      <c r="AA94">
        <v>1</v>
      </c>
      <c r="AB94">
        <v>190</v>
      </c>
      <c r="AC94" s="76">
        <v>100</v>
      </c>
      <c r="AD94">
        <v>0</v>
      </c>
      <c r="AE94" s="76">
        <f>ROUND((Table6[[#This Row],[XP]]*Table6[[#This Row],[entity_spawned (AVG)]])*(Table6[[#This Row],[activating_chance]]/100),0)</f>
        <v>0</v>
      </c>
      <c r="AF94" s="73" t="s">
        <v>371</v>
      </c>
    </row>
    <row r="95" spans="2:32" x14ac:dyDescent="0.25">
      <c r="B95" s="74" t="s">
        <v>239</v>
      </c>
      <c r="C95">
        <v>2</v>
      </c>
      <c r="D95" s="76">
        <v>90</v>
      </c>
      <c r="E95" s="76">
        <v>100</v>
      </c>
      <c r="F95" s="76">
        <v>25</v>
      </c>
      <c r="G95" s="76">
        <f>ROUND((Table245[[#This Row],[XP]]*Table245[[#This Row],[entity_spawned (AVG)]])*(Table245[[#This Row],[activating_chance]]/100),0)</f>
        <v>50</v>
      </c>
      <c r="H95" s="73" t="s">
        <v>370</v>
      </c>
      <c r="J95" t="s">
        <v>247</v>
      </c>
      <c r="K95">
        <v>1</v>
      </c>
      <c r="L95">
        <v>250</v>
      </c>
      <c r="M95" s="76">
        <v>40</v>
      </c>
      <c r="N95">
        <v>95</v>
      </c>
      <c r="O95" s="76">
        <f>ROUND((Table3[[#This Row],[XP]]*Table3[[#This Row],[entity_spawned (AVG)]])*(Table3[[#This Row],[activating_chance]]/100),0)</f>
        <v>38</v>
      </c>
      <c r="P95" s="73" t="s">
        <v>371</v>
      </c>
      <c r="R95" t="s">
        <v>239</v>
      </c>
      <c r="S95">
        <v>1</v>
      </c>
      <c r="T95">
        <v>100</v>
      </c>
      <c r="U95" s="76">
        <v>100</v>
      </c>
      <c r="V95">
        <v>25</v>
      </c>
      <c r="W95" s="76">
        <f>ROUND((Table2[[#This Row],[XP]]*Table2[[#This Row],[entity_spawned (AVG)]])*(Table2[[#This Row],[activating_chance]]/100),0)</f>
        <v>25</v>
      </c>
      <c r="X95" s="73" t="s">
        <v>370</v>
      </c>
      <c r="Z95" t="s">
        <v>426</v>
      </c>
      <c r="AA95">
        <v>1</v>
      </c>
      <c r="AB95">
        <v>190</v>
      </c>
      <c r="AC95" s="76">
        <v>100</v>
      </c>
      <c r="AD95">
        <v>0</v>
      </c>
      <c r="AE95" s="76">
        <f>ROUND((Table6[[#This Row],[XP]]*Table6[[#This Row],[entity_spawned (AVG)]])*(Table6[[#This Row],[activating_chance]]/100),0)</f>
        <v>0</v>
      </c>
      <c r="AF95" s="73" t="s">
        <v>371</v>
      </c>
    </row>
    <row r="96" spans="2:32" x14ac:dyDescent="0.25">
      <c r="B96" s="74" t="s">
        <v>239</v>
      </c>
      <c r="C96">
        <v>7</v>
      </c>
      <c r="D96" s="76">
        <v>160</v>
      </c>
      <c r="E96" s="76">
        <v>100</v>
      </c>
      <c r="F96" s="76">
        <v>25</v>
      </c>
      <c r="G96" s="76">
        <f>ROUND((Table245[[#This Row],[XP]]*Table245[[#This Row],[entity_spawned (AVG)]])*(Table245[[#This Row],[activating_chance]]/100),0)</f>
        <v>175</v>
      </c>
      <c r="H96" s="73" t="s">
        <v>370</v>
      </c>
      <c r="J96" t="s">
        <v>247</v>
      </c>
      <c r="K96">
        <v>1</v>
      </c>
      <c r="L96">
        <v>250</v>
      </c>
      <c r="M96" s="76">
        <v>100</v>
      </c>
      <c r="N96">
        <v>95</v>
      </c>
      <c r="O96" s="76">
        <f>ROUND((Table3[[#This Row],[XP]]*Table3[[#This Row],[entity_spawned (AVG)]])*(Table3[[#This Row],[activating_chance]]/100),0)</f>
        <v>95</v>
      </c>
      <c r="P96" s="73" t="s">
        <v>371</v>
      </c>
      <c r="R96" t="s">
        <v>239</v>
      </c>
      <c r="S96">
        <v>2</v>
      </c>
      <c r="T96">
        <v>90</v>
      </c>
      <c r="U96" s="76">
        <v>100</v>
      </c>
      <c r="V96">
        <v>25</v>
      </c>
      <c r="W96" s="76">
        <f>ROUND((Table2[[#This Row],[XP]]*Table2[[#This Row],[entity_spawned (AVG)]])*(Table2[[#This Row],[activating_chance]]/100),0)</f>
        <v>50</v>
      </c>
      <c r="X96" s="73" t="s">
        <v>370</v>
      </c>
      <c r="Z96" t="s">
        <v>426</v>
      </c>
      <c r="AA96">
        <v>1</v>
      </c>
      <c r="AB96">
        <v>190</v>
      </c>
      <c r="AC96" s="76">
        <v>100</v>
      </c>
      <c r="AD96">
        <v>0</v>
      </c>
      <c r="AE96" s="76">
        <f>ROUND((Table6[[#This Row],[XP]]*Table6[[#This Row],[entity_spawned (AVG)]])*(Table6[[#This Row],[activating_chance]]/100),0)</f>
        <v>0</v>
      </c>
      <c r="AF96" s="73" t="s">
        <v>371</v>
      </c>
    </row>
    <row r="97" spans="2:32" x14ac:dyDescent="0.25">
      <c r="B97" s="74" t="s">
        <v>239</v>
      </c>
      <c r="C97">
        <v>5</v>
      </c>
      <c r="D97" s="76">
        <v>140</v>
      </c>
      <c r="E97" s="76">
        <v>100</v>
      </c>
      <c r="F97" s="76">
        <v>25</v>
      </c>
      <c r="G97" s="76">
        <f>ROUND((Table245[[#This Row],[XP]]*Table245[[#This Row],[entity_spawned (AVG)]])*(Table245[[#This Row],[activating_chance]]/100),0)</f>
        <v>125</v>
      </c>
      <c r="H97" s="73" t="s">
        <v>370</v>
      </c>
      <c r="J97" t="s">
        <v>247</v>
      </c>
      <c r="K97">
        <v>1</v>
      </c>
      <c r="L97">
        <v>250</v>
      </c>
      <c r="M97" s="76">
        <v>100</v>
      </c>
      <c r="N97">
        <v>95</v>
      </c>
      <c r="O97" s="76">
        <f>ROUND((Table3[[#This Row],[XP]]*Table3[[#This Row],[entity_spawned (AVG)]])*(Table3[[#This Row],[activating_chance]]/100),0)</f>
        <v>95</v>
      </c>
      <c r="P97" s="73" t="s">
        <v>371</v>
      </c>
      <c r="R97" t="s">
        <v>239</v>
      </c>
      <c r="S97">
        <v>2</v>
      </c>
      <c r="T97">
        <v>140</v>
      </c>
      <c r="U97" s="76">
        <v>100</v>
      </c>
      <c r="V97">
        <v>25</v>
      </c>
      <c r="W97" s="76">
        <f>ROUND((Table2[[#This Row],[XP]]*Table2[[#This Row],[entity_spawned (AVG)]])*(Table2[[#This Row],[activating_chance]]/100),0)</f>
        <v>50</v>
      </c>
      <c r="X97" s="73" t="s">
        <v>370</v>
      </c>
      <c r="Z97" t="s">
        <v>263</v>
      </c>
      <c r="AA97">
        <v>1</v>
      </c>
      <c r="AB97">
        <v>420</v>
      </c>
      <c r="AC97" s="76">
        <v>100</v>
      </c>
      <c r="AD97">
        <v>83</v>
      </c>
      <c r="AE97" s="76">
        <f>ROUND((Table6[[#This Row],[XP]]*Table6[[#This Row],[entity_spawned (AVG)]])*(Table6[[#This Row],[activating_chance]]/100),0)</f>
        <v>83</v>
      </c>
      <c r="AF97" s="73" t="s">
        <v>371</v>
      </c>
    </row>
    <row r="98" spans="2:32" x14ac:dyDescent="0.25">
      <c r="B98" s="74" t="s">
        <v>239</v>
      </c>
      <c r="C98">
        <v>3</v>
      </c>
      <c r="D98" s="76">
        <v>140</v>
      </c>
      <c r="E98" s="76">
        <v>80</v>
      </c>
      <c r="F98" s="76">
        <v>25</v>
      </c>
      <c r="G98" s="76">
        <f>ROUND((Table245[[#This Row],[XP]]*Table245[[#This Row],[entity_spawned (AVG)]])*(Table245[[#This Row],[activating_chance]]/100),0)</f>
        <v>60</v>
      </c>
      <c r="H98" s="73" t="s">
        <v>370</v>
      </c>
      <c r="J98" t="s">
        <v>247</v>
      </c>
      <c r="K98">
        <v>1</v>
      </c>
      <c r="L98">
        <v>250</v>
      </c>
      <c r="M98" s="76">
        <v>100</v>
      </c>
      <c r="N98">
        <v>95</v>
      </c>
      <c r="O98" s="76">
        <f>ROUND((Table3[[#This Row],[XP]]*Table3[[#This Row],[entity_spawned (AVG)]])*(Table3[[#This Row],[activating_chance]]/100),0)</f>
        <v>95</v>
      </c>
      <c r="P98" s="73" t="s">
        <v>371</v>
      </c>
      <c r="R98" t="s">
        <v>239</v>
      </c>
      <c r="S98">
        <v>2</v>
      </c>
      <c r="T98">
        <v>90</v>
      </c>
      <c r="U98" s="76">
        <v>100</v>
      </c>
      <c r="V98">
        <v>25</v>
      </c>
      <c r="W98" s="76">
        <f>ROUND((Table2[[#This Row],[XP]]*Table2[[#This Row],[entity_spawned (AVG)]])*(Table2[[#This Row],[activating_chance]]/100),0)</f>
        <v>50</v>
      </c>
      <c r="X98" s="73" t="s">
        <v>370</v>
      </c>
      <c r="Z98" t="s">
        <v>263</v>
      </c>
      <c r="AA98">
        <v>1</v>
      </c>
      <c r="AB98">
        <v>420</v>
      </c>
      <c r="AC98" s="76">
        <v>100</v>
      </c>
      <c r="AD98">
        <v>83</v>
      </c>
      <c r="AE98" s="76">
        <f>ROUND((Table6[[#This Row],[XP]]*Table6[[#This Row],[entity_spawned (AVG)]])*(Table6[[#This Row],[activating_chance]]/100),0)</f>
        <v>83</v>
      </c>
      <c r="AF98" s="73" t="s">
        <v>371</v>
      </c>
    </row>
    <row r="99" spans="2:32" x14ac:dyDescent="0.25">
      <c r="B99" s="74" t="s">
        <v>239</v>
      </c>
      <c r="C99">
        <v>3</v>
      </c>
      <c r="D99" s="76">
        <v>90</v>
      </c>
      <c r="E99" s="76">
        <v>30</v>
      </c>
      <c r="F99" s="76">
        <v>25</v>
      </c>
      <c r="G99" s="76">
        <f>ROUND((Table245[[#This Row],[XP]]*Table245[[#This Row],[entity_spawned (AVG)]])*(Table245[[#This Row],[activating_chance]]/100),0)</f>
        <v>23</v>
      </c>
      <c r="H99" s="73" t="s">
        <v>370</v>
      </c>
      <c r="J99" t="s">
        <v>248</v>
      </c>
      <c r="K99">
        <v>1</v>
      </c>
      <c r="L99">
        <v>300</v>
      </c>
      <c r="M99" s="76">
        <v>60</v>
      </c>
      <c r="N99">
        <v>195</v>
      </c>
      <c r="O99" s="76">
        <f>ROUND((Table3[[#This Row],[XP]]*Table3[[#This Row],[entity_spawned (AVG)]])*(Table3[[#This Row],[activating_chance]]/100),0)</f>
        <v>117</v>
      </c>
      <c r="P99" s="73" t="s">
        <v>371</v>
      </c>
      <c r="R99" t="s">
        <v>239</v>
      </c>
      <c r="S99">
        <v>6</v>
      </c>
      <c r="T99">
        <v>120</v>
      </c>
      <c r="U99" s="76">
        <v>40</v>
      </c>
      <c r="V99">
        <v>25</v>
      </c>
      <c r="W99" s="76">
        <f>ROUND((Table2[[#This Row],[XP]]*Table2[[#This Row],[entity_spawned (AVG)]])*(Table2[[#This Row],[activating_chance]]/100),0)</f>
        <v>60</v>
      </c>
      <c r="X99" s="73" t="s">
        <v>370</v>
      </c>
      <c r="Z99" t="s">
        <v>443</v>
      </c>
      <c r="AA99">
        <v>1</v>
      </c>
      <c r="AB99">
        <v>220</v>
      </c>
      <c r="AC99" s="76">
        <v>100</v>
      </c>
      <c r="AD99">
        <v>83</v>
      </c>
      <c r="AE99" s="76">
        <f>ROUND((Table6[[#This Row],[XP]]*Table6[[#This Row],[entity_spawned (AVG)]])*(Table6[[#This Row],[activating_chance]]/100),0)</f>
        <v>83</v>
      </c>
      <c r="AF99" s="73" t="s">
        <v>370</v>
      </c>
    </row>
    <row r="100" spans="2:32" x14ac:dyDescent="0.25">
      <c r="B100" s="74" t="s">
        <v>239</v>
      </c>
      <c r="C100">
        <v>2</v>
      </c>
      <c r="D100" s="76">
        <v>110</v>
      </c>
      <c r="E100" s="76">
        <v>100</v>
      </c>
      <c r="F100" s="76">
        <v>25</v>
      </c>
      <c r="G100" s="76">
        <f>ROUND((Table245[[#This Row],[XP]]*Table245[[#This Row],[entity_spawned (AVG)]])*(Table245[[#This Row],[activating_chance]]/100),0)</f>
        <v>50</v>
      </c>
      <c r="H100" s="73" t="s">
        <v>370</v>
      </c>
      <c r="J100" t="s">
        <v>248</v>
      </c>
      <c r="K100">
        <v>2</v>
      </c>
      <c r="L100">
        <v>250</v>
      </c>
      <c r="M100" s="76">
        <v>100</v>
      </c>
      <c r="N100">
        <v>195</v>
      </c>
      <c r="O100" s="76">
        <f>ROUND((Table3[[#This Row],[XP]]*Table3[[#This Row],[entity_spawned (AVG)]])*(Table3[[#This Row],[activating_chance]]/100),0)</f>
        <v>390</v>
      </c>
      <c r="P100" s="73" t="s">
        <v>371</v>
      </c>
      <c r="R100" t="s">
        <v>239</v>
      </c>
      <c r="S100">
        <v>1</v>
      </c>
      <c r="T100">
        <v>90</v>
      </c>
      <c r="U100" s="76">
        <v>100</v>
      </c>
      <c r="V100">
        <v>25</v>
      </c>
      <c r="W100" s="76">
        <f>ROUND((Table2[[#This Row],[XP]]*Table2[[#This Row],[entity_spawned (AVG)]])*(Table2[[#This Row],[activating_chance]]/100),0)</f>
        <v>25</v>
      </c>
      <c r="X100" s="73" t="s">
        <v>370</v>
      </c>
      <c r="Z100" t="s">
        <v>447</v>
      </c>
      <c r="AA100">
        <v>6</v>
      </c>
      <c r="AB100">
        <v>120</v>
      </c>
      <c r="AC100" s="76">
        <v>100</v>
      </c>
      <c r="AD100">
        <v>25</v>
      </c>
      <c r="AE100" s="76">
        <f>ROUND((Table6[[#This Row],[XP]]*Table6[[#This Row],[entity_spawned (AVG)]])*(Table6[[#This Row],[activating_chance]]/100),0)</f>
        <v>150</v>
      </c>
      <c r="AF100" s="73" t="s">
        <v>370</v>
      </c>
    </row>
    <row r="101" spans="2:32" x14ac:dyDescent="0.25">
      <c r="B101" s="74" t="s">
        <v>239</v>
      </c>
      <c r="C101">
        <v>1</v>
      </c>
      <c r="D101" s="76">
        <v>140</v>
      </c>
      <c r="E101" s="76">
        <v>100</v>
      </c>
      <c r="F101" s="76">
        <v>25</v>
      </c>
      <c r="G101" s="76">
        <f>ROUND((Table245[[#This Row],[XP]]*Table245[[#This Row],[entity_spawned (AVG)]])*(Table245[[#This Row],[activating_chance]]/100),0)</f>
        <v>25</v>
      </c>
      <c r="H101" s="73" t="s">
        <v>370</v>
      </c>
      <c r="J101" t="s">
        <v>248</v>
      </c>
      <c r="K101">
        <v>2</v>
      </c>
      <c r="L101">
        <v>250</v>
      </c>
      <c r="M101" s="76">
        <v>100</v>
      </c>
      <c r="N101">
        <v>195</v>
      </c>
      <c r="O101" s="76">
        <f>ROUND((Table3[[#This Row],[XP]]*Table3[[#This Row],[entity_spawned (AVG)]])*(Table3[[#This Row],[activating_chance]]/100),0)</f>
        <v>390</v>
      </c>
      <c r="P101" s="73" t="s">
        <v>371</v>
      </c>
      <c r="R101" t="s">
        <v>239</v>
      </c>
      <c r="S101">
        <v>2</v>
      </c>
      <c r="T101">
        <v>100</v>
      </c>
      <c r="U101" s="76">
        <v>100</v>
      </c>
      <c r="V101">
        <v>25</v>
      </c>
      <c r="W101" s="76">
        <f>ROUND((Table2[[#This Row],[XP]]*Table2[[#This Row],[entity_spawned (AVG)]])*(Table2[[#This Row],[activating_chance]]/100),0)</f>
        <v>50</v>
      </c>
      <c r="X101" s="73" t="s">
        <v>370</v>
      </c>
      <c r="Z101" t="s">
        <v>447</v>
      </c>
      <c r="AA101">
        <v>4</v>
      </c>
      <c r="AB101">
        <v>120</v>
      </c>
      <c r="AC101" s="76">
        <v>100</v>
      </c>
      <c r="AD101">
        <v>25</v>
      </c>
      <c r="AE101" s="76">
        <f>ROUND((Table6[[#This Row],[XP]]*Table6[[#This Row],[entity_spawned (AVG)]])*(Table6[[#This Row],[activating_chance]]/100),0)</f>
        <v>100</v>
      </c>
      <c r="AF101" s="73" t="s">
        <v>370</v>
      </c>
    </row>
    <row r="102" spans="2:32" x14ac:dyDescent="0.25">
      <c r="B102" s="74" t="s">
        <v>239</v>
      </c>
      <c r="C102">
        <v>2</v>
      </c>
      <c r="D102" s="76">
        <v>110</v>
      </c>
      <c r="E102" s="76">
        <v>60</v>
      </c>
      <c r="F102" s="76">
        <v>25</v>
      </c>
      <c r="G102" s="76">
        <f>ROUND((Table245[[#This Row],[XP]]*Table245[[#This Row],[entity_spawned (AVG)]])*(Table245[[#This Row],[activating_chance]]/100),0)</f>
        <v>30</v>
      </c>
      <c r="H102" s="73" t="s">
        <v>370</v>
      </c>
      <c r="J102" t="s">
        <v>248</v>
      </c>
      <c r="K102">
        <v>1</v>
      </c>
      <c r="L102">
        <v>300</v>
      </c>
      <c r="M102" s="76">
        <v>100</v>
      </c>
      <c r="N102">
        <v>195</v>
      </c>
      <c r="O102" s="76">
        <f>ROUND((Table3[[#This Row],[XP]]*Table3[[#This Row],[entity_spawned (AVG)]])*(Table3[[#This Row],[activating_chance]]/100),0)</f>
        <v>195</v>
      </c>
      <c r="P102" s="73" t="s">
        <v>371</v>
      </c>
      <c r="R102" t="s">
        <v>239</v>
      </c>
      <c r="S102">
        <v>2</v>
      </c>
      <c r="T102">
        <v>80</v>
      </c>
      <c r="U102" s="76">
        <v>85</v>
      </c>
      <c r="V102">
        <v>25</v>
      </c>
      <c r="W102" s="76">
        <f>ROUND((Table2[[#This Row],[XP]]*Table2[[#This Row],[entity_spawned (AVG)]])*(Table2[[#This Row],[activating_chance]]/100),0)</f>
        <v>43</v>
      </c>
      <c r="X102" s="73" t="s">
        <v>370</v>
      </c>
      <c r="Z102" t="s">
        <v>447</v>
      </c>
      <c r="AA102">
        <v>6</v>
      </c>
      <c r="AB102">
        <v>120</v>
      </c>
      <c r="AC102" s="76">
        <v>100</v>
      </c>
      <c r="AD102">
        <v>25</v>
      </c>
      <c r="AE102" s="76">
        <f>ROUND((Table6[[#This Row],[XP]]*Table6[[#This Row],[entity_spawned (AVG)]])*(Table6[[#This Row],[activating_chance]]/100),0)</f>
        <v>150</v>
      </c>
      <c r="AF102" s="73" t="s">
        <v>370</v>
      </c>
    </row>
    <row r="103" spans="2:32" x14ac:dyDescent="0.25">
      <c r="B103" s="74" t="s">
        <v>239</v>
      </c>
      <c r="C103">
        <v>2</v>
      </c>
      <c r="D103" s="76">
        <v>50</v>
      </c>
      <c r="E103" s="76">
        <v>90</v>
      </c>
      <c r="F103" s="76">
        <v>25</v>
      </c>
      <c r="G103" s="76">
        <f>ROUND((Table245[[#This Row],[XP]]*Table245[[#This Row],[entity_spawned (AVG)]])*(Table245[[#This Row],[activating_chance]]/100),0)</f>
        <v>45</v>
      </c>
      <c r="H103" s="73" t="s">
        <v>370</v>
      </c>
      <c r="J103" t="s">
        <v>248</v>
      </c>
      <c r="K103">
        <v>1</v>
      </c>
      <c r="L103">
        <v>300</v>
      </c>
      <c r="M103" s="76">
        <v>100</v>
      </c>
      <c r="N103">
        <v>195</v>
      </c>
      <c r="O103" s="76">
        <f>ROUND((Table3[[#This Row],[XP]]*Table3[[#This Row],[entity_spawned (AVG)]])*(Table3[[#This Row],[activating_chance]]/100),0)</f>
        <v>195</v>
      </c>
      <c r="P103" s="73" t="s">
        <v>371</v>
      </c>
      <c r="R103" t="s">
        <v>239</v>
      </c>
      <c r="S103">
        <v>2</v>
      </c>
      <c r="T103">
        <v>90</v>
      </c>
      <c r="U103" s="76">
        <v>100</v>
      </c>
      <c r="V103">
        <v>25</v>
      </c>
      <c r="W103" s="76">
        <f>ROUND((Table2[[#This Row],[XP]]*Table2[[#This Row],[entity_spawned (AVG)]])*(Table2[[#This Row],[activating_chance]]/100),0)</f>
        <v>50</v>
      </c>
      <c r="X103" s="73" t="s">
        <v>370</v>
      </c>
      <c r="Z103" t="s">
        <v>447</v>
      </c>
      <c r="AA103">
        <v>6</v>
      </c>
      <c r="AB103">
        <v>120</v>
      </c>
      <c r="AC103" s="76">
        <v>100</v>
      </c>
      <c r="AD103">
        <v>25</v>
      </c>
      <c r="AE103" s="76">
        <f>ROUND((Table6[[#This Row],[XP]]*Table6[[#This Row],[entity_spawned (AVG)]])*(Table6[[#This Row],[activating_chance]]/100),0)</f>
        <v>150</v>
      </c>
      <c r="AF103" s="73" t="s">
        <v>370</v>
      </c>
    </row>
    <row r="104" spans="2:32" x14ac:dyDescent="0.25">
      <c r="B104" s="74" t="s">
        <v>239</v>
      </c>
      <c r="C104">
        <v>1</v>
      </c>
      <c r="D104" s="76">
        <v>60</v>
      </c>
      <c r="E104" s="76">
        <v>80</v>
      </c>
      <c r="F104" s="76">
        <v>25</v>
      </c>
      <c r="G104" s="76">
        <f>ROUND((Table245[[#This Row],[XP]]*Table245[[#This Row],[entity_spawned (AVG)]])*(Table245[[#This Row],[activating_chance]]/100),0)</f>
        <v>20</v>
      </c>
      <c r="H104" s="73" t="s">
        <v>370</v>
      </c>
      <c r="J104" t="s">
        <v>248</v>
      </c>
      <c r="K104">
        <v>1</v>
      </c>
      <c r="L104">
        <v>300</v>
      </c>
      <c r="M104" s="76">
        <v>100</v>
      </c>
      <c r="N104">
        <v>195</v>
      </c>
      <c r="O104" s="76">
        <f>ROUND((Table3[[#This Row],[XP]]*Table3[[#This Row],[entity_spawned (AVG)]])*(Table3[[#This Row],[activating_chance]]/100),0)</f>
        <v>195</v>
      </c>
      <c r="P104" s="73" t="s">
        <v>371</v>
      </c>
      <c r="R104" t="s">
        <v>239</v>
      </c>
      <c r="S104">
        <v>3</v>
      </c>
      <c r="T104">
        <v>80</v>
      </c>
      <c r="U104" s="76">
        <v>85</v>
      </c>
      <c r="V104">
        <v>25</v>
      </c>
      <c r="W104" s="76">
        <f>ROUND((Table2[[#This Row],[XP]]*Table2[[#This Row],[entity_spawned (AVG)]])*(Table2[[#This Row],[activating_chance]]/100),0)</f>
        <v>64</v>
      </c>
      <c r="X104" s="73" t="s">
        <v>370</v>
      </c>
      <c r="Z104" t="s">
        <v>272</v>
      </c>
      <c r="AA104">
        <v>1</v>
      </c>
      <c r="AB104">
        <v>170</v>
      </c>
      <c r="AC104" s="76">
        <v>100</v>
      </c>
      <c r="AD104">
        <v>55</v>
      </c>
      <c r="AE104" s="76">
        <f>ROUND((Table6[[#This Row],[XP]]*Table6[[#This Row],[entity_spawned (AVG)]])*(Table6[[#This Row],[activating_chance]]/100),0)</f>
        <v>55</v>
      </c>
      <c r="AF104" s="73" t="s">
        <v>371</v>
      </c>
    </row>
    <row r="105" spans="2:32" x14ac:dyDescent="0.25">
      <c r="B105" s="74" t="s">
        <v>239</v>
      </c>
      <c r="C105">
        <v>3</v>
      </c>
      <c r="D105" s="76">
        <v>140</v>
      </c>
      <c r="E105" s="76">
        <v>40</v>
      </c>
      <c r="F105" s="76">
        <v>25</v>
      </c>
      <c r="G105" s="76">
        <f>ROUND((Table245[[#This Row],[XP]]*Table245[[#This Row],[entity_spawned (AVG)]])*(Table245[[#This Row],[activating_chance]]/100),0)</f>
        <v>30</v>
      </c>
      <c r="H105" s="73" t="s">
        <v>370</v>
      </c>
      <c r="J105" t="s">
        <v>248</v>
      </c>
      <c r="K105">
        <v>1</v>
      </c>
      <c r="L105">
        <v>300</v>
      </c>
      <c r="M105" s="76">
        <v>100</v>
      </c>
      <c r="N105">
        <v>195</v>
      </c>
      <c r="O105" s="76">
        <f>ROUND((Table3[[#This Row],[XP]]*Table3[[#This Row],[entity_spawned (AVG)]])*(Table3[[#This Row],[activating_chance]]/100),0)</f>
        <v>195</v>
      </c>
      <c r="P105" s="73" t="s">
        <v>371</v>
      </c>
      <c r="R105" t="s">
        <v>239</v>
      </c>
      <c r="S105">
        <v>2</v>
      </c>
      <c r="T105">
        <v>80</v>
      </c>
      <c r="U105" s="76">
        <v>100</v>
      </c>
      <c r="V105">
        <v>25</v>
      </c>
      <c r="W105" s="76">
        <f>ROUND((Table2[[#This Row],[XP]]*Table2[[#This Row],[entity_spawned (AVG)]])*(Table2[[#This Row],[activating_chance]]/100),0)</f>
        <v>50</v>
      </c>
      <c r="X105" s="73" t="s">
        <v>370</v>
      </c>
      <c r="Z105" t="s">
        <v>272</v>
      </c>
      <c r="AA105">
        <v>1</v>
      </c>
      <c r="AB105">
        <v>170</v>
      </c>
      <c r="AC105" s="76">
        <v>100</v>
      </c>
      <c r="AD105">
        <v>55</v>
      </c>
      <c r="AE105" s="76">
        <f>ROUND((Table6[[#This Row],[XP]]*Table6[[#This Row],[entity_spawned (AVG)]])*(Table6[[#This Row],[activating_chance]]/100),0)</f>
        <v>55</v>
      </c>
      <c r="AF105" s="73" t="s">
        <v>371</v>
      </c>
    </row>
    <row r="106" spans="2:32" x14ac:dyDescent="0.25">
      <c r="B106" s="74" t="s">
        <v>239</v>
      </c>
      <c r="C106">
        <v>3</v>
      </c>
      <c r="D106" s="76">
        <v>120</v>
      </c>
      <c r="E106" s="76">
        <v>100</v>
      </c>
      <c r="F106" s="76">
        <v>25</v>
      </c>
      <c r="G106" s="76">
        <f>ROUND((Table245[[#This Row],[XP]]*Table245[[#This Row],[entity_spawned (AVG)]])*(Table245[[#This Row],[activating_chance]]/100),0)</f>
        <v>75</v>
      </c>
      <c r="H106" s="73" t="s">
        <v>370</v>
      </c>
      <c r="J106" t="s">
        <v>250</v>
      </c>
      <c r="K106">
        <v>1</v>
      </c>
      <c r="L106">
        <v>100</v>
      </c>
      <c r="M106" s="76">
        <v>100</v>
      </c>
      <c r="N106">
        <v>25</v>
      </c>
      <c r="O106" s="76">
        <f>ROUND((Table3[[#This Row],[XP]]*Table3[[#This Row],[entity_spawned (AVG)]])*(Table3[[#This Row],[activating_chance]]/100),0)</f>
        <v>25</v>
      </c>
      <c r="P106" s="73" t="s">
        <v>371</v>
      </c>
      <c r="R106" t="s">
        <v>239</v>
      </c>
      <c r="S106">
        <v>2</v>
      </c>
      <c r="T106">
        <v>100</v>
      </c>
      <c r="U106" s="76">
        <v>80</v>
      </c>
      <c r="V106">
        <v>25</v>
      </c>
      <c r="W106" s="76">
        <f>ROUND((Table2[[#This Row],[XP]]*Table2[[#This Row],[entity_spawned (AVG)]])*(Table2[[#This Row],[activating_chance]]/100),0)</f>
        <v>40</v>
      </c>
      <c r="X106" s="73" t="s">
        <v>370</v>
      </c>
      <c r="Z106" t="s">
        <v>272</v>
      </c>
      <c r="AA106">
        <v>1</v>
      </c>
      <c r="AB106">
        <v>170</v>
      </c>
      <c r="AC106" s="76">
        <v>100</v>
      </c>
      <c r="AD106">
        <v>55</v>
      </c>
      <c r="AE106" s="76">
        <f>ROUND((Table6[[#This Row],[XP]]*Table6[[#This Row],[entity_spawned (AVG)]])*(Table6[[#This Row],[activating_chance]]/100),0)</f>
        <v>55</v>
      </c>
      <c r="AF106" s="73" t="s">
        <v>371</v>
      </c>
    </row>
    <row r="107" spans="2:32" x14ac:dyDescent="0.25">
      <c r="B107" s="74" t="s">
        <v>239</v>
      </c>
      <c r="C107">
        <v>5</v>
      </c>
      <c r="D107" s="76">
        <v>140</v>
      </c>
      <c r="E107" s="76">
        <v>10</v>
      </c>
      <c r="F107" s="76">
        <v>25</v>
      </c>
      <c r="G107" s="76">
        <f>ROUND((Table245[[#This Row],[XP]]*Table245[[#This Row],[entity_spawned (AVG)]])*(Table245[[#This Row],[activating_chance]]/100),0)</f>
        <v>13</v>
      </c>
      <c r="H107" s="73" t="s">
        <v>370</v>
      </c>
      <c r="J107" t="s">
        <v>250</v>
      </c>
      <c r="K107">
        <v>1</v>
      </c>
      <c r="L107">
        <v>180</v>
      </c>
      <c r="M107" s="76">
        <v>100</v>
      </c>
      <c r="N107">
        <v>25</v>
      </c>
      <c r="O107" s="76">
        <f>ROUND((Table3[[#This Row],[XP]]*Table3[[#This Row],[entity_spawned (AVG)]])*(Table3[[#This Row],[activating_chance]]/100),0)</f>
        <v>25</v>
      </c>
      <c r="P107" s="73" t="s">
        <v>371</v>
      </c>
      <c r="R107" t="s">
        <v>239</v>
      </c>
      <c r="S107">
        <v>2</v>
      </c>
      <c r="T107">
        <v>140</v>
      </c>
      <c r="U107" s="76">
        <v>80</v>
      </c>
      <c r="V107">
        <v>25</v>
      </c>
      <c r="W107" s="76">
        <f>ROUND((Table2[[#This Row],[XP]]*Table2[[#This Row],[entity_spawned (AVG)]])*(Table2[[#This Row],[activating_chance]]/100),0)</f>
        <v>40</v>
      </c>
      <c r="X107" s="73" t="s">
        <v>370</v>
      </c>
      <c r="Z107" t="s">
        <v>272</v>
      </c>
      <c r="AA107">
        <v>1</v>
      </c>
      <c r="AB107">
        <v>170</v>
      </c>
      <c r="AC107" s="76">
        <v>100</v>
      </c>
      <c r="AD107">
        <v>55</v>
      </c>
      <c r="AE107" s="76">
        <f>ROUND((Table6[[#This Row],[XP]]*Table6[[#This Row],[entity_spawned (AVG)]])*(Table6[[#This Row],[activating_chance]]/100),0)</f>
        <v>55</v>
      </c>
      <c r="AF107" s="73" t="s">
        <v>371</v>
      </c>
    </row>
    <row r="108" spans="2:32" x14ac:dyDescent="0.25">
      <c r="B108" s="74" t="s">
        <v>239</v>
      </c>
      <c r="C108">
        <v>3</v>
      </c>
      <c r="D108" s="76">
        <v>140</v>
      </c>
      <c r="E108" s="76">
        <v>70</v>
      </c>
      <c r="F108" s="76">
        <v>25</v>
      </c>
      <c r="G108" s="76">
        <f>ROUND((Table245[[#This Row],[XP]]*Table245[[#This Row],[entity_spawned (AVG)]])*(Table245[[#This Row],[activating_chance]]/100),0)</f>
        <v>53</v>
      </c>
      <c r="H108" s="73" t="s">
        <v>370</v>
      </c>
      <c r="J108" t="s">
        <v>250</v>
      </c>
      <c r="K108">
        <v>1</v>
      </c>
      <c r="L108">
        <v>180</v>
      </c>
      <c r="M108" s="76">
        <v>80</v>
      </c>
      <c r="N108">
        <v>25</v>
      </c>
      <c r="O108" s="76">
        <f>ROUND((Table3[[#This Row],[XP]]*Table3[[#This Row],[entity_spawned (AVG)]])*(Table3[[#This Row],[activating_chance]]/100),0)</f>
        <v>20</v>
      </c>
      <c r="P108" s="73" t="s">
        <v>371</v>
      </c>
      <c r="R108" t="s">
        <v>239</v>
      </c>
      <c r="S108">
        <v>1</v>
      </c>
      <c r="T108">
        <v>70</v>
      </c>
      <c r="U108" s="76">
        <v>100</v>
      </c>
      <c r="V108">
        <v>25</v>
      </c>
      <c r="W108" s="76">
        <f>ROUND((Table2[[#This Row],[XP]]*Table2[[#This Row],[entity_spawned (AVG)]])*(Table2[[#This Row],[activating_chance]]/100),0)</f>
        <v>25</v>
      </c>
      <c r="X108" s="73" t="s">
        <v>370</v>
      </c>
      <c r="Z108" t="s">
        <v>272</v>
      </c>
      <c r="AA108">
        <v>1</v>
      </c>
      <c r="AB108">
        <v>170</v>
      </c>
      <c r="AC108" s="76">
        <v>100</v>
      </c>
      <c r="AD108">
        <v>55</v>
      </c>
      <c r="AE108" s="76">
        <f>ROUND((Table6[[#This Row],[XP]]*Table6[[#This Row],[entity_spawned (AVG)]])*(Table6[[#This Row],[activating_chance]]/100),0)</f>
        <v>55</v>
      </c>
      <c r="AF108" s="73" t="s">
        <v>371</v>
      </c>
    </row>
    <row r="109" spans="2:32" x14ac:dyDescent="0.25">
      <c r="B109" s="74" t="s">
        <v>239</v>
      </c>
      <c r="C109">
        <v>3</v>
      </c>
      <c r="D109" s="76">
        <v>120</v>
      </c>
      <c r="E109" s="76">
        <v>85</v>
      </c>
      <c r="F109" s="76">
        <v>25</v>
      </c>
      <c r="G109" s="76">
        <f>ROUND((Table245[[#This Row],[XP]]*Table245[[#This Row],[entity_spawned (AVG)]])*(Table245[[#This Row],[activating_chance]]/100),0)</f>
        <v>64</v>
      </c>
      <c r="H109" s="73" t="s">
        <v>370</v>
      </c>
      <c r="J109" t="s">
        <v>255</v>
      </c>
      <c r="K109">
        <v>1</v>
      </c>
      <c r="L109">
        <v>2000</v>
      </c>
      <c r="M109" s="76">
        <v>100</v>
      </c>
      <c r="N109">
        <v>175</v>
      </c>
      <c r="O109" s="76">
        <f>ROUND((Table3[[#This Row],[XP]]*Table3[[#This Row],[entity_spawned (AVG)]])*(Table3[[#This Row],[activating_chance]]/100),0)</f>
        <v>175</v>
      </c>
      <c r="P109" s="73" t="s">
        <v>371</v>
      </c>
      <c r="R109" t="s">
        <v>239</v>
      </c>
      <c r="S109">
        <v>2</v>
      </c>
      <c r="T109">
        <v>80</v>
      </c>
      <c r="U109" s="76">
        <v>100</v>
      </c>
      <c r="V109">
        <v>25</v>
      </c>
      <c r="W109" s="76">
        <f>ROUND((Table2[[#This Row],[XP]]*Table2[[#This Row],[entity_spawned (AVG)]])*(Table2[[#This Row],[activating_chance]]/100),0)</f>
        <v>50</v>
      </c>
      <c r="X109" s="73" t="s">
        <v>370</v>
      </c>
      <c r="Z109" t="s">
        <v>272</v>
      </c>
      <c r="AA109">
        <v>1</v>
      </c>
      <c r="AB109">
        <v>170</v>
      </c>
      <c r="AC109" s="76">
        <v>100</v>
      </c>
      <c r="AD109">
        <v>55</v>
      </c>
      <c r="AE109" s="76">
        <f>ROUND((Table6[[#This Row],[XP]]*Table6[[#This Row],[entity_spawned (AVG)]])*(Table6[[#This Row],[activating_chance]]/100),0)</f>
        <v>55</v>
      </c>
      <c r="AF109" s="73" t="s">
        <v>371</v>
      </c>
    </row>
    <row r="110" spans="2:32" x14ac:dyDescent="0.25">
      <c r="B110" s="74" t="s">
        <v>239</v>
      </c>
      <c r="C110">
        <v>2</v>
      </c>
      <c r="D110" s="76">
        <v>100</v>
      </c>
      <c r="E110" s="76">
        <v>100</v>
      </c>
      <c r="F110" s="76">
        <v>25</v>
      </c>
      <c r="G110" s="76">
        <f>ROUND((Table245[[#This Row],[XP]]*Table245[[#This Row],[entity_spawned (AVG)]])*(Table245[[#This Row],[activating_chance]]/100),0)</f>
        <v>50</v>
      </c>
      <c r="H110" s="73" t="s">
        <v>370</v>
      </c>
      <c r="J110" t="s">
        <v>255</v>
      </c>
      <c r="K110">
        <v>1</v>
      </c>
      <c r="L110">
        <v>2000</v>
      </c>
      <c r="M110" s="76">
        <v>100</v>
      </c>
      <c r="N110">
        <v>175</v>
      </c>
      <c r="O110" s="76">
        <f>ROUND((Table3[[#This Row],[XP]]*Table3[[#This Row],[entity_spawned (AVG)]])*(Table3[[#This Row],[activating_chance]]/100),0)</f>
        <v>175</v>
      </c>
      <c r="P110" s="73" t="s">
        <v>371</v>
      </c>
      <c r="R110" t="s">
        <v>239</v>
      </c>
      <c r="S110">
        <v>2</v>
      </c>
      <c r="T110">
        <v>100</v>
      </c>
      <c r="U110" s="76">
        <v>80</v>
      </c>
      <c r="V110">
        <v>25</v>
      </c>
      <c r="W110" s="76">
        <f>ROUND((Table2[[#This Row],[XP]]*Table2[[#This Row],[entity_spawned (AVG)]])*(Table2[[#This Row],[activating_chance]]/100),0)</f>
        <v>40</v>
      </c>
      <c r="X110" s="73" t="s">
        <v>370</v>
      </c>
      <c r="Z110" t="s">
        <v>273</v>
      </c>
      <c r="AA110">
        <v>1</v>
      </c>
      <c r="AB110">
        <v>170</v>
      </c>
      <c r="AC110" s="76">
        <v>100</v>
      </c>
      <c r="AD110">
        <v>55</v>
      </c>
      <c r="AE110" s="76">
        <f>ROUND((Table6[[#This Row],[XP]]*Table6[[#This Row],[entity_spawned (AVG)]])*(Table6[[#This Row],[activating_chance]]/100),0)</f>
        <v>55</v>
      </c>
      <c r="AF110" s="73" t="s">
        <v>371</v>
      </c>
    </row>
    <row r="111" spans="2:32" x14ac:dyDescent="0.25">
      <c r="B111" s="74" t="s">
        <v>239</v>
      </c>
      <c r="C111">
        <v>1</v>
      </c>
      <c r="D111" s="76">
        <v>140</v>
      </c>
      <c r="E111" s="76">
        <v>100</v>
      </c>
      <c r="F111" s="76">
        <v>25</v>
      </c>
      <c r="G111" s="76">
        <f>ROUND((Table245[[#This Row],[XP]]*Table245[[#This Row],[entity_spawned (AVG)]])*(Table245[[#This Row],[activating_chance]]/100),0)</f>
        <v>25</v>
      </c>
      <c r="H111" s="73" t="s">
        <v>370</v>
      </c>
      <c r="J111" t="s">
        <v>255</v>
      </c>
      <c r="K111">
        <v>1</v>
      </c>
      <c r="L111">
        <v>2000</v>
      </c>
      <c r="M111" s="76">
        <v>100</v>
      </c>
      <c r="N111">
        <v>175</v>
      </c>
      <c r="O111" s="76">
        <f>ROUND((Table3[[#This Row],[XP]]*Table3[[#This Row],[entity_spawned (AVG)]])*(Table3[[#This Row],[activating_chance]]/100),0)</f>
        <v>175</v>
      </c>
      <c r="P111" s="73" t="s">
        <v>371</v>
      </c>
      <c r="R111" t="s">
        <v>239</v>
      </c>
      <c r="S111">
        <v>1</v>
      </c>
      <c r="T111">
        <v>100</v>
      </c>
      <c r="U111" s="76">
        <v>100</v>
      </c>
      <c r="V111">
        <v>25</v>
      </c>
      <c r="W111" s="76">
        <f>ROUND((Table2[[#This Row],[XP]]*Table2[[#This Row],[entity_spawned (AVG)]])*(Table2[[#This Row],[activating_chance]]/100),0)</f>
        <v>25</v>
      </c>
      <c r="X111" s="73" t="s">
        <v>370</v>
      </c>
      <c r="Z111" t="s">
        <v>273</v>
      </c>
      <c r="AA111">
        <v>1</v>
      </c>
      <c r="AB111">
        <v>170</v>
      </c>
      <c r="AC111" s="76">
        <v>100</v>
      </c>
      <c r="AD111">
        <v>55</v>
      </c>
      <c r="AE111" s="76">
        <f>ROUND((Table6[[#This Row],[XP]]*Table6[[#This Row],[entity_spawned (AVG)]])*(Table6[[#This Row],[activating_chance]]/100),0)</f>
        <v>55</v>
      </c>
      <c r="AF111" s="73" t="s">
        <v>371</v>
      </c>
    </row>
    <row r="112" spans="2:32" x14ac:dyDescent="0.25">
      <c r="B112" s="74" t="s">
        <v>239</v>
      </c>
      <c r="C112">
        <v>1</v>
      </c>
      <c r="D112" s="76">
        <v>90</v>
      </c>
      <c r="E112" s="76">
        <v>90</v>
      </c>
      <c r="F112" s="76">
        <v>25</v>
      </c>
      <c r="G112" s="76">
        <f>ROUND((Table245[[#This Row],[XP]]*Table245[[#This Row],[entity_spawned (AVG)]])*(Table245[[#This Row],[activating_chance]]/100),0)</f>
        <v>23</v>
      </c>
      <c r="H112" s="73" t="s">
        <v>370</v>
      </c>
      <c r="J112" t="s">
        <v>256</v>
      </c>
      <c r="K112">
        <v>1</v>
      </c>
      <c r="L112">
        <v>1500</v>
      </c>
      <c r="M112" s="76">
        <v>100</v>
      </c>
      <c r="N112">
        <v>130</v>
      </c>
      <c r="O112" s="76">
        <f>ROUND((Table3[[#This Row],[XP]]*Table3[[#This Row],[entity_spawned (AVG)]])*(Table3[[#This Row],[activating_chance]]/100),0)</f>
        <v>130</v>
      </c>
      <c r="P112" s="73" t="s">
        <v>371</v>
      </c>
      <c r="R112" t="s">
        <v>239</v>
      </c>
      <c r="S112">
        <v>2</v>
      </c>
      <c r="T112">
        <v>80</v>
      </c>
      <c r="U112" s="76">
        <v>100</v>
      </c>
      <c r="V112">
        <v>25</v>
      </c>
      <c r="W112" s="76">
        <f>ROUND((Table2[[#This Row],[XP]]*Table2[[#This Row],[entity_spawned (AVG)]])*(Table2[[#This Row],[activating_chance]]/100),0)</f>
        <v>50</v>
      </c>
      <c r="X112" s="73" t="s">
        <v>370</v>
      </c>
      <c r="Z112" t="s">
        <v>275</v>
      </c>
      <c r="AA112">
        <v>1</v>
      </c>
      <c r="AB112">
        <v>150</v>
      </c>
      <c r="AC112" s="76">
        <v>100</v>
      </c>
      <c r="AD112">
        <v>25</v>
      </c>
      <c r="AE112" s="76">
        <f>ROUND((Table6[[#This Row],[XP]]*Table6[[#This Row],[entity_spawned (AVG)]])*(Table6[[#This Row],[activating_chance]]/100),0)</f>
        <v>25</v>
      </c>
      <c r="AF112" s="73" t="s">
        <v>370</v>
      </c>
    </row>
    <row r="113" spans="2:32" x14ac:dyDescent="0.25">
      <c r="B113" s="74" t="s">
        <v>239</v>
      </c>
      <c r="C113">
        <v>1</v>
      </c>
      <c r="D113" s="76">
        <v>60</v>
      </c>
      <c r="E113" s="76">
        <v>100</v>
      </c>
      <c r="F113" s="76">
        <v>25</v>
      </c>
      <c r="G113" s="76">
        <f>ROUND((Table245[[#This Row],[XP]]*Table245[[#This Row],[entity_spawned (AVG)]])*(Table245[[#This Row],[activating_chance]]/100),0)</f>
        <v>25</v>
      </c>
      <c r="H113" s="73" t="s">
        <v>370</v>
      </c>
      <c r="J113" t="s">
        <v>429</v>
      </c>
      <c r="K113">
        <v>1</v>
      </c>
      <c r="L113">
        <v>250</v>
      </c>
      <c r="M113" s="76">
        <v>100</v>
      </c>
      <c r="N113">
        <v>0</v>
      </c>
      <c r="O113" s="76">
        <f>ROUND((Table3[[#This Row],[XP]]*Table3[[#This Row],[entity_spawned (AVG)]])*(Table3[[#This Row],[activating_chance]]/100),0)</f>
        <v>0</v>
      </c>
      <c r="P113" s="73" t="s">
        <v>371</v>
      </c>
      <c r="R113" t="s">
        <v>239</v>
      </c>
      <c r="S113">
        <v>1</v>
      </c>
      <c r="T113">
        <v>70</v>
      </c>
      <c r="U113" s="76">
        <v>100</v>
      </c>
      <c r="V113">
        <v>25</v>
      </c>
      <c r="W113" s="76">
        <f>ROUND((Table2[[#This Row],[XP]]*Table2[[#This Row],[entity_spawned (AVG)]])*(Table2[[#This Row],[activating_chance]]/100),0)</f>
        <v>25</v>
      </c>
      <c r="X113" s="73" t="s">
        <v>370</v>
      </c>
      <c r="Z113" t="s">
        <v>275</v>
      </c>
      <c r="AA113">
        <v>1</v>
      </c>
      <c r="AB113">
        <v>150</v>
      </c>
      <c r="AC113" s="76">
        <v>100</v>
      </c>
      <c r="AD113">
        <v>25</v>
      </c>
      <c r="AE113" s="76">
        <f>ROUND((Table6[[#This Row],[XP]]*Table6[[#This Row],[entity_spawned (AVG)]])*(Table6[[#This Row],[activating_chance]]/100),0)</f>
        <v>25</v>
      </c>
      <c r="AF113" s="73" t="s">
        <v>370</v>
      </c>
    </row>
    <row r="114" spans="2:32" x14ac:dyDescent="0.25">
      <c r="B114" s="74" t="s">
        <v>239</v>
      </c>
      <c r="C114">
        <v>7</v>
      </c>
      <c r="D114" s="76">
        <v>130</v>
      </c>
      <c r="E114" s="76">
        <v>100</v>
      </c>
      <c r="F114" s="76">
        <v>25</v>
      </c>
      <c r="G114" s="76">
        <f>ROUND((Table245[[#This Row],[XP]]*Table245[[#This Row],[entity_spawned (AVG)]])*(Table245[[#This Row],[activating_chance]]/100),0)</f>
        <v>175</v>
      </c>
      <c r="H114" s="73" t="s">
        <v>370</v>
      </c>
      <c r="J114" t="s">
        <v>260</v>
      </c>
      <c r="K114">
        <v>1</v>
      </c>
      <c r="L114">
        <v>220</v>
      </c>
      <c r="M114" s="76">
        <v>100</v>
      </c>
      <c r="N114">
        <v>28</v>
      </c>
      <c r="O114" s="76">
        <f>ROUND((Table3[[#This Row],[XP]]*Table3[[#This Row],[entity_spawned (AVG)]])*(Table3[[#This Row],[activating_chance]]/100),0)</f>
        <v>28</v>
      </c>
      <c r="P114" s="73" t="s">
        <v>371</v>
      </c>
      <c r="R114" t="s">
        <v>239</v>
      </c>
      <c r="S114">
        <v>2</v>
      </c>
      <c r="T114">
        <v>80</v>
      </c>
      <c r="U114" s="76">
        <v>100</v>
      </c>
      <c r="V114">
        <v>25</v>
      </c>
      <c r="W114" s="76">
        <f>ROUND((Table2[[#This Row],[XP]]*Table2[[#This Row],[entity_spawned (AVG)]])*(Table2[[#This Row],[activating_chance]]/100),0)</f>
        <v>50</v>
      </c>
      <c r="X114" s="73" t="s">
        <v>370</v>
      </c>
      <c r="Z114" t="s">
        <v>275</v>
      </c>
      <c r="AA114">
        <v>1</v>
      </c>
      <c r="AB114">
        <v>150</v>
      </c>
      <c r="AC114" s="76">
        <v>100</v>
      </c>
      <c r="AD114">
        <v>25</v>
      </c>
      <c r="AE114" s="76">
        <f>ROUND((Table6[[#This Row],[XP]]*Table6[[#This Row],[entity_spawned (AVG)]])*(Table6[[#This Row],[activating_chance]]/100),0)</f>
        <v>25</v>
      </c>
      <c r="AF114" s="73" t="s">
        <v>370</v>
      </c>
    </row>
    <row r="115" spans="2:32" x14ac:dyDescent="0.25">
      <c r="B115" s="74" t="s">
        <v>239</v>
      </c>
      <c r="C115">
        <v>1</v>
      </c>
      <c r="D115" s="76">
        <v>90</v>
      </c>
      <c r="E115" s="76">
        <v>85</v>
      </c>
      <c r="F115" s="76">
        <v>25</v>
      </c>
      <c r="G115" s="76">
        <f>ROUND((Table245[[#This Row],[XP]]*Table245[[#This Row],[entity_spawned (AVG)]])*(Table245[[#This Row],[activating_chance]]/100),0)</f>
        <v>21</v>
      </c>
      <c r="H115" s="73" t="s">
        <v>370</v>
      </c>
      <c r="J115" t="s">
        <v>260</v>
      </c>
      <c r="K115">
        <v>1</v>
      </c>
      <c r="L115">
        <v>220</v>
      </c>
      <c r="M115" s="76">
        <v>100</v>
      </c>
      <c r="N115">
        <v>28</v>
      </c>
      <c r="O115" s="76">
        <f>ROUND((Table3[[#This Row],[XP]]*Table3[[#This Row],[entity_spawned (AVG)]])*(Table3[[#This Row],[activating_chance]]/100),0)</f>
        <v>28</v>
      </c>
      <c r="P115" s="73" t="s">
        <v>371</v>
      </c>
      <c r="R115" t="s">
        <v>239</v>
      </c>
      <c r="S115">
        <v>1</v>
      </c>
      <c r="T115">
        <v>80</v>
      </c>
      <c r="U115" s="76">
        <v>100</v>
      </c>
      <c r="V115">
        <v>25</v>
      </c>
      <c r="W115" s="76">
        <f>ROUND((Table2[[#This Row],[XP]]*Table2[[#This Row],[entity_spawned (AVG)]])*(Table2[[#This Row],[activating_chance]]/100),0)</f>
        <v>25</v>
      </c>
      <c r="X115" s="73" t="s">
        <v>370</v>
      </c>
      <c r="Z115" t="s">
        <v>275</v>
      </c>
      <c r="AA115">
        <v>1</v>
      </c>
      <c r="AB115">
        <v>150</v>
      </c>
      <c r="AC115" s="76">
        <v>100</v>
      </c>
      <c r="AD115">
        <v>25</v>
      </c>
      <c r="AE115" s="76">
        <f>ROUND((Table6[[#This Row],[XP]]*Table6[[#This Row],[entity_spawned (AVG)]])*(Table6[[#This Row],[activating_chance]]/100),0)</f>
        <v>25</v>
      </c>
      <c r="AF115" s="73" t="s">
        <v>370</v>
      </c>
    </row>
    <row r="116" spans="2:32" x14ac:dyDescent="0.25">
      <c r="B116" s="74" t="s">
        <v>239</v>
      </c>
      <c r="C116">
        <v>3</v>
      </c>
      <c r="D116" s="76">
        <v>110</v>
      </c>
      <c r="E116" s="76">
        <v>100</v>
      </c>
      <c r="F116" s="76">
        <v>25</v>
      </c>
      <c r="G116" s="76">
        <f>ROUND((Table245[[#This Row],[XP]]*Table245[[#This Row],[entity_spawned (AVG)]])*(Table245[[#This Row],[activating_chance]]/100),0)</f>
        <v>75</v>
      </c>
      <c r="H116" s="73" t="s">
        <v>370</v>
      </c>
      <c r="J116" t="s">
        <v>260</v>
      </c>
      <c r="K116">
        <v>1</v>
      </c>
      <c r="L116">
        <v>220</v>
      </c>
      <c r="M116" s="76">
        <v>60</v>
      </c>
      <c r="N116">
        <v>28</v>
      </c>
      <c r="O116" s="76">
        <f>ROUND((Table3[[#This Row],[XP]]*Table3[[#This Row],[entity_spawned (AVG)]])*(Table3[[#This Row],[activating_chance]]/100),0)</f>
        <v>17</v>
      </c>
      <c r="P116" s="73" t="s">
        <v>371</v>
      </c>
      <c r="R116" t="s">
        <v>239</v>
      </c>
      <c r="S116">
        <v>1</v>
      </c>
      <c r="T116">
        <v>100</v>
      </c>
      <c r="U116" s="76">
        <v>100</v>
      </c>
      <c r="V116">
        <v>25</v>
      </c>
      <c r="W116" s="76">
        <f>ROUND((Table2[[#This Row],[XP]]*Table2[[#This Row],[entity_spawned (AVG)]])*(Table2[[#This Row],[activating_chance]]/100),0)</f>
        <v>25</v>
      </c>
      <c r="X116" s="73" t="s">
        <v>370</v>
      </c>
      <c r="Z116" t="s">
        <v>275</v>
      </c>
      <c r="AA116">
        <v>1</v>
      </c>
      <c r="AB116">
        <v>150</v>
      </c>
      <c r="AC116" s="76">
        <v>100</v>
      </c>
      <c r="AD116">
        <v>25</v>
      </c>
      <c r="AE116" s="76">
        <f>ROUND((Table6[[#This Row],[XP]]*Table6[[#This Row],[entity_spawned (AVG)]])*(Table6[[#This Row],[activating_chance]]/100),0)</f>
        <v>25</v>
      </c>
      <c r="AF116" s="73" t="s">
        <v>370</v>
      </c>
    </row>
    <row r="117" spans="2:32" x14ac:dyDescent="0.25">
      <c r="B117" s="74" t="s">
        <v>239</v>
      </c>
      <c r="C117">
        <v>1</v>
      </c>
      <c r="D117" s="76">
        <v>50</v>
      </c>
      <c r="E117" s="76">
        <v>100</v>
      </c>
      <c r="F117" s="76">
        <v>25</v>
      </c>
      <c r="G117" s="76">
        <f>ROUND((Table245[[#This Row],[XP]]*Table245[[#This Row],[entity_spawned (AVG)]])*(Table245[[#This Row],[activating_chance]]/100),0)</f>
        <v>25</v>
      </c>
      <c r="H117" s="73" t="s">
        <v>370</v>
      </c>
      <c r="J117" t="s">
        <v>260</v>
      </c>
      <c r="K117">
        <v>1</v>
      </c>
      <c r="L117">
        <v>220</v>
      </c>
      <c r="M117" s="76">
        <v>100</v>
      </c>
      <c r="N117">
        <v>28</v>
      </c>
      <c r="O117" s="76">
        <f>ROUND((Table3[[#This Row],[XP]]*Table3[[#This Row],[entity_spawned (AVG)]])*(Table3[[#This Row],[activating_chance]]/100),0)</f>
        <v>28</v>
      </c>
      <c r="P117" s="73" t="s">
        <v>371</v>
      </c>
      <c r="R117" t="s">
        <v>239</v>
      </c>
      <c r="S117">
        <v>3</v>
      </c>
      <c r="T117">
        <v>150</v>
      </c>
      <c r="U117" s="76">
        <v>100</v>
      </c>
      <c r="V117">
        <v>25</v>
      </c>
      <c r="W117" s="76">
        <f>ROUND((Table2[[#This Row],[XP]]*Table2[[#This Row],[entity_spawned (AVG)]])*(Table2[[#This Row],[activating_chance]]/100),0)</f>
        <v>75</v>
      </c>
      <c r="X117" s="73" t="s">
        <v>370</v>
      </c>
      <c r="Z117" t="s">
        <v>275</v>
      </c>
      <c r="AA117">
        <v>1</v>
      </c>
      <c r="AB117">
        <v>150</v>
      </c>
      <c r="AC117" s="76">
        <v>100</v>
      </c>
      <c r="AD117">
        <v>25</v>
      </c>
      <c r="AE117" s="76">
        <f>ROUND((Table6[[#This Row],[XP]]*Table6[[#This Row],[entity_spawned (AVG)]])*(Table6[[#This Row],[activating_chance]]/100),0)</f>
        <v>25</v>
      </c>
      <c r="AF117" s="73" t="s">
        <v>370</v>
      </c>
    </row>
    <row r="118" spans="2:32" x14ac:dyDescent="0.25">
      <c r="B118" s="74" t="s">
        <v>239</v>
      </c>
      <c r="C118">
        <v>1</v>
      </c>
      <c r="D118" s="76">
        <v>40</v>
      </c>
      <c r="E118" s="76">
        <v>100</v>
      </c>
      <c r="F118" s="76">
        <v>25</v>
      </c>
      <c r="G118" s="76">
        <f>ROUND((Table245[[#This Row],[XP]]*Table245[[#This Row],[entity_spawned (AVG)]])*(Table245[[#This Row],[activating_chance]]/100),0)</f>
        <v>25</v>
      </c>
      <c r="H118" s="73" t="s">
        <v>370</v>
      </c>
      <c r="J118" t="s">
        <v>426</v>
      </c>
      <c r="K118">
        <v>1</v>
      </c>
      <c r="L118">
        <v>180</v>
      </c>
      <c r="M118" s="76">
        <v>100</v>
      </c>
      <c r="N118">
        <v>0</v>
      </c>
      <c r="O118" s="76">
        <f>ROUND((Table3[[#This Row],[XP]]*Table3[[#This Row],[entity_spawned (AVG)]])*(Table3[[#This Row],[activating_chance]]/100),0)</f>
        <v>0</v>
      </c>
      <c r="P118" s="73" t="s">
        <v>371</v>
      </c>
      <c r="R118" t="s">
        <v>239</v>
      </c>
      <c r="S118">
        <v>3</v>
      </c>
      <c r="T118">
        <v>140</v>
      </c>
      <c r="U118" s="76">
        <v>100</v>
      </c>
      <c r="V118">
        <v>25</v>
      </c>
      <c r="W118" s="76">
        <f>ROUND((Table2[[#This Row],[XP]]*Table2[[#This Row],[entity_spawned (AVG)]])*(Table2[[#This Row],[activating_chance]]/100),0)</f>
        <v>75</v>
      </c>
      <c r="X118" s="73" t="s">
        <v>370</v>
      </c>
      <c r="Z118" t="s">
        <v>275</v>
      </c>
      <c r="AA118">
        <v>1</v>
      </c>
      <c r="AB118">
        <v>150</v>
      </c>
      <c r="AC118" s="76">
        <v>100</v>
      </c>
      <c r="AD118">
        <v>25</v>
      </c>
      <c r="AE118" s="76">
        <f>ROUND((Table6[[#This Row],[XP]]*Table6[[#This Row],[entity_spawned (AVG)]])*(Table6[[#This Row],[activating_chance]]/100),0)</f>
        <v>25</v>
      </c>
      <c r="AF118" s="73" t="s">
        <v>370</v>
      </c>
    </row>
    <row r="119" spans="2:32" x14ac:dyDescent="0.25">
      <c r="B119" s="74" t="s">
        <v>239</v>
      </c>
      <c r="C119">
        <v>1</v>
      </c>
      <c r="D119" s="76">
        <v>60</v>
      </c>
      <c r="E119" s="76">
        <v>100</v>
      </c>
      <c r="F119" s="76">
        <v>25</v>
      </c>
      <c r="G119" s="76">
        <f>ROUND((Table245[[#This Row],[XP]]*Table245[[#This Row],[entity_spawned (AVG)]])*(Table245[[#This Row],[activating_chance]]/100),0)</f>
        <v>25</v>
      </c>
      <c r="H119" s="73" t="s">
        <v>370</v>
      </c>
      <c r="J119" t="s">
        <v>426</v>
      </c>
      <c r="K119">
        <v>1</v>
      </c>
      <c r="L119">
        <v>180</v>
      </c>
      <c r="M119" s="76">
        <v>100</v>
      </c>
      <c r="N119">
        <v>0</v>
      </c>
      <c r="O119" s="76">
        <f>ROUND((Table3[[#This Row],[XP]]*Table3[[#This Row],[entity_spawned (AVG)]])*(Table3[[#This Row],[activating_chance]]/100),0)</f>
        <v>0</v>
      </c>
      <c r="P119" s="73" t="s">
        <v>371</v>
      </c>
      <c r="R119" t="s">
        <v>239</v>
      </c>
      <c r="S119">
        <v>1</v>
      </c>
      <c r="T119">
        <v>80</v>
      </c>
      <c r="U119" s="76">
        <v>100</v>
      </c>
      <c r="V119">
        <v>25</v>
      </c>
      <c r="W119" s="76">
        <f>ROUND((Table2[[#This Row],[XP]]*Table2[[#This Row],[entity_spawned (AVG)]])*(Table2[[#This Row],[activating_chance]]/100),0)</f>
        <v>25</v>
      </c>
      <c r="X119" s="73" t="s">
        <v>370</v>
      </c>
      <c r="Z119" t="s">
        <v>275</v>
      </c>
      <c r="AA119">
        <v>1</v>
      </c>
      <c r="AB119">
        <v>150</v>
      </c>
      <c r="AC119" s="76">
        <v>100</v>
      </c>
      <c r="AD119">
        <v>25</v>
      </c>
      <c r="AE119" s="76">
        <f>ROUND((Table6[[#This Row],[XP]]*Table6[[#This Row],[entity_spawned (AVG)]])*(Table6[[#This Row],[activating_chance]]/100),0)</f>
        <v>25</v>
      </c>
      <c r="AF119" s="73" t="s">
        <v>370</v>
      </c>
    </row>
    <row r="120" spans="2:32" x14ac:dyDescent="0.25">
      <c r="B120" s="74" t="s">
        <v>239</v>
      </c>
      <c r="C120">
        <v>6</v>
      </c>
      <c r="D120" s="76">
        <v>90</v>
      </c>
      <c r="E120" s="76">
        <v>100</v>
      </c>
      <c r="F120" s="76">
        <v>25</v>
      </c>
      <c r="G120" s="76">
        <f>ROUND((Table245[[#This Row],[XP]]*Table245[[#This Row],[entity_spawned (AVG)]])*(Table245[[#This Row],[activating_chance]]/100),0)</f>
        <v>150</v>
      </c>
      <c r="H120" s="73" t="s">
        <v>370</v>
      </c>
      <c r="J120" t="s">
        <v>426</v>
      </c>
      <c r="K120">
        <v>1</v>
      </c>
      <c r="L120">
        <v>180</v>
      </c>
      <c r="M120" s="76">
        <v>100</v>
      </c>
      <c r="N120">
        <v>0</v>
      </c>
      <c r="O120" s="76">
        <f>ROUND((Table3[[#This Row],[XP]]*Table3[[#This Row],[entity_spawned (AVG)]])*(Table3[[#This Row],[activating_chance]]/100),0)</f>
        <v>0</v>
      </c>
      <c r="P120" s="73" t="s">
        <v>371</v>
      </c>
      <c r="R120" t="s">
        <v>239</v>
      </c>
      <c r="S120">
        <v>3</v>
      </c>
      <c r="T120">
        <v>100</v>
      </c>
      <c r="U120" s="76">
        <v>100</v>
      </c>
      <c r="V120">
        <v>25</v>
      </c>
      <c r="W120" s="76">
        <f>ROUND((Table2[[#This Row],[XP]]*Table2[[#This Row],[entity_spawned (AVG)]])*(Table2[[#This Row],[activating_chance]]/100),0)</f>
        <v>75</v>
      </c>
      <c r="X120" s="73" t="s">
        <v>370</v>
      </c>
      <c r="Z120" t="s">
        <v>275</v>
      </c>
      <c r="AA120">
        <v>1</v>
      </c>
      <c r="AB120">
        <v>150</v>
      </c>
      <c r="AC120" s="76">
        <v>100</v>
      </c>
      <c r="AD120">
        <v>25</v>
      </c>
      <c r="AE120" s="76">
        <f>ROUND((Table6[[#This Row],[XP]]*Table6[[#This Row],[entity_spawned (AVG)]])*(Table6[[#This Row],[activating_chance]]/100),0)</f>
        <v>25</v>
      </c>
      <c r="AF120" s="73" t="s">
        <v>370</v>
      </c>
    </row>
    <row r="121" spans="2:32" x14ac:dyDescent="0.25">
      <c r="B121" s="74" t="s">
        <v>239</v>
      </c>
      <c r="C121">
        <v>3</v>
      </c>
      <c r="D121" s="76">
        <v>140</v>
      </c>
      <c r="E121" s="76">
        <v>100</v>
      </c>
      <c r="F121" s="76">
        <v>25</v>
      </c>
      <c r="G121" s="76">
        <f>ROUND((Table245[[#This Row],[XP]]*Table245[[#This Row],[entity_spawned (AVG)]])*(Table245[[#This Row],[activating_chance]]/100),0)</f>
        <v>75</v>
      </c>
      <c r="H121" s="73" t="s">
        <v>370</v>
      </c>
      <c r="J121" t="s">
        <v>426</v>
      </c>
      <c r="K121">
        <v>1</v>
      </c>
      <c r="L121">
        <v>180</v>
      </c>
      <c r="M121" s="76">
        <v>100</v>
      </c>
      <c r="N121">
        <v>0</v>
      </c>
      <c r="O121" s="76">
        <f>ROUND((Table3[[#This Row],[XP]]*Table3[[#This Row],[entity_spawned (AVG)]])*(Table3[[#This Row],[activating_chance]]/100),0)</f>
        <v>0</v>
      </c>
      <c r="P121" s="73" t="s">
        <v>371</v>
      </c>
      <c r="R121" t="s">
        <v>240</v>
      </c>
      <c r="S121">
        <v>1</v>
      </c>
      <c r="T121">
        <v>70</v>
      </c>
      <c r="U121" s="76">
        <v>100</v>
      </c>
      <c r="V121">
        <v>25</v>
      </c>
      <c r="W121" s="76">
        <f>ROUND((Table2[[#This Row],[XP]]*Table2[[#This Row],[entity_spawned (AVG)]])*(Table2[[#This Row],[activating_chance]]/100),0)</f>
        <v>25</v>
      </c>
      <c r="X121" s="73" t="s">
        <v>370</v>
      </c>
      <c r="Z121" t="s">
        <v>275</v>
      </c>
      <c r="AA121">
        <v>1</v>
      </c>
      <c r="AB121">
        <v>150</v>
      </c>
      <c r="AC121" s="76">
        <v>100</v>
      </c>
      <c r="AD121">
        <v>25</v>
      </c>
      <c r="AE121" s="76">
        <f>ROUND((Table6[[#This Row],[XP]]*Table6[[#This Row],[entity_spawned (AVG)]])*(Table6[[#This Row],[activating_chance]]/100),0)</f>
        <v>25</v>
      </c>
      <c r="AF121" s="73" t="s">
        <v>370</v>
      </c>
    </row>
    <row r="122" spans="2:32" x14ac:dyDescent="0.25">
      <c r="B122" s="74" t="s">
        <v>239</v>
      </c>
      <c r="C122">
        <v>8</v>
      </c>
      <c r="D122" s="76">
        <v>180</v>
      </c>
      <c r="E122" s="76">
        <v>100</v>
      </c>
      <c r="F122" s="76">
        <v>25</v>
      </c>
      <c r="G122" s="76">
        <f>ROUND((Table245[[#This Row],[XP]]*Table245[[#This Row],[entity_spawned (AVG)]])*(Table245[[#This Row],[activating_chance]]/100),0)</f>
        <v>200</v>
      </c>
      <c r="H122" s="73" t="s">
        <v>370</v>
      </c>
      <c r="J122" t="s">
        <v>426</v>
      </c>
      <c r="K122">
        <v>1</v>
      </c>
      <c r="L122">
        <v>180</v>
      </c>
      <c r="M122" s="76">
        <v>100</v>
      </c>
      <c r="N122">
        <v>0</v>
      </c>
      <c r="O122" s="76">
        <f>ROUND((Table3[[#This Row],[XP]]*Table3[[#This Row],[entity_spawned (AVG)]])*(Table3[[#This Row],[activating_chance]]/100),0)</f>
        <v>0</v>
      </c>
      <c r="P122" s="73" t="s">
        <v>371</v>
      </c>
      <c r="R122" t="s">
        <v>240</v>
      </c>
      <c r="S122">
        <v>1</v>
      </c>
      <c r="T122">
        <v>70</v>
      </c>
      <c r="U122" s="76">
        <v>100</v>
      </c>
      <c r="V122">
        <v>25</v>
      </c>
      <c r="W122" s="76">
        <f>ROUND((Table2[[#This Row],[XP]]*Table2[[#This Row],[entity_spawned (AVG)]])*(Table2[[#This Row],[activating_chance]]/100),0)</f>
        <v>25</v>
      </c>
      <c r="X122" s="73" t="s">
        <v>370</v>
      </c>
      <c r="Z122" t="s">
        <v>275</v>
      </c>
      <c r="AA122">
        <v>1</v>
      </c>
      <c r="AB122">
        <v>150</v>
      </c>
      <c r="AC122" s="76">
        <v>100</v>
      </c>
      <c r="AD122">
        <v>25</v>
      </c>
      <c r="AE122" s="76">
        <f>ROUND((Table6[[#This Row],[XP]]*Table6[[#This Row],[entity_spawned (AVG)]])*(Table6[[#This Row],[activating_chance]]/100),0)</f>
        <v>25</v>
      </c>
      <c r="AF122" s="73" t="s">
        <v>370</v>
      </c>
    </row>
    <row r="123" spans="2:32" x14ac:dyDescent="0.25">
      <c r="B123" s="74" t="s">
        <v>239</v>
      </c>
      <c r="C123">
        <v>1</v>
      </c>
      <c r="D123" s="76">
        <v>60</v>
      </c>
      <c r="E123" s="76">
        <v>100</v>
      </c>
      <c r="F123" s="76">
        <v>25</v>
      </c>
      <c r="G123" s="76">
        <f>ROUND((Table245[[#This Row],[XP]]*Table245[[#This Row],[entity_spawned (AVG)]])*(Table245[[#This Row],[activating_chance]]/100),0)</f>
        <v>25</v>
      </c>
      <c r="H123" s="73" t="s">
        <v>370</v>
      </c>
      <c r="J123" t="s">
        <v>262</v>
      </c>
      <c r="K123">
        <v>1</v>
      </c>
      <c r="L123">
        <v>500</v>
      </c>
      <c r="M123" s="76">
        <v>100</v>
      </c>
      <c r="N123">
        <v>0</v>
      </c>
      <c r="O123" s="76">
        <f>ROUND((Table3[[#This Row],[XP]]*Table3[[#This Row],[entity_spawned (AVG)]])*(Table3[[#This Row],[activating_chance]]/100),0)</f>
        <v>0</v>
      </c>
      <c r="P123" s="73" t="s">
        <v>370</v>
      </c>
      <c r="R123" t="s">
        <v>240</v>
      </c>
      <c r="S123">
        <v>7</v>
      </c>
      <c r="T123">
        <v>130</v>
      </c>
      <c r="U123" s="76">
        <v>100</v>
      </c>
      <c r="V123">
        <v>25</v>
      </c>
      <c r="W123" s="76">
        <f>ROUND((Table2[[#This Row],[XP]]*Table2[[#This Row],[entity_spawned (AVG)]])*(Table2[[#This Row],[activating_chance]]/100),0)</f>
        <v>175</v>
      </c>
      <c r="X123" s="73" t="s">
        <v>370</v>
      </c>
      <c r="Z123" t="s">
        <v>275</v>
      </c>
      <c r="AA123">
        <v>1</v>
      </c>
      <c r="AB123">
        <v>150</v>
      </c>
      <c r="AC123" s="76">
        <v>100</v>
      </c>
      <c r="AD123">
        <v>25</v>
      </c>
      <c r="AE123" s="76">
        <f>ROUND((Table6[[#This Row],[XP]]*Table6[[#This Row],[entity_spawned (AVG)]])*(Table6[[#This Row],[activating_chance]]/100),0)</f>
        <v>25</v>
      </c>
      <c r="AF123" s="73" t="s">
        <v>370</v>
      </c>
    </row>
    <row r="124" spans="2:32" x14ac:dyDescent="0.25">
      <c r="B124" s="74" t="s">
        <v>239</v>
      </c>
      <c r="C124">
        <v>1</v>
      </c>
      <c r="D124" s="76">
        <v>90</v>
      </c>
      <c r="E124" s="76">
        <v>100</v>
      </c>
      <c r="F124" s="76">
        <v>25</v>
      </c>
      <c r="G124" s="76">
        <f>ROUND((Table245[[#This Row],[XP]]*Table245[[#This Row],[entity_spawned (AVG)]])*(Table245[[#This Row],[activating_chance]]/100),0)</f>
        <v>25</v>
      </c>
      <c r="H124" s="73" t="s">
        <v>370</v>
      </c>
      <c r="J124" t="s">
        <v>455</v>
      </c>
      <c r="K124">
        <v>1</v>
      </c>
      <c r="L124">
        <v>300</v>
      </c>
      <c r="M124" s="76">
        <v>100</v>
      </c>
      <c r="N124">
        <v>75</v>
      </c>
      <c r="O124" s="76">
        <f>ROUND((Table3[[#This Row],[XP]]*Table3[[#This Row],[entity_spawned (AVG)]])*(Table3[[#This Row],[activating_chance]]/100),0)</f>
        <v>75</v>
      </c>
      <c r="P124" s="73" t="s">
        <v>371</v>
      </c>
      <c r="R124" t="s">
        <v>240</v>
      </c>
      <c r="S124">
        <v>7</v>
      </c>
      <c r="T124">
        <v>100</v>
      </c>
      <c r="U124" s="76">
        <v>100</v>
      </c>
      <c r="V124">
        <v>25</v>
      </c>
      <c r="W124" s="76">
        <f>ROUND((Table2[[#This Row],[XP]]*Table2[[#This Row],[entity_spawned (AVG)]])*(Table2[[#This Row],[activating_chance]]/100),0)</f>
        <v>175</v>
      </c>
      <c r="X124" s="73" t="s">
        <v>370</v>
      </c>
      <c r="Z124" t="s">
        <v>275</v>
      </c>
      <c r="AA124">
        <v>1</v>
      </c>
      <c r="AB124">
        <v>150</v>
      </c>
      <c r="AC124" s="76">
        <v>100</v>
      </c>
      <c r="AD124">
        <v>25</v>
      </c>
      <c r="AE124" s="76">
        <f>ROUND((Table6[[#This Row],[XP]]*Table6[[#This Row],[entity_spawned (AVG)]])*(Table6[[#This Row],[activating_chance]]/100),0)</f>
        <v>25</v>
      </c>
      <c r="AF124" s="73" t="s">
        <v>370</v>
      </c>
    </row>
    <row r="125" spans="2:32" x14ac:dyDescent="0.25">
      <c r="B125" s="74" t="s">
        <v>239</v>
      </c>
      <c r="C125">
        <v>2</v>
      </c>
      <c r="D125" s="76">
        <v>90</v>
      </c>
      <c r="E125" s="76">
        <v>100</v>
      </c>
      <c r="F125" s="76">
        <v>25</v>
      </c>
      <c r="G125" s="76">
        <f>ROUND((Table245[[#This Row],[XP]]*Table245[[#This Row],[entity_spawned (AVG)]])*(Table245[[#This Row],[activating_chance]]/100),0)</f>
        <v>50</v>
      </c>
      <c r="H125" s="73" t="s">
        <v>370</v>
      </c>
      <c r="J125" t="s">
        <v>273</v>
      </c>
      <c r="K125">
        <v>2</v>
      </c>
      <c r="L125">
        <v>170</v>
      </c>
      <c r="M125" s="76">
        <v>100</v>
      </c>
      <c r="N125">
        <v>55</v>
      </c>
      <c r="O125" s="76">
        <f>ROUND((Table3[[#This Row],[XP]]*Table3[[#This Row],[entity_spawned (AVG)]])*(Table3[[#This Row],[activating_chance]]/100),0)</f>
        <v>110</v>
      </c>
      <c r="P125" s="73" t="s">
        <v>371</v>
      </c>
      <c r="R125" t="s">
        <v>240</v>
      </c>
      <c r="S125">
        <v>2</v>
      </c>
      <c r="T125">
        <v>80</v>
      </c>
      <c r="U125" s="76">
        <v>100</v>
      </c>
      <c r="V125">
        <v>25</v>
      </c>
      <c r="W125" s="76">
        <f>ROUND((Table2[[#This Row],[XP]]*Table2[[#This Row],[entity_spawned (AVG)]])*(Table2[[#This Row],[activating_chance]]/100),0)</f>
        <v>50</v>
      </c>
      <c r="X125" s="73" t="s">
        <v>370</v>
      </c>
      <c r="Z125" t="s">
        <v>275</v>
      </c>
      <c r="AA125">
        <v>1</v>
      </c>
      <c r="AB125">
        <v>150</v>
      </c>
      <c r="AC125" s="76">
        <v>100</v>
      </c>
      <c r="AD125">
        <v>25</v>
      </c>
      <c r="AE125" s="76">
        <f>ROUND((Table6[[#This Row],[XP]]*Table6[[#This Row],[entity_spawned (AVG)]])*(Table6[[#This Row],[activating_chance]]/100),0)</f>
        <v>25</v>
      </c>
      <c r="AF125" s="73" t="s">
        <v>370</v>
      </c>
    </row>
    <row r="126" spans="2:32" x14ac:dyDescent="0.25">
      <c r="B126" s="74" t="s">
        <v>239</v>
      </c>
      <c r="C126">
        <v>1</v>
      </c>
      <c r="D126" s="76">
        <v>80</v>
      </c>
      <c r="E126" s="76">
        <v>100</v>
      </c>
      <c r="F126" s="76">
        <v>25</v>
      </c>
      <c r="G126" s="76">
        <f>ROUND((Table245[[#This Row],[XP]]*Table245[[#This Row],[entity_spawned (AVG)]])*(Table245[[#This Row],[activating_chance]]/100),0)</f>
        <v>25</v>
      </c>
      <c r="H126" s="73" t="s">
        <v>370</v>
      </c>
      <c r="J126" t="s">
        <v>273</v>
      </c>
      <c r="K126">
        <v>1</v>
      </c>
      <c r="L126">
        <v>170</v>
      </c>
      <c r="M126" s="76">
        <v>100</v>
      </c>
      <c r="N126">
        <v>55</v>
      </c>
      <c r="O126" s="76">
        <f>ROUND((Table3[[#This Row],[XP]]*Table3[[#This Row],[entity_spawned (AVG)]])*(Table3[[#This Row],[activating_chance]]/100),0)</f>
        <v>55</v>
      </c>
      <c r="P126" s="73" t="s">
        <v>371</v>
      </c>
      <c r="R126" t="s">
        <v>240</v>
      </c>
      <c r="S126">
        <v>2</v>
      </c>
      <c r="T126">
        <v>80</v>
      </c>
      <c r="U126" s="76">
        <v>80</v>
      </c>
      <c r="V126">
        <v>25</v>
      </c>
      <c r="W126" s="76">
        <f>ROUND((Table2[[#This Row],[XP]]*Table2[[#This Row],[entity_spawned (AVG)]])*(Table2[[#This Row],[activating_chance]]/100),0)</f>
        <v>40</v>
      </c>
      <c r="X126" s="73" t="s">
        <v>370</v>
      </c>
      <c r="Z126" t="s">
        <v>275</v>
      </c>
      <c r="AA126">
        <v>1</v>
      </c>
      <c r="AB126">
        <v>150</v>
      </c>
      <c r="AC126" s="76">
        <v>100</v>
      </c>
      <c r="AD126">
        <v>25</v>
      </c>
      <c r="AE126" s="76">
        <f>ROUND((Table6[[#This Row],[XP]]*Table6[[#This Row],[entity_spawned (AVG)]])*(Table6[[#This Row],[activating_chance]]/100),0)</f>
        <v>25</v>
      </c>
      <c r="AF126" s="73" t="s">
        <v>370</v>
      </c>
    </row>
    <row r="127" spans="2:32" x14ac:dyDescent="0.25">
      <c r="B127" s="74" t="s">
        <v>239</v>
      </c>
      <c r="C127">
        <v>1</v>
      </c>
      <c r="D127" s="76">
        <v>100</v>
      </c>
      <c r="E127" s="76">
        <v>100</v>
      </c>
      <c r="F127" s="76">
        <v>25</v>
      </c>
      <c r="G127" s="76">
        <f>ROUND((Table245[[#This Row],[XP]]*Table245[[#This Row],[entity_spawned (AVG)]])*(Table245[[#This Row],[activating_chance]]/100),0)</f>
        <v>25</v>
      </c>
      <c r="H127" s="73" t="s">
        <v>370</v>
      </c>
      <c r="J127" t="s">
        <v>273</v>
      </c>
      <c r="K127">
        <v>1</v>
      </c>
      <c r="L127">
        <v>170</v>
      </c>
      <c r="M127" s="76">
        <v>100</v>
      </c>
      <c r="N127">
        <v>55</v>
      </c>
      <c r="O127" s="76">
        <f>ROUND((Table3[[#This Row],[XP]]*Table3[[#This Row],[entity_spawned (AVG)]])*(Table3[[#This Row],[activating_chance]]/100),0)</f>
        <v>55</v>
      </c>
      <c r="P127" s="73" t="s">
        <v>371</v>
      </c>
      <c r="R127" t="s">
        <v>240</v>
      </c>
      <c r="S127">
        <v>2</v>
      </c>
      <c r="T127">
        <v>100</v>
      </c>
      <c r="U127" s="76">
        <v>100</v>
      </c>
      <c r="V127">
        <v>25</v>
      </c>
      <c r="W127" s="76">
        <f>ROUND((Table2[[#This Row],[XP]]*Table2[[#This Row],[entity_spawned (AVG)]])*(Table2[[#This Row],[activating_chance]]/100),0)</f>
        <v>50</v>
      </c>
      <c r="X127" s="73" t="s">
        <v>370</v>
      </c>
      <c r="Z127" t="s">
        <v>275</v>
      </c>
      <c r="AA127">
        <v>1</v>
      </c>
      <c r="AB127">
        <v>150</v>
      </c>
      <c r="AC127" s="76">
        <v>100</v>
      </c>
      <c r="AD127">
        <v>25</v>
      </c>
      <c r="AE127" s="76">
        <f>ROUND((Table6[[#This Row],[XP]]*Table6[[#This Row],[entity_spawned (AVG)]])*(Table6[[#This Row],[activating_chance]]/100),0)</f>
        <v>25</v>
      </c>
      <c r="AF127" s="73" t="s">
        <v>370</v>
      </c>
    </row>
    <row r="128" spans="2:32" x14ac:dyDescent="0.25">
      <c r="B128" s="74" t="s">
        <v>239</v>
      </c>
      <c r="C128">
        <v>1</v>
      </c>
      <c r="D128" s="76">
        <v>90</v>
      </c>
      <c r="E128" s="76">
        <v>100</v>
      </c>
      <c r="F128" s="76">
        <v>25</v>
      </c>
      <c r="G128" s="76">
        <f>ROUND((Table245[[#This Row],[XP]]*Table245[[#This Row],[entity_spawned (AVG)]])*(Table245[[#This Row],[activating_chance]]/100),0)</f>
        <v>25</v>
      </c>
      <c r="H128" s="73" t="s">
        <v>370</v>
      </c>
      <c r="J128" t="s">
        <v>273</v>
      </c>
      <c r="K128">
        <v>1</v>
      </c>
      <c r="L128">
        <v>170</v>
      </c>
      <c r="M128" s="76">
        <v>100</v>
      </c>
      <c r="N128">
        <v>55</v>
      </c>
      <c r="O128" s="76">
        <f>ROUND((Table3[[#This Row],[XP]]*Table3[[#This Row],[entity_spawned (AVG)]])*(Table3[[#This Row],[activating_chance]]/100),0)</f>
        <v>55</v>
      </c>
      <c r="P128" s="73" t="s">
        <v>371</v>
      </c>
      <c r="R128" t="s">
        <v>240</v>
      </c>
      <c r="S128">
        <v>8</v>
      </c>
      <c r="T128">
        <v>130</v>
      </c>
      <c r="U128" s="76">
        <v>100</v>
      </c>
      <c r="V128">
        <v>25</v>
      </c>
      <c r="W128" s="76">
        <f>ROUND((Table2[[#This Row],[XP]]*Table2[[#This Row],[entity_spawned (AVG)]])*(Table2[[#This Row],[activating_chance]]/100),0)</f>
        <v>200</v>
      </c>
      <c r="X128" s="73" t="s">
        <v>370</v>
      </c>
      <c r="Z128" t="s">
        <v>275</v>
      </c>
      <c r="AA128">
        <v>1</v>
      </c>
      <c r="AB128">
        <v>150</v>
      </c>
      <c r="AC128" s="76">
        <v>100</v>
      </c>
      <c r="AD128">
        <v>25</v>
      </c>
      <c r="AE128" s="76">
        <f>ROUND((Table6[[#This Row],[XP]]*Table6[[#This Row],[entity_spawned (AVG)]])*(Table6[[#This Row],[activating_chance]]/100),0)</f>
        <v>25</v>
      </c>
      <c r="AF128" s="73" t="s">
        <v>370</v>
      </c>
    </row>
    <row r="129" spans="2:32" x14ac:dyDescent="0.25">
      <c r="B129" s="74" t="s">
        <v>239</v>
      </c>
      <c r="C129">
        <v>1</v>
      </c>
      <c r="D129" s="76">
        <v>70</v>
      </c>
      <c r="E129" s="76">
        <v>100</v>
      </c>
      <c r="F129" s="76">
        <v>25</v>
      </c>
      <c r="G129" s="76">
        <f>ROUND((Table245[[#This Row],[XP]]*Table245[[#This Row],[entity_spawned (AVG)]])*(Table245[[#This Row],[activating_chance]]/100),0)</f>
        <v>25</v>
      </c>
      <c r="H129" s="73" t="s">
        <v>370</v>
      </c>
      <c r="J129" t="s">
        <v>274</v>
      </c>
      <c r="K129">
        <v>1</v>
      </c>
      <c r="L129">
        <v>150</v>
      </c>
      <c r="M129" s="76">
        <v>100</v>
      </c>
      <c r="N129">
        <v>25</v>
      </c>
      <c r="O129" s="76">
        <f>ROUND((Table3[[#This Row],[XP]]*Table3[[#This Row],[entity_spawned (AVG)]])*(Table3[[#This Row],[activating_chance]]/100),0)</f>
        <v>25</v>
      </c>
      <c r="P129" s="73" t="s">
        <v>370</v>
      </c>
      <c r="R129" t="s">
        <v>240</v>
      </c>
      <c r="S129">
        <v>7</v>
      </c>
      <c r="T129">
        <v>130</v>
      </c>
      <c r="U129" s="76">
        <v>80</v>
      </c>
      <c r="V129">
        <v>25</v>
      </c>
      <c r="W129" s="76">
        <f>ROUND((Table2[[#This Row],[XP]]*Table2[[#This Row],[entity_spawned (AVG)]])*(Table2[[#This Row],[activating_chance]]/100),0)</f>
        <v>140</v>
      </c>
      <c r="X129" s="73" t="s">
        <v>370</v>
      </c>
      <c r="Z129" t="s">
        <v>275</v>
      </c>
      <c r="AA129">
        <v>1</v>
      </c>
      <c r="AB129">
        <v>150</v>
      </c>
      <c r="AC129" s="76">
        <v>100</v>
      </c>
      <c r="AD129">
        <v>25</v>
      </c>
      <c r="AE129" s="76">
        <f>ROUND((Table6[[#This Row],[XP]]*Table6[[#This Row],[entity_spawned (AVG)]])*(Table6[[#This Row],[activating_chance]]/100),0)</f>
        <v>25</v>
      </c>
      <c r="AF129" s="73" t="s">
        <v>370</v>
      </c>
    </row>
    <row r="130" spans="2:32" x14ac:dyDescent="0.25">
      <c r="B130" s="74" t="s">
        <v>239</v>
      </c>
      <c r="C130">
        <v>1</v>
      </c>
      <c r="D130" s="76">
        <v>60</v>
      </c>
      <c r="E130" s="76">
        <v>100</v>
      </c>
      <c r="F130" s="76">
        <v>25</v>
      </c>
      <c r="G130" s="76">
        <f>ROUND((Table245[[#This Row],[XP]]*Table245[[#This Row],[entity_spawned (AVG)]])*(Table245[[#This Row],[activating_chance]]/100),0)</f>
        <v>25</v>
      </c>
      <c r="H130" s="73" t="s">
        <v>370</v>
      </c>
      <c r="J130" t="s">
        <v>274</v>
      </c>
      <c r="K130">
        <v>1</v>
      </c>
      <c r="L130">
        <v>150</v>
      </c>
      <c r="M130" s="76">
        <v>100</v>
      </c>
      <c r="N130">
        <v>25</v>
      </c>
      <c r="O130" s="76">
        <f>ROUND((Table3[[#This Row],[XP]]*Table3[[#This Row],[entity_spawned (AVG)]])*(Table3[[#This Row],[activating_chance]]/100),0)</f>
        <v>25</v>
      </c>
      <c r="P130" s="73" t="s">
        <v>370</v>
      </c>
      <c r="R130" t="s">
        <v>240</v>
      </c>
      <c r="S130">
        <v>3</v>
      </c>
      <c r="T130">
        <v>90</v>
      </c>
      <c r="U130" s="76">
        <v>100</v>
      </c>
      <c r="V130">
        <v>25</v>
      </c>
      <c r="W130" s="76">
        <f>ROUND((Table2[[#This Row],[XP]]*Table2[[#This Row],[entity_spawned (AVG)]])*(Table2[[#This Row],[activating_chance]]/100),0)</f>
        <v>75</v>
      </c>
      <c r="X130" s="73" t="s">
        <v>370</v>
      </c>
      <c r="Z130" t="s">
        <v>276</v>
      </c>
      <c r="AA130">
        <v>1</v>
      </c>
      <c r="AB130">
        <v>100</v>
      </c>
      <c r="AC130" s="76">
        <v>100</v>
      </c>
      <c r="AD130">
        <v>50</v>
      </c>
      <c r="AE130" s="76">
        <f>ROUND((Table6[[#This Row],[XP]]*Table6[[#This Row],[entity_spawned (AVG)]])*(Table6[[#This Row],[activating_chance]]/100),0)</f>
        <v>50</v>
      </c>
      <c r="AF130" s="73" t="s">
        <v>370</v>
      </c>
    </row>
    <row r="131" spans="2:32" x14ac:dyDescent="0.25">
      <c r="B131" s="74" t="s">
        <v>239</v>
      </c>
      <c r="C131">
        <v>1</v>
      </c>
      <c r="D131" s="76">
        <v>60</v>
      </c>
      <c r="E131" s="76">
        <v>100</v>
      </c>
      <c r="F131" s="76">
        <v>25</v>
      </c>
      <c r="G131" s="76">
        <f>ROUND((Table245[[#This Row],[XP]]*Table245[[#This Row],[entity_spawned (AVG)]])*(Table245[[#This Row],[activating_chance]]/100),0)</f>
        <v>25</v>
      </c>
      <c r="H131" s="73" t="s">
        <v>370</v>
      </c>
      <c r="J131" t="s">
        <v>274</v>
      </c>
      <c r="K131">
        <v>1</v>
      </c>
      <c r="L131">
        <v>170</v>
      </c>
      <c r="M131" s="76">
        <v>85</v>
      </c>
      <c r="N131">
        <v>25</v>
      </c>
      <c r="O131" s="76">
        <f>ROUND((Table3[[#This Row],[XP]]*Table3[[#This Row],[entity_spawned (AVG)]])*(Table3[[#This Row],[activating_chance]]/100),0)</f>
        <v>21</v>
      </c>
      <c r="P131" s="73" t="s">
        <v>370</v>
      </c>
      <c r="R131" t="s">
        <v>240</v>
      </c>
      <c r="S131">
        <v>2</v>
      </c>
      <c r="T131">
        <v>80</v>
      </c>
      <c r="U131" s="76">
        <v>100</v>
      </c>
      <c r="V131">
        <v>25</v>
      </c>
      <c r="W131" s="76">
        <f>ROUND((Table2[[#This Row],[XP]]*Table2[[#This Row],[entity_spawned (AVG)]])*(Table2[[#This Row],[activating_chance]]/100),0)</f>
        <v>50</v>
      </c>
      <c r="X131" s="73" t="s">
        <v>370</v>
      </c>
      <c r="Z131" t="s">
        <v>276</v>
      </c>
      <c r="AA131">
        <v>1</v>
      </c>
      <c r="AB131">
        <v>120</v>
      </c>
      <c r="AC131" s="76">
        <v>100</v>
      </c>
      <c r="AD131">
        <v>50</v>
      </c>
      <c r="AE131" s="76">
        <f>ROUND((Table6[[#This Row],[XP]]*Table6[[#This Row],[entity_spawned (AVG)]])*(Table6[[#This Row],[activating_chance]]/100),0)</f>
        <v>50</v>
      </c>
      <c r="AF131" s="73" t="s">
        <v>370</v>
      </c>
    </row>
    <row r="132" spans="2:32" x14ac:dyDescent="0.25">
      <c r="B132" s="74" t="s">
        <v>239</v>
      </c>
      <c r="C132">
        <v>1</v>
      </c>
      <c r="D132" s="76">
        <v>60</v>
      </c>
      <c r="E132" s="76">
        <v>60</v>
      </c>
      <c r="F132" s="76">
        <v>25</v>
      </c>
      <c r="G132" s="76">
        <f>ROUND((Table245[[#This Row],[XP]]*Table245[[#This Row],[entity_spawned (AVG)]])*(Table245[[#This Row],[activating_chance]]/100),0)</f>
        <v>15</v>
      </c>
      <c r="H132" s="73" t="s">
        <v>370</v>
      </c>
      <c r="J132" t="s">
        <v>274</v>
      </c>
      <c r="K132">
        <v>1</v>
      </c>
      <c r="L132">
        <v>150</v>
      </c>
      <c r="M132" s="76">
        <v>100</v>
      </c>
      <c r="N132">
        <v>25</v>
      </c>
      <c r="O132" s="76">
        <f>ROUND((Table3[[#This Row],[XP]]*Table3[[#This Row],[entity_spawned (AVG)]])*(Table3[[#This Row],[activating_chance]]/100),0)</f>
        <v>25</v>
      </c>
      <c r="P132" s="73" t="s">
        <v>370</v>
      </c>
      <c r="R132" t="s">
        <v>240</v>
      </c>
      <c r="S132">
        <v>1</v>
      </c>
      <c r="T132">
        <v>70</v>
      </c>
      <c r="U132" s="76">
        <v>100</v>
      </c>
      <c r="V132">
        <v>25</v>
      </c>
      <c r="W132" s="76">
        <f>ROUND((Table2[[#This Row],[XP]]*Table2[[#This Row],[entity_spawned (AVG)]])*(Table2[[#This Row],[activating_chance]]/100),0)</f>
        <v>25</v>
      </c>
      <c r="X132" s="73" t="s">
        <v>370</v>
      </c>
      <c r="Z132" t="s">
        <v>276</v>
      </c>
      <c r="AA132">
        <v>1</v>
      </c>
      <c r="AB132">
        <v>120</v>
      </c>
      <c r="AC132" s="76">
        <v>100</v>
      </c>
      <c r="AD132">
        <v>50</v>
      </c>
      <c r="AE132" s="76">
        <f>ROUND((Table6[[#This Row],[XP]]*Table6[[#This Row],[entity_spawned (AVG)]])*(Table6[[#This Row],[activating_chance]]/100),0)</f>
        <v>50</v>
      </c>
      <c r="AF132" s="73" t="s">
        <v>370</v>
      </c>
    </row>
    <row r="133" spans="2:32" x14ac:dyDescent="0.25">
      <c r="B133" s="74" t="s">
        <v>239</v>
      </c>
      <c r="C133">
        <v>3</v>
      </c>
      <c r="D133" s="76">
        <v>140</v>
      </c>
      <c r="E133" s="76">
        <v>100</v>
      </c>
      <c r="F133" s="76">
        <v>25</v>
      </c>
      <c r="G133" s="76">
        <f>ROUND((Table245[[#This Row],[XP]]*Table245[[#This Row],[entity_spawned (AVG)]])*(Table245[[#This Row],[activating_chance]]/100),0)</f>
        <v>75</v>
      </c>
      <c r="H133" s="73" t="s">
        <v>370</v>
      </c>
      <c r="J133" t="s">
        <v>274</v>
      </c>
      <c r="K133">
        <v>1</v>
      </c>
      <c r="L133">
        <v>150</v>
      </c>
      <c r="M133" s="76">
        <v>80</v>
      </c>
      <c r="N133">
        <v>25</v>
      </c>
      <c r="O133" s="76">
        <f>ROUND((Table3[[#This Row],[XP]]*Table3[[#This Row],[entity_spawned (AVG)]])*(Table3[[#This Row],[activating_chance]]/100),0)</f>
        <v>20</v>
      </c>
      <c r="P133" s="73" t="s">
        <v>370</v>
      </c>
      <c r="R133" t="s">
        <v>240</v>
      </c>
      <c r="S133">
        <v>2</v>
      </c>
      <c r="T133">
        <v>100</v>
      </c>
      <c r="U133" s="76">
        <v>100</v>
      </c>
      <c r="V133">
        <v>25</v>
      </c>
      <c r="W133" s="76">
        <f>ROUND((Table2[[#This Row],[XP]]*Table2[[#This Row],[entity_spawned (AVG)]])*(Table2[[#This Row],[activating_chance]]/100),0)</f>
        <v>50</v>
      </c>
      <c r="X133" s="73" t="s">
        <v>370</v>
      </c>
      <c r="Z133" t="s">
        <v>445</v>
      </c>
      <c r="AA133">
        <v>1</v>
      </c>
      <c r="AB133">
        <v>100</v>
      </c>
      <c r="AC133" s="76">
        <v>100</v>
      </c>
      <c r="AD133">
        <v>50</v>
      </c>
      <c r="AE133" s="76">
        <f>ROUND((Table6[[#This Row],[XP]]*Table6[[#This Row],[entity_spawned (AVG)]])*(Table6[[#This Row],[activating_chance]]/100),0)</f>
        <v>50</v>
      </c>
      <c r="AF133" s="73" t="s">
        <v>370</v>
      </c>
    </row>
    <row r="134" spans="2:32" x14ac:dyDescent="0.25">
      <c r="B134" s="74" t="s">
        <v>239</v>
      </c>
      <c r="C134">
        <v>11</v>
      </c>
      <c r="D134" s="76">
        <v>180</v>
      </c>
      <c r="E134" s="76">
        <v>100</v>
      </c>
      <c r="F134" s="76">
        <v>25</v>
      </c>
      <c r="G134" s="76">
        <f>ROUND((Table245[[#This Row],[XP]]*Table245[[#This Row],[entity_spawned (AVG)]])*(Table245[[#This Row],[activating_chance]]/100),0)</f>
        <v>275</v>
      </c>
      <c r="H134" s="73" t="s">
        <v>370</v>
      </c>
      <c r="J134" t="s">
        <v>274</v>
      </c>
      <c r="K134">
        <v>3</v>
      </c>
      <c r="L134">
        <v>130</v>
      </c>
      <c r="M134" s="76">
        <v>40</v>
      </c>
      <c r="N134">
        <v>25</v>
      </c>
      <c r="O134" s="76">
        <f>ROUND((Table3[[#This Row],[XP]]*Table3[[#This Row],[entity_spawned (AVG)]])*(Table3[[#This Row],[activating_chance]]/100),0)</f>
        <v>30</v>
      </c>
      <c r="P134" s="73" t="s">
        <v>370</v>
      </c>
      <c r="R134" t="s">
        <v>240</v>
      </c>
      <c r="S134">
        <v>7</v>
      </c>
      <c r="T134">
        <v>130</v>
      </c>
      <c r="U134" s="76">
        <v>100</v>
      </c>
      <c r="V134">
        <v>25</v>
      </c>
      <c r="W134" s="76">
        <f>ROUND((Table2[[#This Row],[XP]]*Table2[[#This Row],[entity_spawned (AVG)]])*(Table2[[#This Row],[activating_chance]]/100),0)</f>
        <v>175</v>
      </c>
      <c r="X134" s="73" t="s">
        <v>370</v>
      </c>
      <c r="Z134" t="s">
        <v>364</v>
      </c>
      <c r="AA134">
        <v>1</v>
      </c>
      <c r="AB134">
        <v>100</v>
      </c>
      <c r="AC134" s="76">
        <v>100</v>
      </c>
      <c r="AD134">
        <v>50</v>
      </c>
      <c r="AE134" s="76">
        <f>ROUND((Table6[[#This Row],[XP]]*Table6[[#This Row],[entity_spawned (AVG)]])*(Table6[[#This Row],[activating_chance]]/100),0)</f>
        <v>50</v>
      </c>
      <c r="AF134" s="73" t="s">
        <v>370</v>
      </c>
    </row>
    <row r="135" spans="2:32" x14ac:dyDescent="0.25">
      <c r="B135" s="74" t="s">
        <v>239</v>
      </c>
      <c r="C135">
        <v>1</v>
      </c>
      <c r="D135" s="76">
        <v>80</v>
      </c>
      <c r="E135" s="76">
        <v>85</v>
      </c>
      <c r="F135" s="76">
        <v>25</v>
      </c>
      <c r="G135" s="76">
        <f>ROUND((Table245[[#This Row],[XP]]*Table245[[#This Row],[entity_spawned (AVG)]])*(Table245[[#This Row],[activating_chance]]/100),0)</f>
        <v>21</v>
      </c>
      <c r="H135" s="73" t="s">
        <v>370</v>
      </c>
      <c r="J135" t="s">
        <v>274</v>
      </c>
      <c r="K135">
        <v>1</v>
      </c>
      <c r="L135">
        <v>150</v>
      </c>
      <c r="M135" s="76">
        <v>100</v>
      </c>
      <c r="N135">
        <v>25</v>
      </c>
      <c r="O135" s="76">
        <f>ROUND((Table3[[#This Row],[XP]]*Table3[[#This Row],[entity_spawned (AVG)]])*(Table3[[#This Row],[activating_chance]]/100),0)</f>
        <v>25</v>
      </c>
      <c r="P135" s="73" t="s">
        <v>370</v>
      </c>
      <c r="R135" t="s">
        <v>240</v>
      </c>
      <c r="S135">
        <v>2</v>
      </c>
      <c r="T135">
        <v>80</v>
      </c>
      <c r="U135" s="76">
        <v>100</v>
      </c>
      <c r="V135">
        <v>25</v>
      </c>
      <c r="W135" s="76">
        <f>ROUND((Table2[[#This Row],[XP]]*Table2[[#This Row],[entity_spawned (AVG)]])*(Table2[[#This Row],[activating_chance]]/100),0)</f>
        <v>50</v>
      </c>
      <c r="X135" s="73" t="s">
        <v>370</v>
      </c>
      <c r="Z135" t="s">
        <v>364</v>
      </c>
      <c r="AA135">
        <v>1</v>
      </c>
      <c r="AB135">
        <v>120</v>
      </c>
      <c r="AC135" s="76">
        <v>100</v>
      </c>
      <c r="AD135">
        <v>50</v>
      </c>
      <c r="AE135" s="76">
        <f>ROUND((Table6[[#This Row],[XP]]*Table6[[#This Row],[entity_spawned (AVG)]])*(Table6[[#This Row],[activating_chance]]/100),0)</f>
        <v>50</v>
      </c>
      <c r="AF135" s="73" t="s">
        <v>370</v>
      </c>
    </row>
    <row r="136" spans="2:32" x14ac:dyDescent="0.25">
      <c r="B136" s="74" t="s">
        <v>239</v>
      </c>
      <c r="C136">
        <v>5</v>
      </c>
      <c r="D136" s="76">
        <v>120</v>
      </c>
      <c r="E136" s="76">
        <v>20</v>
      </c>
      <c r="F136" s="76">
        <v>25</v>
      </c>
      <c r="G136" s="76">
        <f>ROUND((Table245[[#This Row],[XP]]*Table245[[#This Row],[entity_spawned (AVG)]])*(Table245[[#This Row],[activating_chance]]/100),0)</f>
        <v>25</v>
      </c>
      <c r="H136" s="73" t="s">
        <v>370</v>
      </c>
      <c r="J136" t="s">
        <v>274</v>
      </c>
      <c r="K136">
        <v>3</v>
      </c>
      <c r="L136">
        <v>130</v>
      </c>
      <c r="M136" s="76">
        <v>100</v>
      </c>
      <c r="N136">
        <v>25</v>
      </c>
      <c r="O136" s="76">
        <f>ROUND((Table3[[#This Row],[XP]]*Table3[[#This Row],[entity_spawned (AVG)]])*(Table3[[#This Row],[activating_chance]]/100),0)</f>
        <v>75</v>
      </c>
      <c r="P136" s="73" t="s">
        <v>370</v>
      </c>
      <c r="R136" t="s">
        <v>240</v>
      </c>
      <c r="S136">
        <v>1</v>
      </c>
      <c r="T136">
        <v>70</v>
      </c>
      <c r="U136" s="76">
        <v>85</v>
      </c>
      <c r="V136">
        <v>25</v>
      </c>
      <c r="W136" s="76">
        <f>ROUND((Table2[[#This Row],[XP]]*Table2[[#This Row],[entity_spawned (AVG)]])*(Table2[[#This Row],[activating_chance]]/100),0)</f>
        <v>21</v>
      </c>
      <c r="X136" s="73" t="s">
        <v>370</v>
      </c>
      <c r="AF136" s="73"/>
    </row>
    <row r="137" spans="2:32" x14ac:dyDescent="0.25">
      <c r="B137" s="74" t="s">
        <v>239</v>
      </c>
      <c r="C137">
        <v>5</v>
      </c>
      <c r="D137" s="76">
        <v>140</v>
      </c>
      <c r="E137" s="76">
        <v>100</v>
      </c>
      <c r="F137" s="76">
        <v>25</v>
      </c>
      <c r="G137" s="76">
        <f>ROUND((Table245[[#This Row],[XP]]*Table245[[#This Row],[entity_spawned (AVG)]])*(Table245[[#This Row],[activating_chance]]/100),0)</f>
        <v>125</v>
      </c>
      <c r="H137" s="73" t="s">
        <v>370</v>
      </c>
      <c r="J137" t="s">
        <v>274</v>
      </c>
      <c r="K137">
        <v>1</v>
      </c>
      <c r="L137">
        <v>120</v>
      </c>
      <c r="M137" s="76">
        <v>100</v>
      </c>
      <c r="N137">
        <v>25</v>
      </c>
      <c r="O137" s="76">
        <f>ROUND((Table3[[#This Row],[XP]]*Table3[[#This Row],[entity_spawned (AVG)]])*(Table3[[#This Row],[activating_chance]]/100),0)</f>
        <v>25</v>
      </c>
      <c r="P137" s="73" t="s">
        <v>370</v>
      </c>
      <c r="R137" t="s">
        <v>240</v>
      </c>
      <c r="S137">
        <v>2</v>
      </c>
      <c r="T137">
        <v>80</v>
      </c>
      <c r="U137" s="76">
        <v>100</v>
      </c>
      <c r="V137">
        <v>25</v>
      </c>
      <c r="W137" s="76">
        <f>ROUND((Table2[[#This Row],[XP]]*Table2[[#This Row],[entity_spawned (AVG)]])*(Table2[[#This Row],[activating_chance]]/100),0)</f>
        <v>50</v>
      </c>
      <c r="X137" s="73" t="s">
        <v>370</v>
      </c>
      <c r="AF137" s="73"/>
    </row>
    <row r="138" spans="2:32" x14ac:dyDescent="0.25">
      <c r="B138" s="74" t="s">
        <v>239</v>
      </c>
      <c r="C138">
        <v>1</v>
      </c>
      <c r="D138" s="76">
        <v>40</v>
      </c>
      <c r="E138" s="76">
        <v>100</v>
      </c>
      <c r="F138" s="76">
        <v>25</v>
      </c>
      <c r="G138" s="76">
        <f>ROUND((Table245[[#This Row],[XP]]*Table245[[#This Row],[entity_spawned (AVG)]])*(Table245[[#This Row],[activating_chance]]/100),0)</f>
        <v>25</v>
      </c>
      <c r="H138" s="73" t="s">
        <v>370</v>
      </c>
      <c r="J138" t="s">
        <v>274</v>
      </c>
      <c r="K138">
        <v>1</v>
      </c>
      <c r="L138">
        <v>150</v>
      </c>
      <c r="M138" s="76">
        <v>100</v>
      </c>
      <c r="N138">
        <v>25</v>
      </c>
      <c r="O138" s="76">
        <f>ROUND((Table3[[#This Row],[XP]]*Table3[[#This Row],[entity_spawned (AVG)]])*(Table3[[#This Row],[activating_chance]]/100),0)</f>
        <v>25</v>
      </c>
      <c r="P138" s="73" t="s">
        <v>370</v>
      </c>
      <c r="R138" t="s">
        <v>240</v>
      </c>
      <c r="S138">
        <v>1</v>
      </c>
      <c r="T138">
        <v>70</v>
      </c>
      <c r="U138" s="76">
        <v>100</v>
      </c>
      <c r="V138">
        <v>25</v>
      </c>
      <c r="W138" s="76">
        <f>ROUND((Table2[[#This Row],[XP]]*Table2[[#This Row],[entity_spawned (AVG)]])*(Table2[[#This Row],[activating_chance]]/100),0)</f>
        <v>25</v>
      </c>
      <c r="X138" s="73" t="s">
        <v>370</v>
      </c>
      <c r="AF138" s="73"/>
    </row>
    <row r="139" spans="2:32" x14ac:dyDescent="0.25">
      <c r="B139" s="74" t="s">
        <v>239</v>
      </c>
      <c r="C139">
        <v>1</v>
      </c>
      <c r="D139" s="76">
        <v>60</v>
      </c>
      <c r="E139" s="76">
        <v>80</v>
      </c>
      <c r="F139" s="76">
        <v>25</v>
      </c>
      <c r="G139" s="76">
        <f>ROUND((Table245[[#This Row],[XP]]*Table245[[#This Row],[entity_spawned (AVG)]])*(Table245[[#This Row],[activating_chance]]/100),0)</f>
        <v>20</v>
      </c>
      <c r="H139" s="73" t="s">
        <v>370</v>
      </c>
      <c r="J139" t="s">
        <v>274</v>
      </c>
      <c r="K139">
        <v>1</v>
      </c>
      <c r="L139">
        <v>150</v>
      </c>
      <c r="M139" s="76">
        <v>100</v>
      </c>
      <c r="N139">
        <v>25</v>
      </c>
      <c r="O139" s="76">
        <f>ROUND((Table3[[#This Row],[XP]]*Table3[[#This Row],[entity_spawned (AVG)]])*(Table3[[#This Row],[activating_chance]]/100),0)</f>
        <v>25</v>
      </c>
      <c r="P139" s="73" t="s">
        <v>370</v>
      </c>
      <c r="R139" t="s">
        <v>240</v>
      </c>
      <c r="S139">
        <v>1</v>
      </c>
      <c r="T139">
        <v>70</v>
      </c>
      <c r="U139" s="76">
        <v>100</v>
      </c>
      <c r="V139">
        <v>25</v>
      </c>
      <c r="W139" s="76">
        <f>ROUND((Table2[[#This Row],[XP]]*Table2[[#This Row],[entity_spawned (AVG)]])*(Table2[[#This Row],[activating_chance]]/100),0)</f>
        <v>25</v>
      </c>
      <c r="X139" s="73" t="s">
        <v>370</v>
      </c>
      <c r="AF139" s="73"/>
    </row>
    <row r="140" spans="2:32" x14ac:dyDescent="0.25">
      <c r="B140" s="74" t="s">
        <v>239</v>
      </c>
      <c r="C140">
        <v>3</v>
      </c>
      <c r="D140" s="76">
        <v>140</v>
      </c>
      <c r="E140" s="76">
        <v>100</v>
      </c>
      <c r="F140" s="76">
        <v>25</v>
      </c>
      <c r="G140" s="76">
        <f>ROUND((Table245[[#This Row],[XP]]*Table245[[#This Row],[entity_spawned (AVG)]])*(Table245[[#This Row],[activating_chance]]/100),0)</f>
        <v>75</v>
      </c>
      <c r="H140" s="73" t="s">
        <v>370</v>
      </c>
      <c r="J140" t="s">
        <v>274</v>
      </c>
      <c r="K140">
        <v>1</v>
      </c>
      <c r="L140">
        <v>120</v>
      </c>
      <c r="M140" s="76">
        <v>100</v>
      </c>
      <c r="N140">
        <v>25</v>
      </c>
      <c r="O140" s="76">
        <f>ROUND((Table3[[#This Row],[XP]]*Table3[[#This Row],[entity_spawned (AVG)]])*(Table3[[#This Row],[activating_chance]]/100),0)</f>
        <v>25</v>
      </c>
      <c r="P140" s="73" t="s">
        <v>370</v>
      </c>
      <c r="R140" t="s">
        <v>241</v>
      </c>
      <c r="S140">
        <v>1</v>
      </c>
      <c r="T140">
        <v>80</v>
      </c>
      <c r="U140" s="76">
        <v>100</v>
      </c>
      <c r="V140">
        <v>25</v>
      </c>
      <c r="W140" s="76">
        <f>ROUND((Table2[[#This Row],[XP]]*Table2[[#This Row],[entity_spawned (AVG)]])*(Table2[[#This Row],[activating_chance]]/100),0)</f>
        <v>25</v>
      </c>
      <c r="X140" s="73" t="s">
        <v>370</v>
      </c>
      <c r="AF140" s="73"/>
    </row>
    <row r="141" spans="2:32" x14ac:dyDescent="0.25">
      <c r="B141" s="74" t="s">
        <v>239</v>
      </c>
      <c r="C141">
        <v>2</v>
      </c>
      <c r="D141" s="76">
        <v>90</v>
      </c>
      <c r="E141" s="76">
        <v>100</v>
      </c>
      <c r="F141" s="76">
        <v>25</v>
      </c>
      <c r="G141" s="76">
        <f>ROUND((Table245[[#This Row],[XP]]*Table245[[#This Row],[entity_spawned (AVG)]])*(Table245[[#This Row],[activating_chance]]/100),0)</f>
        <v>50</v>
      </c>
      <c r="H141" s="73" t="s">
        <v>370</v>
      </c>
      <c r="J141" t="s">
        <v>274</v>
      </c>
      <c r="K141">
        <v>1</v>
      </c>
      <c r="L141">
        <v>150</v>
      </c>
      <c r="M141" s="76">
        <v>100</v>
      </c>
      <c r="N141">
        <v>25</v>
      </c>
      <c r="O141" s="76">
        <f>ROUND((Table3[[#This Row],[XP]]*Table3[[#This Row],[entity_spawned (AVG)]])*(Table3[[#This Row],[activating_chance]]/100),0)</f>
        <v>25</v>
      </c>
      <c r="P141" s="73" t="s">
        <v>370</v>
      </c>
      <c r="R141" t="s">
        <v>241</v>
      </c>
      <c r="S141">
        <v>3</v>
      </c>
      <c r="T141">
        <v>150</v>
      </c>
      <c r="U141" s="76">
        <v>100</v>
      </c>
      <c r="V141">
        <v>25</v>
      </c>
      <c r="W141" s="76">
        <f>ROUND((Table2[[#This Row],[XP]]*Table2[[#This Row],[entity_spawned (AVG)]])*(Table2[[#This Row],[activating_chance]]/100),0)</f>
        <v>75</v>
      </c>
      <c r="X141" s="73" t="s">
        <v>370</v>
      </c>
      <c r="AF141" s="73"/>
    </row>
    <row r="142" spans="2:32" x14ac:dyDescent="0.25">
      <c r="B142" s="74" t="s">
        <v>239</v>
      </c>
      <c r="C142">
        <v>1</v>
      </c>
      <c r="D142" s="76">
        <v>90</v>
      </c>
      <c r="E142" s="76">
        <v>100</v>
      </c>
      <c r="F142" s="76">
        <v>25</v>
      </c>
      <c r="G142" s="76">
        <f>ROUND((Table245[[#This Row],[XP]]*Table245[[#This Row],[entity_spawned (AVG)]])*(Table245[[#This Row],[activating_chance]]/100),0)</f>
        <v>25</v>
      </c>
      <c r="H142" s="73" t="s">
        <v>370</v>
      </c>
      <c r="J142" t="s">
        <v>274</v>
      </c>
      <c r="K142">
        <v>1</v>
      </c>
      <c r="L142">
        <v>150</v>
      </c>
      <c r="M142" s="76">
        <v>80</v>
      </c>
      <c r="N142">
        <v>25</v>
      </c>
      <c r="O142" s="76">
        <f>ROUND((Table3[[#This Row],[XP]]*Table3[[#This Row],[entity_spawned (AVG)]])*(Table3[[#This Row],[activating_chance]]/100),0)</f>
        <v>20</v>
      </c>
      <c r="P142" s="73" t="s">
        <v>370</v>
      </c>
      <c r="R142" t="s">
        <v>241</v>
      </c>
      <c r="S142">
        <v>1</v>
      </c>
      <c r="T142">
        <v>90</v>
      </c>
      <c r="U142" s="76">
        <v>100</v>
      </c>
      <c r="V142">
        <v>25</v>
      </c>
      <c r="W142" s="76">
        <f>ROUND((Table2[[#This Row],[XP]]*Table2[[#This Row],[entity_spawned (AVG)]])*(Table2[[#This Row],[activating_chance]]/100),0)</f>
        <v>25</v>
      </c>
      <c r="X142" s="73" t="s">
        <v>370</v>
      </c>
      <c r="AF142" s="73"/>
    </row>
    <row r="143" spans="2:32" x14ac:dyDescent="0.25">
      <c r="B143" s="74" t="s">
        <v>239</v>
      </c>
      <c r="C143">
        <v>1</v>
      </c>
      <c r="D143" s="76">
        <v>140</v>
      </c>
      <c r="E143" s="76">
        <v>100</v>
      </c>
      <c r="F143" s="76">
        <v>25</v>
      </c>
      <c r="G143" s="76">
        <f>ROUND((Table245[[#This Row],[XP]]*Table245[[#This Row],[entity_spawned (AVG)]])*(Table245[[#This Row],[activating_chance]]/100),0)</f>
        <v>25</v>
      </c>
      <c r="H143" s="73" t="s">
        <v>370</v>
      </c>
      <c r="J143" t="s">
        <v>274</v>
      </c>
      <c r="K143">
        <v>1</v>
      </c>
      <c r="L143">
        <v>150</v>
      </c>
      <c r="M143" s="76">
        <v>100</v>
      </c>
      <c r="N143">
        <v>25</v>
      </c>
      <c r="O143" s="76">
        <f>ROUND((Table3[[#This Row],[XP]]*Table3[[#This Row],[entity_spawned (AVG)]])*(Table3[[#This Row],[activating_chance]]/100),0)</f>
        <v>25</v>
      </c>
      <c r="P143" s="73" t="s">
        <v>370</v>
      </c>
      <c r="R143" t="s">
        <v>441</v>
      </c>
      <c r="S143">
        <v>3</v>
      </c>
      <c r="T143">
        <v>60</v>
      </c>
      <c r="U143" s="76">
        <v>100</v>
      </c>
      <c r="V143">
        <v>25</v>
      </c>
      <c r="W143" s="76">
        <f>ROUND((Table2[[#This Row],[XP]]*Table2[[#This Row],[entity_spawned (AVG)]])*(Table2[[#This Row],[activating_chance]]/100),0)</f>
        <v>75</v>
      </c>
      <c r="X143" s="73" t="s">
        <v>370</v>
      </c>
      <c r="AF143" s="73"/>
    </row>
    <row r="144" spans="2:32" x14ac:dyDescent="0.25">
      <c r="B144" s="74" t="s">
        <v>239</v>
      </c>
      <c r="C144">
        <v>1</v>
      </c>
      <c r="D144" s="76">
        <v>60</v>
      </c>
      <c r="E144" s="76">
        <v>100</v>
      </c>
      <c r="F144" s="76">
        <v>25</v>
      </c>
      <c r="G144" s="76">
        <f>ROUND((Table245[[#This Row],[XP]]*Table245[[#This Row],[entity_spawned (AVG)]])*(Table245[[#This Row],[activating_chance]]/100),0)</f>
        <v>25</v>
      </c>
      <c r="H144" s="73" t="s">
        <v>370</v>
      </c>
      <c r="J144" t="s">
        <v>274</v>
      </c>
      <c r="K144">
        <v>1</v>
      </c>
      <c r="L144">
        <v>150</v>
      </c>
      <c r="M144" s="76">
        <v>100</v>
      </c>
      <c r="N144">
        <v>25</v>
      </c>
      <c r="O144" s="76">
        <f>ROUND((Table3[[#This Row],[XP]]*Table3[[#This Row],[entity_spawned (AVG)]])*(Table3[[#This Row],[activating_chance]]/100),0)</f>
        <v>25</v>
      </c>
      <c r="P144" s="73" t="s">
        <v>370</v>
      </c>
      <c r="R144" t="s">
        <v>242</v>
      </c>
      <c r="S144">
        <v>1</v>
      </c>
      <c r="T144">
        <v>220</v>
      </c>
      <c r="U144" s="76">
        <v>100</v>
      </c>
      <c r="V144">
        <v>50</v>
      </c>
      <c r="W144" s="76">
        <f>ROUND((Table2[[#This Row],[XP]]*Table2[[#This Row],[entity_spawned (AVG)]])*(Table2[[#This Row],[activating_chance]]/100),0)</f>
        <v>50</v>
      </c>
      <c r="X144" s="73" t="s">
        <v>371</v>
      </c>
      <c r="AF144" s="73"/>
    </row>
    <row r="145" spans="2:32" x14ac:dyDescent="0.25">
      <c r="B145" s="74" t="s">
        <v>239</v>
      </c>
      <c r="C145">
        <v>7</v>
      </c>
      <c r="D145" s="76">
        <v>150</v>
      </c>
      <c r="E145" s="76">
        <v>100</v>
      </c>
      <c r="F145" s="76">
        <v>25</v>
      </c>
      <c r="G145" s="76">
        <f>ROUND((Table245[[#This Row],[XP]]*Table245[[#This Row],[entity_spawned (AVG)]])*(Table245[[#This Row],[activating_chance]]/100),0)</f>
        <v>175</v>
      </c>
      <c r="H145" s="73" t="s">
        <v>370</v>
      </c>
      <c r="J145" t="s">
        <v>274</v>
      </c>
      <c r="K145">
        <v>1</v>
      </c>
      <c r="L145">
        <v>170</v>
      </c>
      <c r="M145" s="76">
        <v>100</v>
      </c>
      <c r="N145">
        <v>25</v>
      </c>
      <c r="O145" s="76">
        <f>ROUND((Table3[[#This Row],[XP]]*Table3[[#This Row],[entity_spawned (AVG)]])*(Table3[[#This Row],[activating_chance]]/100),0)</f>
        <v>25</v>
      </c>
      <c r="P145" s="73" t="s">
        <v>370</v>
      </c>
      <c r="R145" t="s">
        <v>242</v>
      </c>
      <c r="S145">
        <v>1</v>
      </c>
      <c r="T145">
        <v>220</v>
      </c>
      <c r="U145" s="76">
        <v>100</v>
      </c>
      <c r="V145">
        <v>50</v>
      </c>
      <c r="W145" s="76">
        <f>ROUND((Table2[[#This Row],[XP]]*Table2[[#This Row],[entity_spawned (AVG)]])*(Table2[[#This Row],[activating_chance]]/100),0)</f>
        <v>50</v>
      </c>
      <c r="X145" s="73" t="s">
        <v>371</v>
      </c>
      <c r="AF145" s="73"/>
    </row>
    <row r="146" spans="2:32" x14ac:dyDescent="0.25">
      <c r="B146" s="74" t="s">
        <v>239</v>
      </c>
      <c r="C146">
        <v>11</v>
      </c>
      <c r="D146" s="76">
        <v>170</v>
      </c>
      <c r="E146" s="76">
        <v>100</v>
      </c>
      <c r="F146" s="76">
        <v>25</v>
      </c>
      <c r="G146" s="76">
        <f>ROUND((Table245[[#This Row],[XP]]*Table245[[#This Row],[entity_spawned (AVG)]])*(Table245[[#This Row],[activating_chance]]/100),0)</f>
        <v>275</v>
      </c>
      <c r="H146" s="73" t="s">
        <v>370</v>
      </c>
      <c r="J146" t="s">
        <v>274</v>
      </c>
      <c r="K146">
        <v>1</v>
      </c>
      <c r="L146">
        <v>150</v>
      </c>
      <c r="M146" s="76">
        <v>100</v>
      </c>
      <c r="N146">
        <v>25</v>
      </c>
      <c r="O146" s="76">
        <f>ROUND((Table3[[#This Row],[XP]]*Table3[[#This Row],[entity_spawned (AVG)]])*(Table3[[#This Row],[activating_chance]]/100),0)</f>
        <v>25</v>
      </c>
      <c r="P146" s="73" t="s">
        <v>370</v>
      </c>
      <c r="R146" t="s">
        <v>242</v>
      </c>
      <c r="S146">
        <v>1</v>
      </c>
      <c r="T146">
        <v>220</v>
      </c>
      <c r="U146" s="76">
        <v>100</v>
      </c>
      <c r="V146">
        <v>50</v>
      </c>
      <c r="W146" s="76">
        <f>ROUND((Table2[[#This Row],[XP]]*Table2[[#This Row],[entity_spawned (AVG)]])*(Table2[[#This Row],[activating_chance]]/100),0)</f>
        <v>50</v>
      </c>
      <c r="X146" s="73" t="s">
        <v>371</v>
      </c>
      <c r="AF146" s="73"/>
    </row>
    <row r="147" spans="2:32" x14ac:dyDescent="0.25">
      <c r="B147" s="74" t="s">
        <v>239</v>
      </c>
      <c r="C147">
        <v>1</v>
      </c>
      <c r="D147" s="76">
        <v>60</v>
      </c>
      <c r="E147" s="76">
        <v>100</v>
      </c>
      <c r="F147" s="76">
        <v>25</v>
      </c>
      <c r="G147" s="76">
        <f>ROUND((Table245[[#This Row],[XP]]*Table245[[#This Row],[entity_spawned (AVG)]])*(Table245[[#This Row],[activating_chance]]/100),0)</f>
        <v>25</v>
      </c>
      <c r="H147" s="73" t="s">
        <v>370</v>
      </c>
      <c r="J147" t="s">
        <v>274</v>
      </c>
      <c r="K147">
        <v>1</v>
      </c>
      <c r="L147">
        <v>150</v>
      </c>
      <c r="M147" s="76">
        <v>100</v>
      </c>
      <c r="N147">
        <v>25</v>
      </c>
      <c r="O147" s="76">
        <f>ROUND((Table3[[#This Row],[XP]]*Table3[[#This Row],[entity_spawned (AVG)]])*(Table3[[#This Row],[activating_chance]]/100),0)</f>
        <v>25</v>
      </c>
      <c r="P147" s="73" t="s">
        <v>370</v>
      </c>
      <c r="R147" t="s">
        <v>242</v>
      </c>
      <c r="S147">
        <v>1</v>
      </c>
      <c r="T147">
        <v>220</v>
      </c>
      <c r="U147" s="76">
        <v>100</v>
      </c>
      <c r="V147">
        <v>50</v>
      </c>
      <c r="W147" s="76">
        <f>ROUND((Table2[[#This Row],[XP]]*Table2[[#This Row],[entity_spawned (AVG)]])*(Table2[[#This Row],[activating_chance]]/100),0)</f>
        <v>50</v>
      </c>
      <c r="X147" s="73" t="s">
        <v>371</v>
      </c>
      <c r="AF147" s="73"/>
    </row>
    <row r="148" spans="2:32" x14ac:dyDescent="0.25">
      <c r="B148" s="74" t="s">
        <v>239</v>
      </c>
      <c r="C148">
        <v>3</v>
      </c>
      <c r="D148" s="76">
        <v>90</v>
      </c>
      <c r="E148" s="76">
        <v>30</v>
      </c>
      <c r="F148" s="76">
        <v>25</v>
      </c>
      <c r="G148" s="76">
        <f>ROUND((Table245[[#This Row],[XP]]*Table245[[#This Row],[entity_spawned (AVG)]])*(Table245[[#This Row],[activating_chance]]/100),0)</f>
        <v>23</v>
      </c>
      <c r="H148" s="73" t="s">
        <v>370</v>
      </c>
      <c r="J148" t="s">
        <v>274</v>
      </c>
      <c r="K148">
        <v>1</v>
      </c>
      <c r="L148">
        <v>150</v>
      </c>
      <c r="M148" s="76">
        <v>30</v>
      </c>
      <c r="N148">
        <v>25</v>
      </c>
      <c r="O148" s="76">
        <f>ROUND((Table3[[#This Row],[XP]]*Table3[[#This Row],[entity_spawned (AVG)]])*(Table3[[#This Row],[activating_chance]]/100),0)</f>
        <v>8</v>
      </c>
      <c r="P148" s="73" t="s">
        <v>370</v>
      </c>
      <c r="R148" t="s">
        <v>242</v>
      </c>
      <c r="S148">
        <v>1</v>
      </c>
      <c r="T148">
        <v>220</v>
      </c>
      <c r="U148" s="76">
        <v>100</v>
      </c>
      <c r="V148">
        <v>50</v>
      </c>
      <c r="W148" s="76">
        <f>ROUND((Table2[[#This Row],[XP]]*Table2[[#This Row],[entity_spawned (AVG)]])*(Table2[[#This Row],[activating_chance]]/100),0)</f>
        <v>50</v>
      </c>
      <c r="X148" s="73" t="s">
        <v>371</v>
      </c>
      <c r="AF148" s="73"/>
    </row>
    <row r="149" spans="2:32" x14ac:dyDescent="0.25">
      <c r="B149" s="74" t="s">
        <v>239</v>
      </c>
      <c r="C149">
        <v>2</v>
      </c>
      <c r="D149" s="76">
        <v>90</v>
      </c>
      <c r="E149" s="76">
        <v>100</v>
      </c>
      <c r="F149" s="76">
        <v>25</v>
      </c>
      <c r="G149" s="76">
        <f>ROUND((Table245[[#This Row],[XP]]*Table245[[#This Row],[entity_spawned (AVG)]])*(Table245[[#This Row],[activating_chance]]/100),0)</f>
        <v>50</v>
      </c>
      <c r="H149" s="73" t="s">
        <v>370</v>
      </c>
      <c r="J149" t="s">
        <v>274</v>
      </c>
      <c r="K149">
        <v>1</v>
      </c>
      <c r="L149">
        <v>150</v>
      </c>
      <c r="M149" s="76">
        <v>100</v>
      </c>
      <c r="N149">
        <v>25</v>
      </c>
      <c r="O149" s="76">
        <f>ROUND((Table3[[#This Row],[XP]]*Table3[[#This Row],[entity_spawned (AVG)]])*(Table3[[#This Row],[activating_chance]]/100),0)</f>
        <v>25</v>
      </c>
      <c r="P149" s="73" t="s">
        <v>370</v>
      </c>
      <c r="R149" t="s">
        <v>242</v>
      </c>
      <c r="S149">
        <v>1</v>
      </c>
      <c r="T149">
        <v>220</v>
      </c>
      <c r="U149" s="76">
        <v>100</v>
      </c>
      <c r="V149">
        <v>50</v>
      </c>
      <c r="W149" s="76">
        <f>ROUND((Table2[[#This Row],[XP]]*Table2[[#This Row],[entity_spawned (AVG)]])*(Table2[[#This Row],[activating_chance]]/100),0)</f>
        <v>50</v>
      </c>
      <c r="X149" s="73" t="s">
        <v>371</v>
      </c>
      <c r="AF149" s="73"/>
    </row>
    <row r="150" spans="2:32" x14ac:dyDescent="0.25">
      <c r="B150" s="74" t="s">
        <v>239</v>
      </c>
      <c r="C150">
        <v>3</v>
      </c>
      <c r="D150" s="76">
        <v>140</v>
      </c>
      <c r="E150" s="76">
        <v>100</v>
      </c>
      <c r="F150" s="76">
        <v>25</v>
      </c>
      <c r="G150" s="76">
        <f>ROUND((Table245[[#This Row],[XP]]*Table245[[#This Row],[entity_spawned (AVG)]])*(Table245[[#This Row],[activating_chance]]/100),0)</f>
        <v>75</v>
      </c>
      <c r="H150" s="73" t="s">
        <v>370</v>
      </c>
      <c r="J150" t="s">
        <v>274</v>
      </c>
      <c r="K150">
        <v>1</v>
      </c>
      <c r="L150">
        <v>120</v>
      </c>
      <c r="M150" s="76">
        <v>80</v>
      </c>
      <c r="N150">
        <v>25</v>
      </c>
      <c r="O150" s="76">
        <f>ROUND((Table3[[#This Row],[XP]]*Table3[[#This Row],[entity_spawned (AVG)]])*(Table3[[#This Row],[activating_chance]]/100),0)</f>
        <v>20</v>
      </c>
      <c r="P150" s="73" t="s">
        <v>370</v>
      </c>
      <c r="R150" t="s">
        <v>242</v>
      </c>
      <c r="S150">
        <v>1</v>
      </c>
      <c r="T150">
        <v>220</v>
      </c>
      <c r="U150" s="76">
        <v>100</v>
      </c>
      <c r="V150">
        <v>50</v>
      </c>
      <c r="W150" s="76">
        <f>ROUND((Table2[[#This Row],[XP]]*Table2[[#This Row],[entity_spawned (AVG)]])*(Table2[[#This Row],[activating_chance]]/100),0)</f>
        <v>50</v>
      </c>
      <c r="X150" s="73" t="s">
        <v>371</v>
      </c>
      <c r="AF150" s="73"/>
    </row>
    <row r="151" spans="2:32" x14ac:dyDescent="0.25">
      <c r="B151" s="74" t="s">
        <v>239</v>
      </c>
      <c r="C151">
        <v>5</v>
      </c>
      <c r="D151" s="76">
        <v>140</v>
      </c>
      <c r="E151" s="76">
        <v>100</v>
      </c>
      <c r="F151" s="76">
        <v>25</v>
      </c>
      <c r="G151" s="76">
        <f>ROUND((Table245[[#This Row],[XP]]*Table245[[#This Row],[entity_spawned (AVG)]])*(Table245[[#This Row],[activating_chance]]/100),0)</f>
        <v>125</v>
      </c>
      <c r="H151" s="73" t="s">
        <v>370</v>
      </c>
      <c r="J151" t="s">
        <v>274</v>
      </c>
      <c r="K151">
        <v>1</v>
      </c>
      <c r="L151">
        <v>100</v>
      </c>
      <c r="M151" s="76">
        <v>100</v>
      </c>
      <c r="N151">
        <v>25</v>
      </c>
      <c r="O151" s="76">
        <f>ROUND((Table3[[#This Row],[XP]]*Table3[[#This Row],[entity_spawned (AVG)]])*(Table3[[#This Row],[activating_chance]]/100),0)</f>
        <v>25</v>
      </c>
      <c r="P151" s="73" t="s">
        <v>370</v>
      </c>
      <c r="R151" t="s">
        <v>245</v>
      </c>
      <c r="S151">
        <v>1</v>
      </c>
      <c r="T151">
        <v>280</v>
      </c>
      <c r="U151" s="76">
        <v>100</v>
      </c>
      <c r="V151">
        <v>143</v>
      </c>
      <c r="W151" s="76">
        <f>ROUND((Table2[[#This Row],[XP]]*Table2[[#This Row],[entity_spawned (AVG)]])*(Table2[[#This Row],[activating_chance]]/100),0)</f>
        <v>143</v>
      </c>
      <c r="X151" s="73" t="s">
        <v>371</v>
      </c>
      <c r="AF151" s="73"/>
    </row>
    <row r="152" spans="2:32" x14ac:dyDescent="0.25">
      <c r="B152" s="74" t="s">
        <v>239</v>
      </c>
      <c r="C152">
        <v>6</v>
      </c>
      <c r="D152" s="76">
        <v>130</v>
      </c>
      <c r="E152" s="76">
        <v>100</v>
      </c>
      <c r="F152" s="76">
        <v>25</v>
      </c>
      <c r="G152" s="76">
        <f>ROUND((Table245[[#This Row],[XP]]*Table245[[#This Row],[entity_spawned (AVG)]])*(Table245[[#This Row],[activating_chance]]/100),0)</f>
        <v>150</v>
      </c>
      <c r="H152" s="73" t="s">
        <v>370</v>
      </c>
      <c r="J152" t="s">
        <v>274</v>
      </c>
      <c r="K152">
        <v>1</v>
      </c>
      <c r="L152">
        <v>150</v>
      </c>
      <c r="M152" s="76">
        <v>100</v>
      </c>
      <c r="N152">
        <v>25</v>
      </c>
      <c r="O152" s="76">
        <f>ROUND((Table3[[#This Row],[XP]]*Table3[[#This Row],[entity_spawned (AVG)]])*(Table3[[#This Row],[activating_chance]]/100),0)</f>
        <v>25</v>
      </c>
      <c r="P152" s="73" t="s">
        <v>370</v>
      </c>
      <c r="R152" t="s">
        <v>245</v>
      </c>
      <c r="S152">
        <v>1</v>
      </c>
      <c r="T152">
        <v>280</v>
      </c>
      <c r="U152" s="76">
        <v>100</v>
      </c>
      <c r="V152">
        <v>143</v>
      </c>
      <c r="W152" s="76">
        <f>ROUND((Table2[[#This Row],[XP]]*Table2[[#This Row],[entity_spawned (AVG)]])*(Table2[[#This Row],[activating_chance]]/100),0)</f>
        <v>143</v>
      </c>
      <c r="X152" s="73" t="s">
        <v>371</v>
      </c>
      <c r="AF152" s="73"/>
    </row>
    <row r="153" spans="2:32" x14ac:dyDescent="0.25">
      <c r="B153" s="74" t="s">
        <v>239</v>
      </c>
      <c r="C153">
        <v>3</v>
      </c>
      <c r="D153" s="76">
        <v>110</v>
      </c>
      <c r="E153" s="76">
        <v>100</v>
      </c>
      <c r="F153" s="76">
        <v>25</v>
      </c>
      <c r="G153" s="76">
        <f>ROUND((Table245[[#This Row],[XP]]*Table245[[#This Row],[entity_spawned (AVG)]])*(Table245[[#This Row],[activating_chance]]/100),0)</f>
        <v>75</v>
      </c>
      <c r="H153" s="73" t="s">
        <v>370</v>
      </c>
      <c r="J153" t="s">
        <v>274</v>
      </c>
      <c r="K153">
        <v>1</v>
      </c>
      <c r="L153">
        <v>170</v>
      </c>
      <c r="M153" s="76">
        <v>80</v>
      </c>
      <c r="N153">
        <v>25</v>
      </c>
      <c r="O153" s="76">
        <f>ROUND((Table3[[#This Row],[XP]]*Table3[[#This Row],[entity_spawned (AVG)]])*(Table3[[#This Row],[activating_chance]]/100),0)</f>
        <v>20</v>
      </c>
      <c r="P153" s="73" t="s">
        <v>370</v>
      </c>
      <c r="R153" t="s">
        <v>457</v>
      </c>
      <c r="S153">
        <v>1</v>
      </c>
      <c r="T153">
        <v>300</v>
      </c>
      <c r="U153" s="76">
        <v>100</v>
      </c>
      <c r="V153">
        <v>195</v>
      </c>
      <c r="W153" s="76">
        <f>ROUND((Table2[[#This Row],[XP]]*Table2[[#This Row],[entity_spawned (AVG)]])*(Table2[[#This Row],[activating_chance]]/100),0)</f>
        <v>195</v>
      </c>
      <c r="X153" s="73" t="s">
        <v>371</v>
      </c>
      <c r="AF153" s="73"/>
    </row>
    <row r="154" spans="2:32" x14ac:dyDescent="0.25">
      <c r="B154" s="74" t="s">
        <v>239</v>
      </c>
      <c r="C154">
        <v>3</v>
      </c>
      <c r="D154" s="76">
        <v>140</v>
      </c>
      <c r="E154" s="76">
        <v>100</v>
      </c>
      <c r="F154" s="76">
        <v>25</v>
      </c>
      <c r="G154" s="76">
        <f>ROUND((Table245[[#This Row],[XP]]*Table245[[#This Row],[entity_spawned (AVG)]])*(Table245[[#This Row],[activating_chance]]/100),0)</f>
        <v>75</v>
      </c>
      <c r="H154" s="73" t="s">
        <v>370</v>
      </c>
      <c r="J154" t="s">
        <v>274</v>
      </c>
      <c r="K154">
        <v>3</v>
      </c>
      <c r="L154">
        <v>140</v>
      </c>
      <c r="M154" s="76">
        <v>40</v>
      </c>
      <c r="N154">
        <v>25</v>
      </c>
      <c r="O154" s="76">
        <f>ROUND((Table3[[#This Row],[XP]]*Table3[[#This Row],[entity_spawned (AVG)]])*(Table3[[#This Row],[activating_chance]]/100),0)</f>
        <v>30</v>
      </c>
      <c r="P154" s="73" t="s">
        <v>370</v>
      </c>
      <c r="R154" t="s">
        <v>246</v>
      </c>
      <c r="S154">
        <v>1</v>
      </c>
      <c r="T154">
        <v>5000</v>
      </c>
      <c r="U154" s="76">
        <v>20</v>
      </c>
      <c r="V154">
        <v>75</v>
      </c>
      <c r="W154" s="76">
        <f>ROUND((Table2[[#This Row],[XP]]*Table2[[#This Row],[entity_spawned (AVG)]])*(Table2[[#This Row],[activating_chance]]/100),0)</f>
        <v>15</v>
      </c>
      <c r="X154" s="73" t="s">
        <v>370</v>
      </c>
      <c r="AF154" s="73"/>
    </row>
    <row r="155" spans="2:32" x14ac:dyDescent="0.25">
      <c r="B155" s="74" t="s">
        <v>239</v>
      </c>
      <c r="C155">
        <v>1</v>
      </c>
      <c r="D155" s="76">
        <v>60</v>
      </c>
      <c r="E155" s="76">
        <v>100</v>
      </c>
      <c r="F155" s="76">
        <v>25</v>
      </c>
      <c r="G155" s="76">
        <f>ROUND((Table245[[#This Row],[XP]]*Table245[[#This Row],[entity_spawned (AVG)]])*(Table245[[#This Row],[activating_chance]]/100),0)</f>
        <v>25</v>
      </c>
      <c r="H155" s="73" t="s">
        <v>370</v>
      </c>
      <c r="J155" t="s">
        <v>276</v>
      </c>
      <c r="K155">
        <v>1</v>
      </c>
      <c r="L155">
        <v>220</v>
      </c>
      <c r="M155" s="76">
        <v>100</v>
      </c>
      <c r="N155">
        <v>50</v>
      </c>
      <c r="O155" s="76">
        <f>ROUND((Table3[[#This Row],[XP]]*Table3[[#This Row],[entity_spawned (AVG)]])*(Table3[[#This Row],[activating_chance]]/100),0)</f>
        <v>50</v>
      </c>
      <c r="P155" s="73" t="s">
        <v>370</v>
      </c>
      <c r="R155" t="s">
        <v>246</v>
      </c>
      <c r="S155">
        <v>1</v>
      </c>
      <c r="T155">
        <v>5000</v>
      </c>
      <c r="U155" s="76">
        <v>100</v>
      </c>
      <c r="V155">
        <v>75</v>
      </c>
      <c r="W155" s="76">
        <f>ROUND((Table2[[#This Row],[XP]]*Table2[[#This Row],[entity_spawned (AVG)]])*(Table2[[#This Row],[activating_chance]]/100),0)</f>
        <v>75</v>
      </c>
      <c r="X155" s="73" t="s">
        <v>370</v>
      </c>
      <c r="AF155" s="73"/>
    </row>
    <row r="156" spans="2:32" x14ac:dyDescent="0.25">
      <c r="B156" s="74" t="s">
        <v>239</v>
      </c>
      <c r="C156">
        <v>2</v>
      </c>
      <c r="D156" s="76">
        <v>90</v>
      </c>
      <c r="E156" s="76">
        <v>40</v>
      </c>
      <c r="F156" s="76">
        <v>25</v>
      </c>
      <c r="G156" s="76">
        <f>ROUND((Table245[[#This Row],[XP]]*Table245[[#This Row],[entity_spawned (AVG)]])*(Table245[[#This Row],[activating_chance]]/100),0)</f>
        <v>20</v>
      </c>
      <c r="H156" s="73" t="s">
        <v>370</v>
      </c>
      <c r="J156" t="s">
        <v>276</v>
      </c>
      <c r="K156">
        <v>1</v>
      </c>
      <c r="L156">
        <v>220</v>
      </c>
      <c r="M156" s="76">
        <v>100</v>
      </c>
      <c r="N156">
        <v>50</v>
      </c>
      <c r="O156" s="76">
        <f>ROUND((Table3[[#This Row],[XP]]*Table3[[#This Row],[entity_spawned (AVG)]])*(Table3[[#This Row],[activating_chance]]/100),0)</f>
        <v>50</v>
      </c>
      <c r="P156" s="73" t="s">
        <v>370</v>
      </c>
      <c r="R156" t="s">
        <v>246</v>
      </c>
      <c r="S156">
        <v>1</v>
      </c>
      <c r="T156">
        <v>5000</v>
      </c>
      <c r="U156" s="76">
        <v>100</v>
      </c>
      <c r="V156">
        <v>75</v>
      </c>
      <c r="W156" s="76">
        <f>ROUND((Table2[[#This Row],[XP]]*Table2[[#This Row],[entity_spawned (AVG)]])*(Table2[[#This Row],[activating_chance]]/100),0)</f>
        <v>75</v>
      </c>
      <c r="X156" s="73" t="s">
        <v>370</v>
      </c>
      <c r="AF156" s="73"/>
    </row>
    <row r="157" spans="2:32" x14ac:dyDescent="0.25">
      <c r="B157" s="74" t="s">
        <v>239</v>
      </c>
      <c r="C157">
        <v>3</v>
      </c>
      <c r="D157" s="76">
        <v>120</v>
      </c>
      <c r="E157" s="76">
        <v>100</v>
      </c>
      <c r="F157" s="76">
        <v>25</v>
      </c>
      <c r="G157" s="76">
        <f>ROUND((Table245[[#This Row],[XP]]*Table245[[#This Row],[entity_spawned (AVG)]])*(Table245[[#This Row],[activating_chance]]/100),0)</f>
        <v>75</v>
      </c>
      <c r="H157" s="73" t="s">
        <v>370</v>
      </c>
      <c r="J157" t="s">
        <v>276</v>
      </c>
      <c r="K157">
        <v>1</v>
      </c>
      <c r="L157">
        <v>220</v>
      </c>
      <c r="M157" s="76">
        <v>100</v>
      </c>
      <c r="N157">
        <v>50</v>
      </c>
      <c r="O157" s="76">
        <f>ROUND((Table3[[#This Row],[XP]]*Table3[[#This Row],[entity_spawned (AVG)]])*(Table3[[#This Row],[activating_chance]]/100),0)</f>
        <v>50</v>
      </c>
      <c r="P157" s="73" t="s">
        <v>370</v>
      </c>
      <c r="R157" t="s">
        <v>246</v>
      </c>
      <c r="S157">
        <v>1</v>
      </c>
      <c r="T157">
        <v>5000</v>
      </c>
      <c r="U157" s="76">
        <v>80</v>
      </c>
      <c r="V157">
        <v>75</v>
      </c>
      <c r="W157" s="76">
        <f>ROUND((Table2[[#This Row],[XP]]*Table2[[#This Row],[entity_spawned (AVG)]])*(Table2[[#This Row],[activating_chance]]/100),0)</f>
        <v>60</v>
      </c>
      <c r="X157" s="73" t="s">
        <v>370</v>
      </c>
      <c r="AF157" s="73"/>
    </row>
    <row r="158" spans="2:32" x14ac:dyDescent="0.25">
      <c r="B158" s="74" t="s">
        <v>239</v>
      </c>
      <c r="C158">
        <v>1</v>
      </c>
      <c r="D158" s="76">
        <v>40</v>
      </c>
      <c r="E158" s="76">
        <v>100</v>
      </c>
      <c r="F158" s="76">
        <v>25</v>
      </c>
      <c r="G158" s="76">
        <f>ROUND((Table245[[#This Row],[XP]]*Table245[[#This Row],[entity_spawned (AVG)]])*(Table245[[#This Row],[activating_chance]]/100),0)</f>
        <v>25</v>
      </c>
      <c r="H158" s="73" t="s">
        <v>370</v>
      </c>
      <c r="J158" t="s">
        <v>276</v>
      </c>
      <c r="K158">
        <v>1</v>
      </c>
      <c r="L158">
        <v>220</v>
      </c>
      <c r="M158" s="76">
        <v>100</v>
      </c>
      <c r="N158">
        <v>50</v>
      </c>
      <c r="O158" s="76">
        <f>ROUND((Table3[[#This Row],[XP]]*Table3[[#This Row],[entity_spawned (AVG)]])*(Table3[[#This Row],[activating_chance]]/100),0)</f>
        <v>50</v>
      </c>
      <c r="P158" s="73" t="s">
        <v>370</v>
      </c>
      <c r="R158" t="s">
        <v>246</v>
      </c>
      <c r="S158">
        <v>1</v>
      </c>
      <c r="T158">
        <v>5000</v>
      </c>
      <c r="U158" s="76">
        <v>100</v>
      </c>
      <c r="V158">
        <v>75</v>
      </c>
      <c r="W158" s="76">
        <f>ROUND((Table2[[#This Row],[XP]]*Table2[[#This Row],[entity_spawned (AVG)]])*(Table2[[#This Row],[activating_chance]]/100),0)</f>
        <v>75</v>
      </c>
      <c r="X158" s="73" t="s">
        <v>370</v>
      </c>
      <c r="AF158" s="73"/>
    </row>
    <row r="159" spans="2:32" x14ac:dyDescent="0.25">
      <c r="B159" s="74" t="s">
        <v>239</v>
      </c>
      <c r="C159">
        <v>2</v>
      </c>
      <c r="D159" s="76">
        <v>100</v>
      </c>
      <c r="E159" s="76">
        <v>100</v>
      </c>
      <c r="F159" s="76">
        <v>25</v>
      </c>
      <c r="G159" s="76">
        <f>ROUND((Table245[[#This Row],[XP]]*Table245[[#This Row],[entity_spawned (AVG)]])*(Table245[[#This Row],[activating_chance]]/100),0)</f>
        <v>50</v>
      </c>
      <c r="H159" s="73" t="s">
        <v>370</v>
      </c>
      <c r="J159" t="s">
        <v>364</v>
      </c>
      <c r="K159">
        <v>1</v>
      </c>
      <c r="L159">
        <v>220</v>
      </c>
      <c r="M159" s="76">
        <v>100</v>
      </c>
      <c r="N159">
        <v>50</v>
      </c>
      <c r="O159" s="76">
        <f>ROUND((Table3[[#This Row],[XP]]*Table3[[#This Row],[entity_spawned (AVG)]])*(Table3[[#This Row],[activating_chance]]/100),0)</f>
        <v>50</v>
      </c>
      <c r="P159" s="73" t="s">
        <v>370</v>
      </c>
      <c r="R159" t="s">
        <v>247</v>
      </c>
      <c r="S159">
        <v>1</v>
      </c>
      <c r="T159">
        <v>250</v>
      </c>
      <c r="U159" s="76">
        <v>100</v>
      </c>
      <c r="V159">
        <v>95</v>
      </c>
      <c r="W159" s="76">
        <f>ROUND((Table2[[#This Row],[XP]]*Table2[[#This Row],[entity_spawned (AVG)]])*(Table2[[#This Row],[activating_chance]]/100),0)</f>
        <v>95</v>
      </c>
      <c r="X159" s="73" t="s">
        <v>371</v>
      </c>
      <c r="AF159" s="73"/>
    </row>
    <row r="160" spans="2:32" x14ac:dyDescent="0.25">
      <c r="B160" s="74" t="s">
        <v>239</v>
      </c>
      <c r="C160">
        <v>7</v>
      </c>
      <c r="D160" s="76">
        <v>150</v>
      </c>
      <c r="E160" s="76">
        <v>100</v>
      </c>
      <c r="F160" s="76">
        <v>25</v>
      </c>
      <c r="G160" s="76">
        <f>ROUND((Table245[[#This Row],[XP]]*Table245[[#This Row],[entity_spawned (AVG)]])*(Table245[[#This Row],[activating_chance]]/100),0)</f>
        <v>175</v>
      </c>
      <c r="H160" s="73" t="s">
        <v>370</v>
      </c>
      <c r="J160" t="s">
        <v>428</v>
      </c>
      <c r="K160">
        <v>1</v>
      </c>
      <c r="L160">
        <v>240</v>
      </c>
      <c r="M160" s="76">
        <v>20</v>
      </c>
      <c r="N160">
        <v>83</v>
      </c>
      <c r="O160" s="76">
        <f>ROUND((Table3[[#This Row],[XP]]*Table3[[#This Row],[entity_spawned (AVG)]])*(Table3[[#This Row],[activating_chance]]/100),0)</f>
        <v>17</v>
      </c>
      <c r="P160" s="73" t="s">
        <v>371</v>
      </c>
      <c r="R160" t="s">
        <v>247</v>
      </c>
      <c r="S160">
        <v>1</v>
      </c>
      <c r="T160">
        <v>250</v>
      </c>
      <c r="U160" s="76">
        <v>100</v>
      </c>
      <c r="V160">
        <v>95</v>
      </c>
      <c r="W160" s="76">
        <f>ROUND((Table2[[#This Row],[XP]]*Table2[[#This Row],[entity_spawned (AVG)]])*(Table2[[#This Row],[activating_chance]]/100),0)</f>
        <v>95</v>
      </c>
      <c r="X160" s="73" t="s">
        <v>371</v>
      </c>
      <c r="AF160" s="73"/>
    </row>
    <row r="161" spans="2:32" x14ac:dyDescent="0.25">
      <c r="B161" s="74" t="s">
        <v>239</v>
      </c>
      <c r="C161">
        <v>1</v>
      </c>
      <c r="D161" s="76">
        <v>70</v>
      </c>
      <c r="E161" s="76">
        <v>85</v>
      </c>
      <c r="F161" s="76">
        <v>25</v>
      </c>
      <c r="G161" s="76">
        <f>ROUND((Table245[[#This Row],[XP]]*Table245[[#This Row],[entity_spawned (AVG)]])*(Table245[[#This Row],[activating_chance]]/100),0)</f>
        <v>21</v>
      </c>
      <c r="H161" s="73" t="s">
        <v>370</v>
      </c>
      <c r="J161" t="s">
        <v>428</v>
      </c>
      <c r="K161">
        <v>1</v>
      </c>
      <c r="L161">
        <v>240</v>
      </c>
      <c r="M161" s="76">
        <v>100</v>
      </c>
      <c r="N161">
        <v>83</v>
      </c>
      <c r="O161" s="76">
        <f>ROUND((Table3[[#This Row],[XP]]*Table3[[#This Row],[entity_spawned (AVG)]])*(Table3[[#This Row],[activating_chance]]/100),0)</f>
        <v>83</v>
      </c>
      <c r="P161" s="73" t="s">
        <v>371</v>
      </c>
      <c r="R161" t="s">
        <v>247</v>
      </c>
      <c r="S161">
        <v>1</v>
      </c>
      <c r="T161">
        <v>250</v>
      </c>
      <c r="U161" s="76">
        <v>100</v>
      </c>
      <c r="V161">
        <v>95</v>
      </c>
      <c r="W161" s="76">
        <f>ROUND((Table2[[#This Row],[XP]]*Table2[[#This Row],[entity_spawned (AVG)]])*(Table2[[#This Row],[activating_chance]]/100),0)</f>
        <v>95</v>
      </c>
      <c r="X161" s="73" t="s">
        <v>371</v>
      </c>
      <c r="AF161" s="73"/>
    </row>
    <row r="162" spans="2:32" x14ac:dyDescent="0.25">
      <c r="B162" s="74" t="s">
        <v>239</v>
      </c>
      <c r="C162">
        <v>3</v>
      </c>
      <c r="D162" s="76">
        <v>140</v>
      </c>
      <c r="E162" s="76">
        <v>100</v>
      </c>
      <c r="F162" s="76">
        <v>25</v>
      </c>
      <c r="G162" s="76">
        <f>ROUND((Table245[[#This Row],[XP]]*Table245[[#This Row],[entity_spawned (AVG)]])*(Table245[[#This Row],[activating_chance]]/100),0)</f>
        <v>75</v>
      </c>
      <c r="H162" s="73" t="s">
        <v>370</v>
      </c>
      <c r="J162" t="s">
        <v>428</v>
      </c>
      <c r="K162">
        <v>1</v>
      </c>
      <c r="L162">
        <v>240</v>
      </c>
      <c r="M162" s="76">
        <v>100</v>
      </c>
      <c r="N162">
        <v>83</v>
      </c>
      <c r="O162" s="76">
        <f>ROUND((Table3[[#This Row],[XP]]*Table3[[#This Row],[entity_spawned (AVG)]])*(Table3[[#This Row],[activating_chance]]/100),0)</f>
        <v>83</v>
      </c>
      <c r="P162" s="73" t="s">
        <v>371</v>
      </c>
      <c r="R162" t="s">
        <v>247</v>
      </c>
      <c r="S162">
        <v>3</v>
      </c>
      <c r="T162">
        <v>250</v>
      </c>
      <c r="U162" s="76">
        <v>100</v>
      </c>
      <c r="V162">
        <v>95</v>
      </c>
      <c r="W162" s="76">
        <f>ROUND((Table2[[#This Row],[XP]]*Table2[[#This Row],[entity_spawned (AVG)]])*(Table2[[#This Row],[activating_chance]]/100),0)</f>
        <v>285</v>
      </c>
      <c r="X162" s="73" t="s">
        <v>371</v>
      </c>
      <c r="AF162" s="73"/>
    </row>
    <row r="163" spans="2:32" x14ac:dyDescent="0.25">
      <c r="B163" s="74" t="s">
        <v>239</v>
      </c>
      <c r="C163">
        <v>1</v>
      </c>
      <c r="D163" s="76">
        <v>60</v>
      </c>
      <c r="E163" s="76">
        <v>100</v>
      </c>
      <c r="F163" s="76">
        <v>25</v>
      </c>
      <c r="G163" s="76">
        <f>ROUND((Table245[[#This Row],[XP]]*Table245[[#This Row],[entity_spawned (AVG)]])*(Table245[[#This Row],[activating_chance]]/100),0)</f>
        <v>25</v>
      </c>
      <c r="H163" s="73" t="s">
        <v>370</v>
      </c>
      <c r="J163" t="s">
        <v>430</v>
      </c>
      <c r="K163">
        <v>8</v>
      </c>
      <c r="L163">
        <v>100</v>
      </c>
      <c r="M163" s="76">
        <v>100</v>
      </c>
      <c r="N163">
        <v>25</v>
      </c>
      <c r="O163" s="76">
        <f>ROUND((Table3[[#This Row],[XP]]*Table3[[#This Row],[entity_spawned (AVG)]])*(Table3[[#This Row],[activating_chance]]/100),0)</f>
        <v>200</v>
      </c>
      <c r="P163" s="73" t="s">
        <v>370</v>
      </c>
      <c r="R163" t="s">
        <v>247</v>
      </c>
      <c r="S163">
        <v>1</v>
      </c>
      <c r="T163">
        <v>250</v>
      </c>
      <c r="U163" s="76">
        <v>100</v>
      </c>
      <c r="V163">
        <v>95</v>
      </c>
      <c r="W163" s="76">
        <f>ROUND((Table2[[#This Row],[XP]]*Table2[[#This Row],[entity_spawned (AVG)]])*(Table2[[#This Row],[activating_chance]]/100),0)</f>
        <v>95</v>
      </c>
      <c r="X163" s="73" t="s">
        <v>371</v>
      </c>
      <c r="AF163" s="73"/>
    </row>
    <row r="164" spans="2:32" x14ac:dyDescent="0.25">
      <c r="B164" s="74" t="s">
        <v>239</v>
      </c>
      <c r="C164">
        <v>1</v>
      </c>
      <c r="D164" s="76">
        <v>140</v>
      </c>
      <c r="E164" s="76">
        <v>70</v>
      </c>
      <c r="F164" s="76">
        <v>25</v>
      </c>
      <c r="G164" s="76">
        <f>ROUND((Table245[[#This Row],[XP]]*Table245[[#This Row],[entity_spawned (AVG)]])*(Table245[[#This Row],[activating_chance]]/100),0)</f>
        <v>18</v>
      </c>
      <c r="H164" s="73" t="s">
        <v>370</v>
      </c>
      <c r="J164" t="s">
        <v>430</v>
      </c>
      <c r="K164">
        <v>1</v>
      </c>
      <c r="L164">
        <v>100</v>
      </c>
      <c r="M164" s="76">
        <v>100</v>
      </c>
      <c r="N164">
        <v>25</v>
      </c>
      <c r="O164" s="76">
        <f>ROUND((Table3[[#This Row],[XP]]*Table3[[#This Row],[entity_spawned (AVG)]])*(Table3[[#This Row],[activating_chance]]/100),0)</f>
        <v>25</v>
      </c>
      <c r="P164" s="73" t="s">
        <v>370</v>
      </c>
      <c r="R164" t="s">
        <v>247</v>
      </c>
      <c r="S164">
        <v>1</v>
      </c>
      <c r="T164">
        <v>250</v>
      </c>
      <c r="U164" s="76">
        <v>100</v>
      </c>
      <c r="V164">
        <v>95</v>
      </c>
      <c r="W164" s="76">
        <f>ROUND((Table2[[#This Row],[XP]]*Table2[[#This Row],[entity_spawned (AVG)]])*(Table2[[#This Row],[activating_chance]]/100),0)</f>
        <v>95</v>
      </c>
      <c r="X164" s="73" t="s">
        <v>371</v>
      </c>
      <c r="AF164" s="73"/>
    </row>
    <row r="165" spans="2:32" x14ac:dyDescent="0.25">
      <c r="B165" s="74" t="s">
        <v>239</v>
      </c>
      <c r="C165">
        <v>1</v>
      </c>
      <c r="D165" s="76">
        <v>60</v>
      </c>
      <c r="E165" s="76">
        <v>40</v>
      </c>
      <c r="F165" s="76">
        <v>25</v>
      </c>
      <c r="G165" s="76">
        <f>ROUND((Table245[[#This Row],[XP]]*Table245[[#This Row],[entity_spawned (AVG)]])*(Table245[[#This Row],[activating_chance]]/100),0)</f>
        <v>10</v>
      </c>
      <c r="H165" s="73" t="s">
        <v>370</v>
      </c>
      <c r="J165" t="s">
        <v>430</v>
      </c>
      <c r="K165">
        <v>3</v>
      </c>
      <c r="L165">
        <v>100</v>
      </c>
      <c r="M165" s="76">
        <v>100</v>
      </c>
      <c r="N165">
        <v>25</v>
      </c>
      <c r="O165" s="76">
        <f>ROUND((Table3[[#This Row],[XP]]*Table3[[#This Row],[entity_spawned (AVG)]])*(Table3[[#This Row],[activating_chance]]/100),0)</f>
        <v>75</v>
      </c>
      <c r="P165" s="73" t="s">
        <v>370</v>
      </c>
      <c r="R165" t="s">
        <v>247</v>
      </c>
      <c r="S165">
        <v>1</v>
      </c>
      <c r="T165">
        <v>250</v>
      </c>
      <c r="U165" s="76">
        <v>20</v>
      </c>
      <c r="V165">
        <v>95</v>
      </c>
      <c r="W165" s="76">
        <f>ROUND((Table2[[#This Row],[XP]]*Table2[[#This Row],[entity_spawned (AVG)]])*(Table2[[#This Row],[activating_chance]]/100),0)</f>
        <v>19</v>
      </c>
      <c r="X165" s="73" t="s">
        <v>371</v>
      </c>
      <c r="AF165" s="73"/>
    </row>
    <row r="166" spans="2:32" x14ac:dyDescent="0.25">
      <c r="B166" s="74" t="s">
        <v>239</v>
      </c>
      <c r="C166">
        <v>1</v>
      </c>
      <c r="D166" s="76">
        <v>40</v>
      </c>
      <c r="E166" s="76">
        <v>80</v>
      </c>
      <c r="F166" s="76">
        <v>25</v>
      </c>
      <c r="G166" s="76">
        <f>ROUND((Table245[[#This Row],[XP]]*Table245[[#This Row],[entity_spawned (AVG)]])*(Table245[[#This Row],[activating_chance]]/100),0)</f>
        <v>20</v>
      </c>
      <c r="H166" s="73" t="s">
        <v>370</v>
      </c>
      <c r="J166" t="s">
        <v>430</v>
      </c>
      <c r="K166">
        <v>1</v>
      </c>
      <c r="L166">
        <v>100</v>
      </c>
      <c r="M166" s="76">
        <v>100</v>
      </c>
      <c r="N166">
        <v>25</v>
      </c>
      <c r="O166" s="76">
        <f>ROUND((Table3[[#This Row],[XP]]*Table3[[#This Row],[entity_spawned (AVG)]])*(Table3[[#This Row],[activating_chance]]/100),0)</f>
        <v>25</v>
      </c>
      <c r="P166" s="73" t="s">
        <v>370</v>
      </c>
      <c r="R166" t="s">
        <v>247</v>
      </c>
      <c r="S166">
        <v>2</v>
      </c>
      <c r="T166">
        <v>250</v>
      </c>
      <c r="U166" s="76">
        <v>100</v>
      </c>
      <c r="V166">
        <v>95</v>
      </c>
      <c r="W166" s="76">
        <f>ROUND((Table2[[#This Row],[XP]]*Table2[[#This Row],[entity_spawned (AVG)]])*(Table2[[#This Row],[activating_chance]]/100),0)</f>
        <v>190</v>
      </c>
      <c r="X166" s="73" t="s">
        <v>371</v>
      </c>
      <c r="AF166" s="73"/>
    </row>
    <row r="167" spans="2:32" x14ac:dyDescent="0.25">
      <c r="B167" s="74" t="s">
        <v>240</v>
      </c>
      <c r="C167">
        <v>1</v>
      </c>
      <c r="D167" s="76">
        <v>40</v>
      </c>
      <c r="E167" s="76">
        <v>85</v>
      </c>
      <c r="F167" s="76">
        <v>25</v>
      </c>
      <c r="G167" s="76">
        <f>ROUND((Table245[[#This Row],[XP]]*Table245[[#This Row],[entity_spawned (AVG)]])*(Table245[[#This Row],[activating_chance]]/100),0)</f>
        <v>21</v>
      </c>
      <c r="H167" s="73" t="s">
        <v>370</v>
      </c>
      <c r="J167" t="s">
        <v>430</v>
      </c>
      <c r="K167">
        <v>3</v>
      </c>
      <c r="L167">
        <v>100</v>
      </c>
      <c r="M167" s="76">
        <v>100</v>
      </c>
      <c r="N167">
        <v>25</v>
      </c>
      <c r="O167" s="76">
        <f>ROUND((Table3[[#This Row],[XP]]*Table3[[#This Row],[entity_spawned (AVG)]])*(Table3[[#This Row],[activating_chance]]/100),0)</f>
        <v>75</v>
      </c>
      <c r="P167" s="73" t="s">
        <v>370</v>
      </c>
      <c r="R167" t="s">
        <v>247</v>
      </c>
      <c r="S167">
        <v>1</v>
      </c>
      <c r="T167">
        <v>250</v>
      </c>
      <c r="U167" s="76">
        <v>10</v>
      </c>
      <c r="V167">
        <v>95</v>
      </c>
      <c r="W167" s="76">
        <f>ROUND((Table2[[#This Row],[XP]]*Table2[[#This Row],[entity_spawned (AVG)]])*(Table2[[#This Row],[activating_chance]]/100),0)</f>
        <v>10</v>
      </c>
      <c r="X167" s="73" t="s">
        <v>371</v>
      </c>
      <c r="AF167" s="73"/>
    </row>
    <row r="168" spans="2:32" x14ac:dyDescent="0.25">
      <c r="B168" s="74" t="s">
        <v>240</v>
      </c>
      <c r="C168">
        <v>1</v>
      </c>
      <c r="D168" s="76">
        <v>60</v>
      </c>
      <c r="E168" s="76">
        <v>100</v>
      </c>
      <c r="F168" s="76">
        <v>25</v>
      </c>
      <c r="G168" s="76">
        <f>ROUND((Table245[[#This Row],[XP]]*Table245[[#This Row],[entity_spawned (AVG)]])*(Table245[[#This Row],[activating_chance]]/100),0)</f>
        <v>25</v>
      </c>
      <c r="H168" s="73" t="s">
        <v>370</v>
      </c>
      <c r="J168" t="s">
        <v>430</v>
      </c>
      <c r="K168">
        <v>3</v>
      </c>
      <c r="L168">
        <v>100</v>
      </c>
      <c r="M168" s="76">
        <v>100</v>
      </c>
      <c r="N168">
        <v>25</v>
      </c>
      <c r="O168" s="76">
        <f>ROUND((Table3[[#This Row],[XP]]*Table3[[#This Row],[entity_spawned (AVG)]])*(Table3[[#This Row],[activating_chance]]/100),0)</f>
        <v>75</v>
      </c>
      <c r="P168" s="73" t="s">
        <v>370</v>
      </c>
      <c r="R168" t="s">
        <v>247</v>
      </c>
      <c r="S168">
        <v>1</v>
      </c>
      <c r="T168">
        <v>250</v>
      </c>
      <c r="U168" s="76">
        <v>10</v>
      </c>
      <c r="V168">
        <v>95</v>
      </c>
      <c r="W168" s="76">
        <f>ROUND((Table2[[#This Row],[XP]]*Table2[[#This Row],[entity_spawned (AVG)]])*(Table2[[#This Row],[activating_chance]]/100),0)</f>
        <v>10</v>
      </c>
      <c r="X168" s="73" t="s">
        <v>371</v>
      </c>
      <c r="AF168" s="73"/>
    </row>
    <row r="169" spans="2:32" x14ac:dyDescent="0.25">
      <c r="B169" s="74" t="s">
        <v>240</v>
      </c>
      <c r="C169">
        <v>2</v>
      </c>
      <c r="D169" s="76">
        <v>110</v>
      </c>
      <c r="E169" s="76">
        <v>100</v>
      </c>
      <c r="F169" s="76">
        <v>25</v>
      </c>
      <c r="G169" s="76">
        <f>ROUND((Table245[[#This Row],[XP]]*Table245[[#This Row],[entity_spawned (AVG)]])*(Table245[[#This Row],[activating_chance]]/100),0)</f>
        <v>50</v>
      </c>
      <c r="H169" s="73" t="s">
        <v>370</v>
      </c>
      <c r="J169" t="s">
        <v>430</v>
      </c>
      <c r="K169">
        <v>12</v>
      </c>
      <c r="L169">
        <v>100</v>
      </c>
      <c r="M169" s="76">
        <v>100</v>
      </c>
      <c r="N169">
        <v>25</v>
      </c>
      <c r="O169" s="76">
        <f>ROUND((Table3[[#This Row],[XP]]*Table3[[#This Row],[entity_spawned (AVG)]])*(Table3[[#This Row],[activating_chance]]/100),0)</f>
        <v>300</v>
      </c>
      <c r="P169" s="73" t="s">
        <v>370</v>
      </c>
      <c r="R169" t="s">
        <v>247</v>
      </c>
      <c r="S169">
        <v>2</v>
      </c>
      <c r="T169">
        <v>250</v>
      </c>
      <c r="U169" s="76">
        <v>100</v>
      </c>
      <c r="V169">
        <v>95</v>
      </c>
      <c r="W169" s="76">
        <f>ROUND((Table2[[#This Row],[XP]]*Table2[[#This Row],[entity_spawned (AVG)]])*(Table2[[#This Row],[activating_chance]]/100),0)</f>
        <v>190</v>
      </c>
      <c r="X169" s="73" t="s">
        <v>371</v>
      </c>
      <c r="AF169" s="73"/>
    </row>
    <row r="170" spans="2:32" x14ac:dyDescent="0.25">
      <c r="B170" s="74" t="s">
        <v>240</v>
      </c>
      <c r="C170">
        <v>2</v>
      </c>
      <c r="D170" s="76">
        <v>110</v>
      </c>
      <c r="E170" s="76">
        <v>80</v>
      </c>
      <c r="F170" s="76">
        <v>25</v>
      </c>
      <c r="G170" s="76">
        <f>ROUND((Table245[[#This Row],[XP]]*Table245[[#This Row],[entity_spawned (AVG)]])*(Table245[[#This Row],[activating_chance]]/100),0)</f>
        <v>40</v>
      </c>
      <c r="H170" s="73" t="s">
        <v>370</v>
      </c>
      <c r="J170" t="s">
        <v>427</v>
      </c>
      <c r="K170">
        <v>1</v>
      </c>
      <c r="L170">
        <v>240</v>
      </c>
      <c r="M170" s="76">
        <v>100</v>
      </c>
      <c r="N170">
        <v>28</v>
      </c>
      <c r="O170" s="76">
        <f>ROUND((Table3[[#This Row],[XP]]*Table3[[#This Row],[entity_spawned (AVG)]])*(Table3[[#This Row],[activating_chance]]/100),0)</f>
        <v>28</v>
      </c>
      <c r="P170" s="73" t="s">
        <v>371</v>
      </c>
      <c r="R170" t="s">
        <v>247</v>
      </c>
      <c r="S170">
        <v>1</v>
      </c>
      <c r="T170">
        <v>250</v>
      </c>
      <c r="U170" s="76">
        <v>100</v>
      </c>
      <c r="V170">
        <v>95</v>
      </c>
      <c r="W170" s="76">
        <f>ROUND((Table2[[#This Row],[XP]]*Table2[[#This Row],[entity_spawned (AVG)]])*(Table2[[#This Row],[activating_chance]]/100),0)</f>
        <v>95</v>
      </c>
      <c r="X170" s="73" t="s">
        <v>371</v>
      </c>
      <c r="AF170" s="73"/>
    </row>
    <row r="171" spans="2:32" x14ac:dyDescent="0.25">
      <c r="B171" s="74" t="s">
        <v>240</v>
      </c>
      <c r="C171">
        <v>1</v>
      </c>
      <c r="D171" s="76">
        <v>60</v>
      </c>
      <c r="E171" s="76">
        <v>80</v>
      </c>
      <c r="F171" s="76">
        <v>25</v>
      </c>
      <c r="G171" s="76">
        <f>ROUND((Table245[[#This Row],[XP]]*Table245[[#This Row],[entity_spawned (AVG)]])*(Table245[[#This Row],[activating_chance]]/100),0)</f>
        <v>20</v>
      </c>
      <c r="H171" s="73" t="s">
        <v>370</v>
      </c>
      <c r="J171" t="s">
        <v>427</v>
      </c>
      <c r="K171">
        <v>1</v>
      </c>
      <c r="L171">
        <v>240</v>
      </c>
      <c r="M171" s="76">
        <v>100</v>
      </c>
      <c r="N171">
        <v>28</v>
      </c>
      <c r="O171" s="76">
        <f>ROUND((Table3[[#This Row],[XP]]*Table3[[#This Row],[entity_spawned (AVG)]])*(Table3[[#This Row],[activating_chance]]/100),0)</f>
        <v>28</v>
      </c>
      <c r="P171" s="73" t="s">
        <v>371</v>
      </c>
      <c r="R171" t="s">
        <v>248</v>
      </c>
      <c r="S171">
        <v>2</v>
      </c>
      <c r="T171">
        <v>300</v>
      </c>
      <c r="U171" s="76">
        <v>100</v>
      </c>
      <c r="V171">
        <v>195</v>
      </c>
      <c r="W171" s="76">
        <f>ROUND((Table2[[#This Row],[XP]]*Table2[[#This Row],[entity_spawned (AVG)]])*(Table2[[#This Row],[activating_chance]]/100),0)</f>
        <v>390</v>
      </c>
      <c r="X171" s="73" t="s">
        <v>371</v>
      </c>
    </row>
    <row r="172" spans="2:32" x14ac:dyDescent="0.25">
      <c r="B172" s="74" t="s">
        <v>240</v>
      </c>
      <c r="C172">
        <v>1</v>
      </c>
      <c r="D172" s="76">
        <v>40</v>
      </c>
      <c r="E172" s="76">
        <v>100</v>
      </c>
      <c r="F172" s="76">
        <v>25</v>
      </c>
      <c r="G172" s="76">
        <f>ROUND((Table245[[#This Row],[XP]]*Table245[[#This Row],[entity_spawned (AVG)]])*(Table245[[#This Row],[activating_chance]]/100),0)</f>
        <v>25</v>
      </c>
      <c r="H172" s="73" t="s">
        <v>370</v>
      </c>
      <c r="J172" t="s">
        <v>427</v>
      </c>
      <c r="K172">
        <v>1</v>
      </c>
      <c r="L172">
        <v>275</v>
      </c>
      <c r="M172" s="76">
        <v>100</v>
      </c>
      <c r="N172">
        <v>28</v>
      </c>
      <c r="O172" s="76">
        <f>ROUND((Table3[[#This Row],[XP]]*Table3[[#This Row],[entity_spawned (AVG)]])*(Table3[[#This Row],[activating_chance]]/100),0)</f>
        <v>28</v>
      </c>
      <c r="P172" s="73" t="s">
        <v>371</v>
      </c>
      <c r="R172" t="s">
        <v>248</v>
      </c>
      <c r="S172">
        <v>2</v>
      </c>
      <c r="T172">
        <v>300</v>
      </c>
      <c r="U172" s="76">
        <v>100</v>
      </c>
      <c r="V172">
        <v>195</v>
      </c>
      <c r="W172" s="76">
        <f>ROUND((Table2[[#This Row],[XP]]*Table2[[#This Row],[entity_spawned (AVG)]])*(Table2[[#This Row],[activating_chance]]/100),0)</f>
        <v>390</v>
      </c>
      <c r="X172" s="73" t="s">
        <v>371</v>
      </c>
    </row>
    <row r="173" spans="2:32" x14ac:dyDescent="0.25">
      <c r="B173" s="74" t="s">
        <v>240</v>
      </c>
      <c r="C173">
        <v>2</v>
      </c>
      <c r="D173" s="76">
        <v>100</v>
      </c>
      <c r="E173" s="76">
        <v>100</v>
      </c>
      <c r="F173" s="76">
        <v>25</v>
      </c>
      <c r="G173" s="76">
        <f>ROUND((Table245[[#This Row],[XP]]*Table245[[#This Row],[entity_spawned (AVG)]])*(Table245[[#This Row],[activating_chance]]/100),0)</f>
        <v>50</v>
      </c>
      <c r="H173" s="73" t="s">
        <v>370</v>
      </c>
      <c r="J173" t="s">
        <v>427</v>
      </c>
      <c r="K173">
        <v>1</v>
      </c>
      <c r="L173">
        <v>240</v>
      </c>
      <c r="M173" s="76">
        <v>100</v>
      </c>
      <c r="N173">
        <v>28</v>
      </c>
      <c r="O173" s="76">
        <f>ROUND((Table3[[#This Row],[XP]]*Table3[[#This Row],[entity_spawned (AVG)]])*(Table3[[#This Row],[activating_chance]]/100),0)</f>
        <v>28</v>
      </c>
      <c r="P173" s="73" t="s">
        <v>371</v>
      </c>
      <c r="R173" t="s">
        <v>459</v>
      </c>
      <c r="S173">
        <v>1</v>
      </c>
      <c r="T173">
        <v>340</v>
      </c>
      <c r="U173" s="76">
        <v>100</v>
      </c>
      <c r="V173">
        <v>263</v>
      </c>
      <c r="W173" s="76">
        <f>ROUND((Table2[[#This Row],[XP]]*Table2[[#This Row],[entity_spawned (AVG)]])*(Table2[[#This Row],[activating_chance]]/100),0)</f>
        <v>263</v>
      </c>
      <c r="X173" s="73" t="s">
        <v>371</v>
      </c>
    </row>
    <row r="174" spans="2:32" x14ac:dyDescent="0.25">
      <c r="B174" s="74" t="s">
        <v>240</v>
      </c>
      <c r="C174">
        <v>1</v>
      </c>
      <c r="D174" s="76">
        <v>40</v>
      </c>
      <c r="E174" s="76">
        <v>85</v>
      </c>
      <c r="F174" s="76">
        <v>25</v>
      </c>
      <c r="G174" s="76">
        <f>ROUND((Table245[[#This Row],[XP]]*Table245[[#This Row],[entity_spawned (AVG)]])*(Table245[[#This Row],[activating_chance]]/100),0)</f>
        <v>21</v>
      </c>
      <c r="H174" s="73" t="s">
        <v>370</v>
      </c>
      <c r="J174" t="s">
        <v>427</v>
      </c>
      <c r="K174">
        <v>1</v>
      </c>
      <c r="L174">
        <v>240</v>
      </c>
      <c r="M174" s="76">
        <v>100</v>
      </c>
      <c r="N174">
        <v>28</v>
      </c>
      <c r="O174" s="76">
        <f>ROUND((Table3[[#This Row],[XP]]*Table3[[#This Row],[entity_spawned (AVG)]])*(Table3[[#This Row],[activating_chance]]/100),0)</f>
        <v>28</v>
      </c>
      <c r="P174" s="73" t="s">
        <v>371</v>
      </c>
      <c r="R174" t="s">
        <v>459</v>
      </c>
      <c r="S174">
        <v>1</v>
      </c>
      <c r="T174">
        <v>340</v>
      </c>
      <c r="U174" s="76">
        <v>100</v>
      </c>
      <c r="V174">
        <v>263</v>
      </c>
      <c r="W174" s="76">
        <f>ROUND((Table2[[#This Row],[XP]]*Table2[[#This Row],[entity_spawned (AVG)]])*(Table2[[#This Row],[activating_chance]]/100),0)</f>
        <v>263</v>
      </c>
      <c r="X174" s="73" t="s">
        <v>371</v>
      </c>
    </row>
    <row r="175" spans="2:32" x14ac:dyDescent="0.25">
      <c r="B175" s="74" t="s">
        <v>240</v>
      </c>
      <c r="C175">
        <v>2</v>
      </c>
      <c r="D175" s="76">
        <v>90</v>
      </c>
      <c r="E175" s="76">
        <v>100</v>
      </c>
      <c r="F175" s="76">
        <v>25</v>
      </c>
      <c r="G175" s="76">
        <f>ROUND((Table245[[#This Row],[XP]]*Table245[[#This Row],[entity_spawned (AVG)]])*(Table245[[#This Row],[activating_chance]]/100),0)</f>
        <v>50</v>
      </c>
      <c r="H175" s="73" t="s">
        <v>370</v>
      </c>
      <c r="J175" t="s">
        <v>427</v>
      </c>
      <c r="K175">
        <v>1</v>
      </c>
      <c r="L175">
        <v>240</v>
      </c>
      <c r="M175" s="76">
        <v>100</v>
      </c>
      <c r="N175">
        <v>28</v>
      </c>
      <c r="O175" s="76">
        <f>ROUND((Table3[[#This Row],[XP]]*Table3[[#This Row],[entity_spawned (AVG)]])*(Table3[[#This Row],[activating_chance]]/100),0)</f>
        <v>28</v>
      </c>
      <c r="P175" s="73" t="s">
        <v>371</v>
      </c>
      <c r="R175" t="s">
        <v>459</v>
      </c>
      <c r="S175">
        <v>1</v>
      </c>
      <c r="T175">
        <v>340</v>
      </c>
      <c r="U175" s="76">
        <v>100</v>
      </c>
      <c r="V175">
        <v>263</v>
      </c>
      <c r="W175" s="76">
        <f>ROUND((Table2[[#This Row],[XP]]*Table2[[#This Row],[entity_spawned (AVG)]])*(Table2[[#This Row],[activating_chance]]/100),0)</f>
        <v>263</v>
      </c>
      <c r="X175" s="73" t="s">
        <v>371</v>
      </c>
    </row>
    <row r="176" spans="2:32" x14ac:dyDescent="0.25">
      <c r="B176" s="74" t="s">
        <v>240</v>
      </c>
      <c r="C176">
        <v>1</v>
      </c>
      <c r="D176" s="76">
        <v>60</v>
      </c>
      <c r="E176" s="76">
        <v>90</v>
      </c>
      <c r="F176" s="76">
        <v>25</v>
      </c>
      <c r="G176" s="76">
        <f>ROUND((Table245[[#This Row],[XP]]*Table245[[#This Row],[entity_spawned (AVG)]])*(Table245[[#This Row],[activating_chance]]/100),0)</f>
        <v>23</v>
      </c>
      <c r="H176" s="73" t="s">
        <v>370</v>
      </c>
      <c r="J176" t="s">
        <v>427</v>
      </c>
      <c r="K176">
        <v>2</v>
      </c>
      <c r="L176">
        <v>240</v>
      </c>
      <c r="M176" s="76">
        <v>30</v>
      </c>
      <c r="N176">
        <v>28</v>
      </c>
      <c r="O176" s="76">
        <f>ROUND((Table3[[#This Row],[XP]]*Table3[[#This Row],[entity_spawned (AVG)]])*(Table3[[#This Row],[activating_chance]]/100),0)</f>
        <v>17</v>
      </c>
      <c r="P176" s="73" t="s">
        <v>371</v>
      </c>
      <c r="R176" t="s">
        <v>459</v>
      </c>
      <c r="S176">
        <v>1</v>
      </c>
      <c r="T176">
        <v>340</v>
      </c>
      <c r="U176" s="76">
        <v>100</v>
      </c>
      <c r="V176">
        <v>263</v>
      </c>
      <c r="W176" s="76">
        <f>ROUND((Table2[[#This Row],[XP]]*Table2[[#This Row],[entity_spawned (AVG)]])*(Table2[[#This Row],[activating_chance]]/100),0)</f>
        <v>263</v>
      </c>
      <c r="X176" s="73" t="s">
        <v>371</v>
      </c>
    </row>
    <row r="177" spans="2:24" x14ac:dyDescent="0.25">
      <c r="B177" s="74" t="s">
        <v>240</v>
      </c>
      <c r="C177">
        <v>3</v>
      </c>
      <c r="D177" s="76">
        <v>90</v>
      </c>
      <c r="E177" s="76">
        <v>100</v>
      </c>
      <c r="F177" s="76">
        <v>25</v>
      </c>
      <c r="G177" s="76">
        <f>ROUND((Table245[[#This Row],[XP]]*Table245[[#This Row],[entity_spawned (AVG)]])*(Table245[[#This Row],[activating_chance]]/100),0)</f>
        <v>75</v>
      </c>
      <c r="H177" s="73" t="s">
        <v>370</v>
      </c>
      <c r="J177" t="s">
        <v>427</v>
      </c>
      <c r="K177">
        <v>1</v>
      </c>
      <c r="L177">
        <v>240</v>
      </c>
      <c r="M177" s="76">
        <v>100</v>
      </c>
      <c r="N177">
        <v>28</v>
      </c>
      <c r="O177" s="76">
        <f>ROUND((Table3[[#This Row],[XP]]*Table3[[#This Row],[entity_spawned (AVG)]])*(Table3[[#This Row],[activating_chance]]/100),0)</f>
        <v>28</v>
      </c>
      <c r="P177" s="73" t="s">
        <v>371</v>
      </c>
      <c r="R177" t="s">
        <v>459</v>
      </c>
      <c r="S177">
        <v>1</v>
      </c>
      <c r="T177">
        <v>340</v>
      </c>
      <c r="U177" s="76">
        <v>100</v>
      </c>
      <c r="V177">
        <v>263</v>
      </c>
      <c r="W177" s="76">
        <f>ROUND((Table2[[#This Row],[XP]]*Table2[[#This Row],[entity_spawned (AVG)]])*(Table2[[#This Row],[activating_chance]]/100),0)</f>
        <v>263</v>
      </c>
      <c r="X177" s="73" t="s">
        <v>371</v>
      </c>
    </row>
    <row r="178" spans="2:24" x14ac:dyDescent="0.25">
      <c r="B178" s="74" t="s">
        <v>240</v>
      </c>
      <c r="C178">
        <v>3</v>
      </c>
      <c r="D178" s="76">
        <v>110</v>
      </c>
      <c r="E178" s="76">
        <v>100</v>
      </c>
      <c r="F178" s="76">
        <v>25</v>
      </c>
      <c r="G178" s="76">
        <f>ROUND((Table245[[#This Row],[XP]]*Table245[[#This Row],[entity_spawned (AVG)]])*(Table245[[#This Row],[activating_chance]]/100),0)</f>
        <v>75</v>
      </c>
      <c r="H178" s="73" t="s">
        <v>370</v>
      </c>
      <c r="J178" t="s">
        <v>427</v>
      </c>
      <c r="K178">
        <v>1</v>
      </c>
      <c r="L178">
        <v>240</v>
      </c>
      <c r="M178" s="76">
        <v>100</v>
      </c>
      <c r="N178">
        <v>28</v>
      </c>
      <c r="O178" s="76">
        <f>ROUND((Table3[[#This Row],[XP]]*Table3[[#This Row],[entity_spawned (AVG)]])*(Table3[[#This Row],[activating_chance]]/100),0)</f>
        <v>28</v>
      </c>
      <c r="P178" s="73" t="s">
        <v>371</v>
      </c>
      <c r="R178" t="s">
        <v>250</v>
      </c>
      <c r="S178">
        <v>1</v>
      </c>
      <c r="T178">
        <v>180</v>
      </c>
      <c r="U178" s="76">
        <v>100</v>
      </c>
      <c r="V178">
        <v>25</v>
      </c>
      <c r="W178" s="76">
        <f>ROUND((Table2[[#This Row],[XP]]*Table2[[#This Row],[entity_spawned (AVG)]])*(Table2[[#This Row],[activating_chance]]/100),0)</f>
        <v>25</v>
      </c>
      <c r="X178" s="73" t="s">
        <v>371</v>
      </c>
    </row>
    <row r="179" spans="2:24" x14ac:dyDescent="0.25">
      <c r="B179" s="74" t="s">
        <v>240</v>
      </c>
      <c r="C179">
        <v>1</v>
      </c>
      <c r="D179" s="76">
        <v>80</v>
      </c>
      <c r="E179" s="76">
        <v>100</v>
      </c>
      <c r="F179" s="76">
        <v>25</v>
      </c>
      <c r="G179" s="76">
        <f>ROUND((Table245[[#This Row],[XP]]*Table245[[#This Row],[entity_spawned (AVG)]])*(Table245[[#This Row],[activating_chance]]/100),0)</f>
        <v>25</v>
      </c>
      <c r="H179" s="73" t="s">
        <v>370</v>
      </c>
      <c r="J179" t="s">
        <v>427</v>
      </c>
      <c r="K179">
        <v>1</v>
      </c>
      <c r="L179">
        <v>240</v>
      </c>
      <c r="M179" s="76">
        <v>100</v>
      </c>
      <c r="N179">
        <v>28</v>
      </c>
      <c r="O179" s="76">
        <f>ROUND((Table3[[#This Row],[XP]]*Table3[[#This Row],[entity_spawned (AVG)]])*(Table3[[#This Row],[activating_chance]]/100),0)</f>
        <v>28</v>
      </c>
      <c r="P179" s="73" t="s">
        <v>371</v>
      </c>
      <c r="R179" t="s">
        <v>250</v>
      </c>
      <c r="S179">
        <v>1</v>
      </c>
      <c r="T179">
        <v>160</v>
      </c>
      <c r="U179" s="76">
        <v>100</v>
      </c>
      <c r="V179">
        <v>25</v>
      </c>
      <c r="W179" s="76">
        <f>ROUND((Table2[[#This Row],[XP]]*Table2[[#This Row],[entity_spawned (AVG)]])*(Table2[[#This Row],[activating_chance]]/100),0)</f>
        <v>25</v>
      </c>
      <c r="X179" s="73" t="s">
        <v>371</v>
      </c>
    </row>
    <row r="180" spans="2:24" x14ac:dyDescent="0.25">
      <c r="B180" s="74" t="s">
        <v>240</v>
      </c>
      <c r="C180">
        <v>6</v>
      </c>
      <c r="D180" s="76">
        <v>120</v>
      </c>
      <c r="E180" s="76">
        <v>30</v>
      </c>
      <c r="F180" s="76">
        <v>25</v>
      </c>
      <c r="G180" s="76">
        <f>ROUND((Table245[[#This Row],[XP]]*Table245[[#This Row],[entity_spawned (AVG)]])*(Table245[[#This Row],[activating_chance]]/100),0)</f>
        <v>45</v>
      </c>
      <c r="H180" s="73" t="s">
        <v>370</v>
      </c>
      <c r="J180" t="s">
        <v>427</v>
      </c>
      <c r="K180">
        <v>1</v>
      </c>
      <c r="L180">
        <v>275</v>
      </c>
      <c r="M180" s="76">
        <v>100</v>
      </c>
      <c r="N180">
        <v>28</v>
      </c>
      <c r="O180" s="76">
        <f>ROUND((Table3[[#This Row],[XP]]*Table3[[#This Row],[entity_spawned (AVG)]])*(Table3[[#This Row],[activating_chance]]/100),0)</f>
        <v>28</v>
      </c>
      <c r="P180" s="73" t="s">
        <v>371</v>
      </c>
      <c r="R180" t="s">
        <v>250</v>
      </c>
      <c r="S180">
        <v>1</v>
      </c>
      <c r="T180">
        <v>160</v>
      </c>
      <c r="U180" s="76">
        <v>100</v>
      </c>
      <c r="V180">
        <v>25</v>
      </c>
      <c r="W180" s="76">
        <f>ROUND((Table2[[#This Row],[XP]]*Table2[[#This Row],[entity_spawned (AVG)]])*(Table2[[#This Row],[activating_chance]]/100),0)</f>
        <v>25</v>
      </c>
      <c r="X180" s="73" t="s">
        <v>371</v>
      </c>
    </row>
    <row r="181" spans="2:24" x14ac:dyDescent="0.25">
      <c r="B181" s="74" t="s">
        <v>240</v>
      </c>
      <c r="C181">
        <v>2</v>
      </c>
      <c r="D181" s="76">
        <v>90</v>
      </c>
      <c r="E181" s="76">
        <v>100</v>
      </c>
      <c r="F181" s="76">
        <v>25</v>
      </c>
      <c r="G181" s="76">
        <f>ROUND((Table245[[#This Row],[XP]]*Table245[[#This Row],[entity_spawned (AVG)]])*(Table245[[#This Row],[activating_chance]]/100),0)</f>
        <v>50</v>
      </c>
      <c r="H181" s="73" t="s">
        <v>370</v>
      </c>
      <c r="J181" t="s">
        <v>427</v>
      </c>
      <c r="K181">
        <v>1</v>
      </c>
      <c r="L181">
        <v>275</v>
      </c>
      <c r="M181" s="76">
        <v>100</v>
      </c>
      <c r="N181">
        <v>28</v>
      </c>
      <c r="O181" s="76">
        <f>ROUND((Table3[[#This Row],[XP]]*Table3[[#This Row],[entity_spawned (AVG)]])*(Table3[[#This Row],[activating_chance]]/100),0)</f>
        <v>28</v>
      </c>
      <c r="P181" s="73" t="s">
        <v>371</v>
      </c>
      <c r="R181" t="s">
        <v>250</v>
      </c>
      <c r="S181">
        <v>1</v>
      </c>
      <c r="T181">
        <v>120</v>
      </c>
      <c r="U181" s="76">
        <v>100</v>
      </c>
      <c r="V181">
        <v>25</v>
      </c>
      <c r="W181" s="76">
        <f>ROUND((Table2[[#This Row],[XP]]*Table2[[#This Row],[entity_spawned (AVG)]])*(Table2[[#This Row],[activating_chance]]/100),0)</f>
        <v>25</v>
      </c>
      <c r="X181" s="73" t="s">
        <v>371</v>
      </c>
    </row>
    <row r="182" spans="2:24" x14ac:dyDescent="0.25">
      <c r="B182" s="74" t="s">
        <v>240</v>
      </c>
      <c r="C182">
        <v>2</v>
      </c>
      <c r="D182" s="76">
        <v>110</v>
      </c>
      <c r="E182" s="76">
        <v>20</v>
      </c>
      <c r="F182" s="76">
        <v>25</v>
      </c>
      <c r="G182" s="76">
        <f>ROUND((Table245[[#This Row],[XP]]*Table245[[#This Row],[entity_spawned (AVG)]])*(Table245[[#This Row],[activating_chance]]/100),0)</f>
        <v>10</v>
      </c>
      <c r="H182" s="73" t="s">
        <v>370</v>
      </c>
      <c r="J182" t="s">
        <v>427</v>
      </c>
      <c r="K182">
        <v>1</v>
      </c>
      <c r="L182">
        <v>275</v>
      </c>
      <c r="M182" s="76">
        <v>100</v>
      </c>
      <c r="N182">
        <v>28</v>
      </c>
      <c r="O182" s="76">
        <f>ROUND((Table3[[#This Row],[XP]]*Table3[[#This Row],[entity_spawned (AVG)]])*(Table3[[#This Row],[activating_chance]]/100),0)</f>
        <v>28</v>
      </c>
      <c r="P182" s="73" t="s">
        <v>371</v>
      </c>
      <c r="R182" t="s">
        <v>250</v>
      </c>
      <c r="S182">
        <v>1</v>
      </c>
      <c r="T182">
        <v>180</v>
      </c>
      <c r="U182" s="76">
        <v>100</v>
      </c>
      <c r="V182">
        <v>25</v>
      </c>
      <c r="W182" s="76">
        <f>ROUND((Table2[[#This Row],[XP]]*Table2[[#This Row],[entity_spawned (AVG)]])*(Table2[[#This Row],[activating_chance]]/100),0)</f>
        <v>25</v>
      </c>
      <c r="X182" s="73" t="s">
        <v>371</v>
      </c>
    </row>
    <row r="183" spans="2:24" x14ac:dyDescent="0.25">
      <c r="B183" s="74" t="s">
        <v>241</v>
      </c>
      <c r="C183">
        <v>3</v>
      </c>
      <c r="D183" s="76">
        <v>110</v>
      </c>
      <c r="E183" s="76">
        <v>100</v>
      </c>
      <c r="F183" s="76">
        <v>25</v>
      </c>
      <c r="G183" s="76">
        <f>ROUND((Table245[[#This Row],[XP]]*Table245[[#This Row],[entity_spawned (AVG)]])*(Table245[[#This Row],[activating_chance]]/100),0)</f>
        <v>75</v>
      </c>
      <c r="H183" s="73" t="s">
        <v>370</v>
      </c>
      <c r="J183" t="s">
        <v>427</v>
      </c>
      <c r="K183">
        <v>1</v>
      </c>
      <c r="L183">
        <v>240</v>
      </c>
      <c r="M183" s="76">
        <v>100</v>
      </c>
      <c r="N183">
        <v>28</v>
      </c>
      <c r="O183" s="76">
        <f>ROUND((Table3[[#This Row],[XP]]*Table3[[#This Row],[entity_spawned (AVG)]])*(Table3[[#This Row],[activating_chance]]/100),0)</f>
        <v>28</v>
      </c>
      <c r="P183" s="73" t="s">
        <v>371</v>
      </c>
      <c r="R183" t="s">
        <v>252</v>
      </c>
      <c r="S183">
        <v>1</v>
      </c>
      <c r="T183">
        <v>2500</v>
      </c>
      <c r="U183" s="76">
        <v>100</v>
      </c>
      <c r="V183">
        <v>263</v>
      </c>
      <c r="W183" s="76">
        <f>ROUND((Table2[[#This Row],[XP]]*Table2[[#This Row],[entity_spawned (AVG)]])*(Table2[[#This Row],[activating_chance]]/100),0)</f>
        <v>263</v>
      </c>
      <c r="X183" s="73" t="s">
        <v>371</v>
      </c>
    </row>
    <row r="184" spans="2:24" x14ac:dyDescent="0.25">
      <c r="B184" s="74" t="s">
        <v>241</v>
      </c>
      <c r="C184">
        <v>1</v>
      </c>
      <c r="D184" s="76">
        <v>60</v>
      </c>
      <c r="E184" s="76">
        <v>100</v>
      </c>
      <c r="F184" s="76">
        <v>25</v>
      </c>
      <c r="G184" s="76">
        <f>ROUND((Table245[[#This Row],[XP]]*Table245[[#This Row],[entity_spawned (AVG)]])*(Table245[[#This Row],[activating_chance]]/100),0)</f>
        <v>25</v>
      </c>
      <c r="H184" s="73" t="s">
        <v>370</v>
      </c>
      <c r="J184" t="s">
        <v>427</v>
      </c>
      <c r="K184">
        <v>1</v>
      </c>
      <c r="L184">
        <v>240</v>
      </c>
      <c r="M184" s="76">
        <v>100</v>
      </c>
      <c r="N184">
        <v>28</v>
      </c>
      <c r="O184" s="76">
        <f>ROUND((Table3[[#This Row],[XP]]*Table3[[#This Row],[entity_spawned (AVG)]])*(Table3[[#This Row],[activating_chance]]/100),0)</f>
        <v>28</v>
      </c>
      <c r="P184" s="73" t="s">
        <v>371</v>
      </c>
      <c r="R184" t="s">
        <v>252</v>
      </c>
      <c r="S184">
        <v>1</v>
      </c>
      <c r="T184">
        <v>2500</v>
      </c>
      <c r="U184" s="76">
        <v>100</v>
      </c>
      <c r="V184">
        <v>263</v>
      </c>
      <c r="W184" s="76">
        <f>ROUND((Table2[[#This Row],[XP]]*Table2[[#This Row],[entity_spawned (AVG)]])*(Table2[[#This Row],[activating_chance]]/100),0)</f>
        <v>263</v>
      </c>
      <c r="X184" s="73" t="s">
        <v>371</v>
      </c>
    </row>
    <row r="185" spans="2:24" x14ac:dyDescent="0.25">
      <c r="B185" s="74" t="s">
        <v>241</v>
      </c>
      <c r="C185">
        <v>3</v>
      </c>
      <c r="D185" s="76">
        <v>100</v>
      </c>
      <c r="E185" s="76">
        <v>60</v>
      </c>
      <c r="F185" s="76">
        <v>25</v>
      </c>
      <c r="G185" s="76">
        <f>ROUND((Table245[[#This Row],[XP]]*Table245[[#This Row],[entity_spawned (AVG)]])*(Table245[[#This Row],[activating_chance]]/100),0)</f>
        <v>45</v>
      </c>
      <c r="H185" s="73" t="s">
        <v>370</v>
      </c>
      <c r="J185" t="s">
        <v>431</v>
      </c>
      <c r="K185">
        <v>1</v>
      </c>
      <c r="L185">
        <v>350</v>
      </c>
      <c r="M185" s="76">
        <v>100</v>
      </c>
      <c r="N185">
        <v>83</v>
      </c>
      <c r="O185" s="76">
        <f>ROUND((Table3[[#This Row],[XP]]*Table3[[#This Row],[entity_spawned (AVG)]])*(Table3[[#This Row],[activating_chance]]/100),0)</f>
        <v>83</v>
      </c>
      <c r="P185" s="73" t="s">
        <v>371</v>
      </c>
      <c r="R185" t="s">
        <v>252</v>
      </c>
      <c r="S185">
        <v>1</v>
      </c>
      <c r="T185">
        <v>2500</v>
      </c>
      <c r="U185" s="76">
        <v>100</v>
      </c>
      <c r="V185">
        <v>263</v>
      </c>
      <c r="W185" s="76">
        <f>ROUND((Table2[[#This Row],[XP]]*Table2[[#This Row],[entity_spawned (AVG)]])*(Table2[[#This Row],[activating_chance]]/100),0)</f>
        <v>263</v>
      </c>
      <c r="X185" s="73" t="s">
        <v>371</v>
      </c>
    </row>
    <row r="186" spans="2:24" x14ac:dyDescent="0.25">
      <c r="B186" s="74" t="s">
        <v>241</v>
      </c>
      <c r="C186">
        <v>3</v>
      </c>
      <c r="D186" s="76">
        <v>120</v>
      </c>
      <c r="E186" s="76">
        <v>100</v>
      </c>
      <c r="F186" s="76">
        <v>25</v>
      </c>
      <c r="G186" s="76">
        <f>ROUND((Table245[[#This Row],[XP]]*Table245[[#This Row],[entity_spawned (AVG)]])*(Table245[[#This Row],[activating_chance]]/100),0)</f>
        <v>75</v>
      </c>
      <c r="H186" s="73" t="s">
        <v>370</v>
      </c>
      <c r="J186" t="s">
        <v>431</v>
      </c>
      <c r="K186">
        <v>1</v>
      </c>
      <c r="L186">
        <v>350</v>
      </c>
      <c r="M186" s="76">
        <v>100</v>
      </c>
      <c r="N186">
        <v>83</v>
      </c>
      <c r="O186" s="76">
        <f>ROUND((Table3[[#This Row],[XP]]*Table3[[#This Row],[entity_spawned (AVG)]])*(Table3[[#This Row],[activating_chance]]/100),0)</f>
        <v>83</v>
      </c>
      <c r="P186" s="73" t="s">
        <v>371</v>
      </c>
      <c r="R186" t="s">
        <v>252</v>
      </c>
      <c r="S186">
        <v>1</v>
      </c>
      <c r="T186">
        <v>2500</v>
      </c>
      <c r="U186" s="76">
        <v>100</v>
      </c>
      <c r="V186">
        <v>263</v>
      </c>
      <c r="W186" s="76">
        <f>ROUND((Table2[[#This Row],[XP]]*Table2[[#This Row],[entity_spawned (AVG)]])*(Table2[[#This Row],[activating_chance]]/100),0)</f>
        <v>263</v>
      </c>
      <c r="X186" s="73" t="s">
        <v>371</v>
      </c>
    </row>
    <row r="187" spans="2:24" x14ac:dyDescent="0.25">
      <c r="B187" s="74" t="s">
        <v>241</v>
      </c>
      <c r="C187">
        <v>1</v>
      </c>
      <c r="D187" s="76">
        <v>90</v>
      </c>
      <c r="E187" s="76">
        <v>100</v>
      </c>
      <c r="F187" s="76">
        <v>25</v>
      </c>
      <c r="G187" s="76">
        <f>ROUND((Table245[[#This Row],[XP]]*Table245[[#This Row],[entity_spawned (AVG)]])*(Table245[[#This Row],[activating_chance]]/100),0)</f>
        <v>25</v>
      </c>
      <c r="H187" s="73" t="s">
        <v>370</v>
      </c>
      <c r="M187" s="76"/>
      <c r="O187" s="76"/>
      <c r="P187" s="73"/>
      <c r="R187" t="s">
        <v>252</v>
      </c>
      <c r="S187">
        <v>1</v>
      </c>
      <c r="T187">
        <v>2500</v>
      </c>
      <c r="U187" s="76">
        <v>100</v>
      </c>
      <c r="V187">
        <v>263</v>
      </c>
      <c r="W187" s="76">
        <f>ROUND((Table2[[#This Row],[XP]]*Table2[[#This Row],[entity_spawned (AVG)]])*(Table2[[#This Row],[activating_chance]]/100),0)</f>
        <v>263</v>
      </c>
      <c r="X187" s="73" t="s">
        <v>371</v>
      </c>
    </row>
    <row r="188" spans="2:24" x14ac:dyDescent="0.25">
      <c r="B188" s="74" t="s">
        <v>241</v>
      </c>
      <c r="C188">
        <v>3</v>
      </c>
      <c r="D188" s="76">
        <v>100</v>
      </c>
      <c r="E188" s="76">
        <v>100</v>
      </c>
      <c r="F188" s="76">
        <v>25</v>
      </c>
      <c r="G188" s="76">
        <f>ROUND((Table245[[#This Row],[XP]]*Table245[[#This Row],[entity_spawned (AVG)]])*(Table245[[#This Row],[activating_chance]]/100),0)</f>
        <v>75</v>
      </c>
      <c r="H188" s="73" t="s">
        <v>370</v>
      </c>
      <c r="M188" s="76"/>
      <c r="O188" s="76"/>
      <c r="P188" s="73"/>
      <c r="R188" t="s">
        <v>252</v>
      </c>
      <c r="S188">
        <v>1</v>
      </c>
      <c r="T188">
        <v>2500</v>
      </c>
      <c r="U188" s="76">
        <v>100</v>
      </c>
      <c r="V188">
        <v>263</v>
      </c>
      <c r="W188" s="76">
        <f>ROUND((Table2[[#This Row],[XP]]*Table2[[#This Row],[entity_spawned (AVG)]])*(Table2[[#This Row],[activating_chance]]/100),0)</f>
        <v>263</v>
      </c>
      <c r="X188" s="73" t="s">
        <v>371</v>
      </c>
    </row>
    <row r="189" spans="2:24" x14ac:dyDescent="0.25">
      <c r="B189" s="74" t="s">
        <v>241</v>
      </c>
      <c r="C189">
        <v>7</v>
      </c>
      <c r="D189" s="76">
        <v>120</v>
      </c>
      <c r="E189" s="76">
        <v>100</v>
      </c>
      <c r="F189" s="76">
        <v>25</v>
      </c>
      <c r="G189" s="76">
        <f>ROUND((Table245[[#This Row],[XP]]*Table245[[#This Row],[entity_spawned (AVG)]])*(Table245[[#This Row],[activating_chance]]/100),0)</f>
        <v>175</v>
      </c>
      <c r="H189" s="73" t="s">
        <v>370</v>
      </c>
      <c r="M189" s="76"/>
      <c r="O189" s="76"/>
      <c r="P189" s="73"/>
      <c r="R189" t="s">
        <v>252</v>
      </c>
      <c r="S189">
        <v>1</v>
      </c>
      <c r="T189">
        <v>2500</v>
      </c>
      <c r="U189" s="76">
        <v>100</v>
      </c>
      <c r="V189">
        <v>263</v>
      </c>
      <c r="W189" s="76">
        <f>ROUND((Table2[[#This Row],[XP]]*Table2[[#This Row],[entity_spawned (AVG)]])*(Table2[[#This Row],[activating_chance]]/100),0)</f>
        <v>263</v>
      </c>
      <c r="X189" s="73" t="s">
        <v>371</v>
      </c>
    </row>
    <row r="190" spans="2:24" x14ac:dyDescent="0.25">
      <c r="B190" s="74" t="s">
        <v>241</v>
      </c>
      <c r="C190">
        <v>1</v>
      </c>
      <c r="D190" s="76">
        <v>95</v>
      </c>
      <c r="E190" s="76">
        <v>80</v>
      </c>
      <c r="F190" s="76">
        <v>25</v>
      </c>
      <c r="G190" s="76">
        <f>ROUND((Table245[[#This Row],[XP]]*Table245[[#This Row],[entity_spawned (AVG)]])*(Table245[[#This Row],[activating_chance]]/100),0)</f>
        <v>20</v>
      </c>
      <c r="H190" s="73" t="s">
        <v>370</v>
      </c>
      <c r="M190" s="76"/>
      <c r="O190" s="76"/>
      <c r="P190" s="73"/>
      <c r="R190" t="s">
        <v>254</v>
      </c>
      <c r="S190">
        <v>1</v>
      </c>
      <c r="T190">
        <v>1500</v>
      </c>
      <c r="U190" s="76">
        <v>100</v>
      </c>
      <c r="V190">
        <v>175</v>
      </c>
      <c r="W190" s="76">
        <f>ROUND((Table2[[#This Row],[XP]]*Table2[[#This Row],[entity_spawned (AVG)]])*(Table2[[#This Row],[activating_chance]]/100),0)</f>
        <v>175</v>
      </c>
      <c r="X190" s="73" t="s">
        <v>371</v>
      </c>
    </row>
    <row r="191" spans="2:24" x14ac:dyDescent="0.25">
      <c r="B191" s="74" t="s">
        <v>241</v>
      </c>
      <c r="C191">
        <v>1</v>
      </c>
      <c r="D191" s="76">
        <v>90</v>
      </c>
      <c r="E191" s="76">
        <v>100</v>
      </c>
      <c r="F191" s="76">
        <v>25</v>
      </c>
      <c r="G191" s="76">
        <f>ROUND((Table245[[#This Row],[XP]]*Table245[[#This Row],[entity_spawned (AVG)]])*(Table245[[#This Row],[activating_chance]]/100),0)</f>
        <v>25</v>
      </c>
      <c r="H191" s="73" t="s">
        <v>370</v>
      </c>
      <c r="M191" s="76"/>
      <c r="O191" s="76"/>
      <c r="P191" s="73"/>
      <c r="R191" t="s">
        <v>254</v>
      </c>
      <c r="S191">
        <v>1</v>
      </c>
      <c r="T191">
        <v>1500</v>
      </c>
      <c r="U191" s="76">
        <v>100</v>
      </c>
      <c r="V191">
        <v>175</v>
      </c>
      <c r="W191" s="76">
        <f>ROUND((Table2[[#This Row],[XP]]*Table2[[#This Row],[entity_spawned (AVG)]])*(Table2[[#This Row],[activating_chance]]/100),0)</f>
        <v>175</v>
      </c>
      <c r="X191" s="73" t="s">
        <v>371</v>
      </c>
    </row>
    <row r="192" spans="2:24" x14ac:dyDescent="0.25">
      <c r="B192" s="74" t="s">
        <v>241</v>
      </c>
      <c r="C192">
        <v>3</v>
      </c>
      <c r="D192" s="76">
        <v>100</v>
      </c>
      <c r="E192" s="76">
        <v>80</v>
      </c>
      <c r="F192" s="76">
        <v>25</v>
      </c>
      <c r="G192" s="76">
        <f>ROUND((Table245[[#This Row],[XP]]*Table245[[#This Row],[entity_spawned (AVG)]])*(Table245[[#This Row],[activating_chance]]/100),0)</f>
        <v>60</v>
      </c>
      <c r="H192" s="73" t="s">
        <v>370</v>
      </c>
      <c r="M192" s="76"/>
      <c r="O192" s="76"/>
      <c r="P192" s="73"/>
      <c r="R192" t="s">
        <v>254</v>
      </c>
      <c r="S192">
        <v>1</v>
      </c>
      <c r="T192">
        <v>1500</v>
      </c>
      <c r="U192" s="76">
        <v>100</v>
      </c>
      <c r="V192">
        <v>175</v>
      </c>
      <c r="W192" s="76">
        <f>ROUND((Table2[[#This Row],[XP]]*Table2[[#This Row],[entity_spawned (AVG)]])*(Table2[[#This Row],[activating_chance]]/100),0)</f>
        <v>175</v>
      </c>
      <c r="X192" s="73" t="s">
        <v>371</v>
      </c>
    </row>
    <row r="193" spans="2:24" x14ac:dyDescent="0.25">
      <c r="B193" s="74" t="s">
        <v>241</v>
      </c>
      <c r="C193">
        <v>3</v>
      </c>
      <c r="D193" s="76">
        <v>120</v>
      </c>
      <c r="E193" s="76">
        <v>60</v>
      </c>
      <c r="F193" s="76">
        <v>25</v>
      </c>
      <c r="G193" s="76">
        <f>ROUND((Table245[[#This Row],[XP]]*Table245[[#This Row],[entity_spawned (AVG)]])*(Table245[[#This Row],[activating_chance]]/100),0)</f>
        <v>45</v>
      </c>
      <c r="H193" s="73" t="s">
        <v>370</v>
      </c>
      <c r="M193" s="76"/>
      <c r="O193" s="76"/>
      <c r="P193" s="73"/>
      <c r="R193" t="s">
        <v>255</v>
      </c>
      <c r="S193">
        <v>1</v>
      </c>
      <c r="T193">
        <v>2000</v>
      </c>
      <c r="U193" s="76">
        <v>100</v>
      </c>
      <c r="V193">
        <v>175</v>
      </c>
      <c r="W193" s="76">
        <f>ROUND((Table2[[#This Row],[XP]]*Table2[[#This Row],[entity_spawned (AVG)]])*(Table2[[#This Row],[activating_chance]]/100),0)</f>
        <v>175</v>
      </c>
      <c r="X193" s="73" t="s">
        <v>371</v>
      </c>
    </row>
    <row r="194" spans="2:24" x14ac:dyDescent="0.25">
      <c r="B194" s="74" t="s">
        <v>241</v>
      </c>
      <c r="C194">
        <v>3</v>
      </c>
      <c r="D194" s="76">
        <v>100</v>
      </c>
      <c r="E194" s="76">
        <v>100</v>
      </c>
      <c r="F194" s="76">
        <v>25</v>
      </c>
      <c r="G194" s="76">
        <f>ROUND((Table245[[#This Row],[XP]]*Table245[[#This Row],[entity_spawned (AVG)]])*(Table245[[#This Row],[activating_chance]]/100),0)</f>
        <v>75</v>
      </c>
      <c r="H194" s="73" t="s">
        <v>370</v>
      </c>
      <c r="M194" s="76"/>
      <c r="O194" s="76"/>
      <c r="P194" s="73"/>
      <c r="R194" t="s">
        <v>255</v>
      </c>
      <c r="S194">
        <v>1</v>
      </c>
      <c r="T194">
        <v>2000</v>
      </c>
      <c r="U194" s="76">
        <v>100</v>
      </c>
      <c r="V194">
        <v>175</v>
      </c>
      <c r="W194" s="76">
        <f>ROUND((Table2[[#This Row],[XP]]*Table2[[#This Row],[entity_spawned (AVG)]])*(Table2[[#This Row],[activating_chance]]/100),0)</f>
        <v>175</v>
      </c>
      <c r="X194" s="73" t="s">
        <v>371</v>
      </c>
    </row>
    <row r="195" spans="2:24" x14ac:dyDescent="0.25">
      <c r="B195" s="74" t="s">
        <v>241</v>
      </c>
      <c r="C195">
        <v>3</v>
      </c>
      <c r="D195" s="76">
        <v>90</v>
      </c>
      <c r="E195" s="76">
        <v>100</v>
      </c>
      <c r="F195" s="76">
        <v>25</v>
      </c>
      <c r="G195" s="76">
        <f>ROUND((Table245[[#This Row],[XP]]*Table245[[#This Row],[entity_spawned (AVG)]])*(Table245[[#This Row],[activating_chance]]/100),0)</f>
        <v>75</v>
      </c>
      <c r="H195" s="73" t="s">
        <v>370</v>
      </c>
      <c r="O195" s="76"/>
      <c r="P195" s="73"/>
      <c r="R195" t="s">
        <v>255</v>
      </c>
      <c r="S195">
        <v>1</v>
      </c>
      <c r="T195">
        <v>2000</v>
      </c>
      <c r="U195" s="76">
        <v>100</v>
      </c>
      <c r="V195">
        <v>175</v>
      </c>
      <c r="W195" s="76">
        <f>ROUND((Table2[[#This Row],[XP]]*Table2[[#This Row],[entity_spawned (AVG)]])*(Table2[[#This Row],[activating_chance]]/100),0)</f>
        <v>175</v>
      </c>
      <c r="X195" s="73" t="s">
        <v>371</v>
      </c>
    </row>
    <row r="196" spans="2:24" x14ac:dyDescent="0.25">
      <c r="B196" s="74" t="s">
        <v>241</v>
      </c>
      <c r="C196">
        <v>2</v>
      </c>
      <c r="D196" s="76">
        <v>80</v>
      </c>
      <c r="E196" s="76">
        <v>100</v>
      </c>
      <c r="F196" s="76">
        <v>25</v>
      </c>
      <c r="G196" s="76">
        <f>ROUND((Table245[[#This Row],[XP]]*Table245[[#This Row],[entity_spawned (AVG)]])*(Table245[[#This Row],[activating_chance]]/100),0)</f>
        <v>50</v>
      </c>
      <c r="H196" s="73" t="s">
        <v>370</v>
      </c>
      <c r="R196" t="s">
        <v>255</v>
      </c>
      <c r="S196">
        <v>1</v>
      </c>
      <c r="T196">
        <v>2000</v>
      </c>
      <c r="U196" s="76">
        <v>100</v>
      </c>
      <c r="V196">
        <v>175</v>
      </c>
      <c r="W196" s="76">
        <f>ROUND((Table2[[#This Row],[XP]]*Table2[[#This Row],[entity_spawned (AVG)]])*(Table2[[#This Row],[activating_chance]]/100),0)</f>
        <v>175</v>
      </c>
      <c r="X196" s="73" t="s">
        <v>371</v>
      </c>
    </row>
    <row r="197" spans="2:24" x14ac:dyDescent="0.25">
      <c r="B197" s="74" t="s">
        <v>242</v>
      </c>
      <c r="C197">
        <v>1</v>
      </c>
      <c r="D197" s="76">
        <v>220</v>
      </c>
      <c r="E197" s="76">
        <v>100</v>
      </c>
      <c r="F197" s="76">
        <v>50</v>
      </c>
      <c r="G197" s="76">
        <f>ROUND((Table245[[#This Row],[XP]]*Table245[[#This Row],[entity_spawned (AVG)]])*(Table245[[#This Row],[activating_chance]]/100),0)</f>
        <v>50</v>
      </c>
      <c r="H197" s="73" t="s">
        <v>371</v>
      </c>
      <c r="R197" t="s">
        <v>255</v>
      </c>
      <c r="S197">
        <v>1</v>
      </c>
      <c r="T197">
        <v>2000</v>
      </c>
      <c r="U197" s="76">
        <v>100</v>
      </c>
      <c r="V197">
        <v>175</v>
      </c>
      <c r="W197" s="76">
        <f>ROUND((Table2[[#This Row],[XP]]*Table2[[#This Row],[entity_spawned (AVG)]])*(Table2[[#This Row],[activating_chance]]/100),0)</f>
        <v>175</v>
      </c>
      <c r="X197" s="73" t="s">
        <v>371</v>
      </c>
    </row>
    <row r="198" spans="2:24" x14ac:dyDescent="0.25">
      <c r="B198" s="74" t="s">
        <v>242</v>
      </c>
      <c r="C198">
        <v>1</v>
      </c>
      <c r="D198" s="76">
        <v>220</v>
      </c>
      <c r="E198" s="76">
        <v>100</v>
      </c>
      <c r="F198" s="76">
        <v>50</v>
      </c>
      <c r="G198" s="76">
        <f>ROUND((Table245[[#This Row],[XP]]*Table245[[#This Row],[entity_spawned (AVG)]])*(Table245[[#This Row],[activating_chance]]/100),0)</f>
        <v>50</v>
      </c>
      <c r="H198" s="73" t="s">
        <v>371</v>
      </c>
      <c r="R198" t="s">
        <v>255</v>
      </c>
      <c r="S198">
        <v>1</v>
      </c>
      <c r="T198">
        <v>2000</v>
      </c>
      <c r="U198" s="76">
        <v>100</v>
      </c>
      <c r="V198">
        <v>175</v>
      </c>
      <c r="W198" s="76">
        <f>ROUND((Table2[[#This Row],[XP]]*Table2[[#This Row],[entity_spawned (AVG)]])*(Table2[[#This Row],[activating_chance]]/100),0)</f>
        <v>175</v>
      </c>
      <c r="X198" s="73" t="s">
        <v>371</v>
      </c>
    </row>
    <row r="199" spans="2:24" x14ac:dyDescent="0.25">
      <c r="B199" s="74" t="s">
        <v>242</v>
      </c>
      <c r="C199">
        <v>1</v>
      </c>
      <c r="D199" s="76">
        <v>220</v>
      </c>
      <c r="E199" s="76">
        <v>100</v>
      </c>
      <c r="F199" s="76">
        <v>50</v>
      </c>
      <c r="G199" s="76">
        <f>ROUND((Table245[[#This Row],[XP]]*Table245[[#This Row],[entity_spawned (AVG)]])*(Table245[[#This Row],[activating_chance]]/100),0)</f>
        <v>50</v>
      </c>
      <c r="H199" s="73" t="s">
        <v>371</v>
      </c>
      <c r="R199" t="s">
        <v>255</v>
      </c>
      <c r="S199">
        <v>1</v>
      </c>
      <c r="T199">
        <v>2000</v>
      </c>
      <c r="U199" s="76">
        <v>100</v>
      </c>
      <c r="V199">
        <v>175</v>
      </c>
      <c r="W199" s="76">
        <f>ROUND((Table2[[#This Row],[XP]]*Table2[[#This Row],[entity_spawned (AVG)]])*(Table2[[#This Row],[activating_chance]]/100),0)</f>
        <v>175</v>
      </c>
      <c r="X199" s="73" t="s">
        <v>371</v>
      </c>
    </row>
    <row r="200" spans="2:24" x14ac:dyDescent="0.25">
      <c r="B200" s="74" t="s">
        <v>242</v>
      </c>
      <c r="C200">
        <v>1</v>
      </c>
      <c r="D200" s="76">
        <v>220</v>
      </c>
      <c r="E200" s="76">
        <v>100</v>
      </c>
      <c r="F200" s="76">
        <v>50</v>
      </c>
      <c r="G200" s="76">
        <f>ROUND((Table245[[#This Row],[XP]]*Table245[[#This Row],[entity_spawned (AVG)]])*(Table245[[#This Row],[activating_chance]]/100),0)</f>
        <v>50</v>
      </c>
      <c r="H200" s="73" t="s">
        <v>371</v>
      </c>
      <c r="R200" t="s">
        <v>255</v>
      </c>
      <c r="S200">
        <v>1</v>
      </c>
      <c r="T200">
        <v>2000</v>
      </c>
      <c r="U200" s="76">
        <v>100</v>
      </c>
      <c r="V200">
        <v>175</v>
      </c>
      <c r="W200" s="76">
        <f>ROUND((Table2[[#This Row],[XP]]*Table2[[#This Row],[entity_spawned (AVG)]])*(Table2[[#This Row],[activating_chance]]/100),0)</f>
        <v>175</v>
      </c>
      <c r="X200" s="73" t="s">
        <v>371</v>
      </c>
    </row>
    <row r="201" spans="2:24" x14ac:dyDescent="0.25">
      <c r="B201" s="74" t="s">
        <v>242</v>
      </c>
      <c r="C201">
        <v>1</v>
      </c>
      <c r="D201" s="76">
        <v>220</v>
      </c>
      <c r="E201" s="76">
        <v>100</v>
      </c>
      <c r="F201" s="76">
        <v>50</v>
      </c>
      <c r="G201" s="76">
        <f>ROUND((Table245[[#This Row],[XP]]*Table245[[#This Row],[entity_spawned (AVG)]])*(Table245[[#This Row],[activating_chance]]/100),0)</f>
        <v>50</v>
      </c>
      <c r="H201" s="73" t="s">
        <v>371</v>
      </c>
      <c r="R201" t="s">
        <v>255</v>
      </c>
      <c r="S201">
        <v>1</v>
      </c>
      <c r="T201">
        <v>2000</v>
      </c>
      <c r="U201" s="76">
        <v>100</v>
      </c>
      <c r="V201">
        <v>175</v>
      </c>
      <c r="W201" s="76">
        <f>ROUND((Table2[[#This Row],[XP]]*Table2[[#This Row],[entity_spawned (AVG)]])*(Table2[[#This Row],[activating_chance]]/100),0)</f>
        <v>175</v>
      </c>
      <c r="X201" s="73" t="s">
        <v>371</v>
      </c>
    </row>
    <row r="202" spans="2:24" x14ac:dyDescent="0.25">
      <c r="B202" s="74" t="s">
        <v>242</v>
      </c>
      <c r="C202">
        <v>1</v>
      </c>
      <c r="D202" s="76">
        <v>220</v>
      </c>
      <c r="E202" s="76">
        <v>100</v>
      </c>
      <c r="F202" s="76">
        <v>50</v>
      </c>
      <c r="G202" s="76">
        <f>ROUND((Table245[[#This Row],[XP]]*Table245[[#This Row],[entity_spawned (AVG)]])*(Table245[[#This Row],[activating_chance]]/100),0)</f>
        <v>50</v>
      </c>
      <c r="H202" s="73" t="s">
        <v>371</v>
      </c>
      <c r="R202" t="s">
        <v>255</v>
      </c>
      <c r="S202">
        <v>1</v>
      </c>
      <c r="T202">
        <v>2000</v>
      </c>
      <c r="U202" s="76">
        <v>100</v>
      </c>
      <c r="V202">
        <v>175</v>
      </c>
      <c r="W202" s="76">
        <f>ROUND((Table2[[#This Row],[XP]]*Table2[[#This Row],[entity_spawned (AVG)]])*(Table2[[#This Row],[activating_chance]]/100),0)</f>
        <v>175</v>
      </c>
      <c r="X202" s="73" t="s">
        <v>371</v>
      </c>
    </row>
    <row r="203" spans="2:24" x14ac:dyDescent="0.25">
      <c r="B203" s="74" t="s">
        <v>242</v>
      </c>
      <c r="C203">
        <v>1</v>
      </c>
      <c r="D203" s="76">
        <v>220</v>
      </c>
      <c r="E203" s="76">
        <v>100</v>
      </c>
      <c r="F203" s="76">
        <v>50</v>
      </c>
      <c r="G203" s="76">
        <f>ROUND((Table245[[#This Row],[XP]]*Table245[[#This Row],[entity_spawned (AVG)]])*(Table245[[#This Row],[activating_chance]]/100),0)</f>
        <v>50</v>
      </c>
      <c r="H203" s="73" t="s">
        <v>371</v>
      </c>
      <c r="R203" t="s">
        <v>255</v>
      </c>
      <c r="S203">
        <v>1</v>
      </c>
      <c r="T203">
        <v>2000</v>
      </c>
      <c r="U203" s="76">
        <v>100</v>
      </c>
      <c r="V203">
        <v>175</v>
      </c>
      <c r="W203" s="76">
        <f>ROUND((Table2[[#This Row],[XP]]*Table2[[#This Row],[entity_spawned (AVG)]])*(Table2[[#This Row],[activating_chance]]/100),0)</f>
        <v>175</v>
      </c>
      <c r="X203" s="73" t="s">
        <v>371</v>
      </c>
    </row>
    <row r="204" spans="2:24" x14ac:dyDescent="0.25">
      <c r="B204" s="74" t="s">
        <v>242</v>
      </c>
      <c r="C204">
        <v>1</v>
      </c>
      <c r="D204" s="76">
        <v>220</v>
      </c>
      <c r="E204" s="76">
        <v>100</v>
      </c>
      <c r="F204" s="76">
        <v>50</v>
      </c>
      <c r="G204" s="76">
        <f>ROUND((Table245[[#This Row],[XP]]*Table245[[#This Row],[entity_spawned (AVG)]])*(Table245[[#This Row],[activating_chance]]/100),0)</f>
        <v>50</v>
      </c>
      <c r="H204" s="73" t="s">
        <v>371</v>
      </c>
      <c r="R204" t="s">
        <v>255</v>
      </c>
      <c r="S204">
        <v>1</v>
      </c>
      <c r="T204">
        <v>2000</v>
      </c>
      <c r="U204" s="76">
        <v>40</v>
      </c>
      <c r="V204">
        <v>175</v>
      </c>
      <c r="W204" s="76">
        <f>ROUND((Table2[[#This Row],[XP]]*Table2[[#This Row],[entity_spawned (AVG)]])*(Table2[[#This Row],[activating_chance]]/100),0)</f>
        <v>70</v>
      </c>
      <c r="X204" s="73" t="s">
        <v>371</v>
      </c>
    </row>
    <row r="205" spans="2:24" x14ac:dyDescent="0.25">
      <c r="B205" s="74" t="s">
        <v>242</v>
      </c>
      <c r="C205">
        <v>1</v>
      </c>
      <c r="D205" s="76">
        <v>220</v>
      </c>
      <c r="E205" s="76">
        <v>100</v>
      </c>
      <c r="F205" s="76">
        <v>50</v>
      </c>
      <c r="G205" s="76">
        <f>ROUND((Table245[[#This Row],[XP]]*Table245[[#This Row],[entity_spawned (AVG)]])*(Table245[[#This Row],[activating_chance]]/100),0)</f>
        <v>50</v>
      </c>
      <c r="H205" s="73" t="s">
        <v>371</v>
      </c>
      <c r="R205" t="s">
        <v>255</v>
      </c>
      <c r="S205">
        <v>1</v>
      </c>
      <c r="T205">
        <v>2000</v>
      </c>
      <c r="U205" s="76">
        <v>100</v>
      </c>
      <c r="V205">
        <v>175</v>
      </c>
      <c r="W205" s="76">
        <f>ROUND((Table2[[#This Row],[XP]]*Table2[[#This Row],[entity_spawned (AVG)]])*(Table2[[#This Row],[activating_chance]]/100),0)</f>
        <v>175</v>
      </c>
      <c r="X205" s="73" t="s">
        <v>371</v>
      </c>
    </row>
    <row r="206" spans="2:24" x14ac:dyDescent="0.25">
      <c r="B206" s="74" t="s">
        <v>243</v>
      </c>
      <c r="C206">
        <v>1</v>
      </c>
      <c r="D206" s="76">
        <v>240</v>
      </c>
      <c r="E206" s="76">
        <v>100</v>
      </c>
      <c r="F206" s="76">
        <v>55</v>
      </c>
      <c r="G206" s="76">
        <f>ROUND((Table245[[#This Row],[XP]]*Table245[[#This Row],[entity_spawned (AVG)]])*(Table245[[#This Row],[activating_chance]]/100),0)</f>
        <v>55</v>
      </c>
      <c r="H206" s="73" t="s">
        <v>371</v>
      </c>
      <c r="R206" t="s">
        <v>255</v>
      </c>
      <c r="S206">
        <v>1</v>
      </c>
      <c r="T206">
        <v>2000</v>
      </c>
      <c r="U206" s="76">
        <v>100</v>
      </c>
      <c r="V206">
        <v>175</v>
      </c>
      <c r="W206" s="76">
        <f>ROUND((Table2[[#This Row],[XP]]*Table2[[#This Row],[entity_spawned (AVG)]])*(Table2[[#This Row],[activating_chance]]/100),0)</f>
        <v>175</v>
      </c>
      <c r="X206" s="73" t="s">
        <v>371</v>
      </c>
    </row>
    <row r="207" spans="2:24" x14ac:dyDescent="0.25">
      <c r="B207" s="74" t="s">
        <v>243</v>
      </c>
      <c r="C207">
        <v>1</v>
      </c>
      <c r="D207" s="76">
        <v>240</v>
      </c>
      <c r="E207" s="76">
        <v>100</v>
      </c>
      <c r="F207" s="76">
        <v>55</v>
      </c>
      <c r="G207" s="76">
        <f>ROUND((Table245[[#This Row],[XP]]*Table245[[#This Row],[entity_spawned (AVG)]])*(Table245[[#This Row],[activating_chance]]/100),0)</f>
        <v>55</v>
      </c>
      <c r="H207" s="73" t="s">
        <v>371</v>
      </c>
      <c r="R207" t="s">
        <v>255</v>
      </c>
      <c r="S207">
        <v>1</v>
      </c>
      <c r="T207">
        <v>2000</v>
      </c>
      <c r="U207" s="76">
        <v>100</v>
      </c>
      <c r="V207">
        <v>175</v>
      </c>
      <c r="W207" s="76">
        <f>ROUND((Table2[[#This Row],[XP]]*Table2[[#This Row],[entity_spawned (AVG)]])*(Table2[[#This Row],[activating_chance]]/100),0)</f>
        <v>175</v>
      </c>
      <c r="X207" s="73" t="s">
        <v>371</v>
      </c>
    </row>
    <row r="208" spans="2:24" x14ac:dyDescent="0.25">
      <c r="B208" s="74" t="s">
        <v>243</v>
      </c>
      <c r="C208">
        <v>1</v>
      </c>
      <c r="D208" s="76">
        <v>240</v>
      </c>
      <c r="E208" s="76">
        <v>100</v>
      </c>
      <c r="F208" s="76">
        <v>55</v>
      </c>
      <c r="G208" s="76">
        <f>ROUND((Table245[[#This Row],[XP]]*Table245[[#This Row],[entity_spawned (AVG)]])*(Table245[[#This Row],[activating_chance]]/100),0)</f>
        <v>55</v>
      </c>
      <c r="H208" s="73" t="s">
        <v>371</v>
      </c>
      <c r="R208" t="s">
        <v>255</v>
      </c>
      <c r="S208">
        <v>1</v>
      </c>
      <c r="T208">
        <v>2000</v>
      </c>
      <c r="U208" s="76">
        <v>100</v>
      </c>
      <c r="V208">
        <v>175</v>
      </c>
      <c r="W208" s="76">
        <f>ROUND((Table2[[#This Row],[XP]]*Table2[[#This Row],[entity_spawned (AVG)]])*(Table2[[#This Row],[activating_chance]]/100),0)</f>
        <v>175</v>
      </c>
      <c r="X208" s="73" t="s">
        <v>371</v>
      </c>
    </row>
    <row r="209" spans="2:24" x14ac:dyDescent="0.25">
      <c r="B209" s="74" t="s">
        <v>244</v>
      </c>
      <c r="C209">
        <v>1</v>
      </c>
      <c r="D209" s="76">
        <v>260</v>
      </c>
      <c r="E209" s="76">
        <v>100</v>
      </c>
      <c r="F209" s="76">
        <v>105</v>
      </c>
      <c r="G209" s="76">
        <f>ROUND((Table245[[#This Row],[XP]]*Table245[[#This Row],[entity_spawned (AVG)]])*(Table245[[#This Row],[activating_chance]]/100),0)</f>
        <v>105</v>
      </c>
      <c r="H209" s="73" t="s">
        <v>371</v>
      </c>
      <c r="R209" t="s">
        <v>255</v>
      </c>
      <c r="S209">
        <v>1</v>
      </c>
      <c r="T209">
        <v>2000</v>
      </c>
      <c r="U209" s="76">
        <v>100</v>
      </c>
      <c r="V209">
        <v>175</v>
      </c>
      <c r="W209" s="76">
        <f>ROUND((Table2[[#This Row],[XP]]*Table2[[#This Row],[entity_spawned (AVG)]])*(Table2[[#This Row],[activating_chance]]/100),0)</f>
        <v>175</v>
      </c>
      <c r="X209" s="73" t="s">
        <v>371</v>
      </c>
    </row>
    <row r="210" spans="2:24" x14ac:dyDescent="0.25">
      <c r="B210" s="74" t="s">
        <v>244</v>
      </c>
      <c r="C210">
        <v>1</v>
      </c>
      <c r="D210" s="76">
        <v>260</v>
      </c>
      <c r="E210" s="76">
        <v>100</v>
      </c>
      <c r="F210" s="76">
        <v>105</v>
      </c>
      <c r="G210" s="76">
        <f>ROUND((Table245[[#This Row],[XP]]*Table245[[#This Row],[entity_spawned (AVG)]])*(Table245[[#This Row],[activating_chance]]/100),0)</f>
        <v>105</v>
      </c>
      <c r="H210" s="73" t="s">
        <v>371</v>
      </c>
      <c r="R210" t="s">
        <v>255</v>
      </c>
      <c r="S210">
        <v>1</v>
      </c>
      <c r="T210">
        <v>2000</v>
      </c>
      <c r="U210" s="76">
        <v>100</v>
      </c>
      <c r="V210">
        <v>175</v>
      </c>
      <c r="W210" s="76">
        <f>ROUND((Table2[[#This Row],[XP]]*Table2[[#This Row],[entity_spawned (AVG)]])*(Table2[[#This Row],[activating_chance]]/100),0)</f>
        <v>175</v>
      </c>
      <c r="X210" s="73" t="s">
        <v>371</v>
      </c>
    </row>
    <row r="211" spans="2:24" x14ac:dyDescent="0.25">
      <c r="B211" s="74" t="s">
        <v>244</v>
      </c>
      <c r="C211">
        <v>1</v>
      </c>
      <c r="D211" s="76">
        <v>260</v>
      </c>
      <c r="E211" s="76">
        <v>100</v>
      </c>
      <c r="F211" s="76">
        <v>105</v>
      </c>
      <c r="G211" s="76">
        <f>ROUND((Table245[[#This Row],[XP]]*Table245[[#This Row],[entity_spawned (AVG)]])*(Table245[[#This Row],[activating_chance]]/100),0)</f>
        <v>105</v>
      </c>
      <c r="H211" s="73" t="s">
        <v>371</v>
      </c>
      <c r="R211" t="s">
        <v>255</v>
      </c>
      <c r="S211">
        <v>1</v>
      </c>
      <c r="T211">
        <v>2000</v>
      </c>
      <c r="U211" s="76">
        <v>100</v>
      </c>
      <c r="V211">
        <v>175</v>
      </c>
      <c r="W211" s="76">
        <f>ROUND((Table2[[#This Row],[XP]]*Table2[[#This Row],[entity_spawned (AVG)]])*(Table2[[#This Row],[activating_chance]]/100),0)</f>
        <v>175</v>
      </c>
      <c r="X211" s="73" t="s">
        <v>371</v>
      </c>
    </row>
    <row r="212" spans="2:24" x14ac:dyDescent="0.25">
      <c r="B212" s="74" t="s">
        <v>244</v>
      </c>
      <c r="C212">
        <v>1</v>
      </c>
      <c r="D212" s="76">
        <v>260</v>
      </c>
      <c r="E212" s="76">
        <v>100</v>
      </c>
      <c r="F212" s="76">
        <v>105</v>
      </c>
      <c r="G212" s="76">
        <f>ROUND((Table245[[#This Row],[XP]]*Table245[[#This Row],[entity_spawned (AVG)]])*(Table245[[#This Row],[activating_chance]]/100),0)</f>
        <v>105</v>
      </c>
      <c r="H212" s="73" t="s">
        <v>371</v>
      </c>
      <c r="R212" t="s">
        <v>256</v>
      </c>
      <c r="S212">
        <v>1</v>
      </c>
      <c r="T212">
        <v>1500</v>
      </c>
      <c r="U212" s="76">
        <v>100</v>
      </c>
      <c r="V212">
        <v>130</v>
      </c>
      <c r="W212" s="76">
        <f>ROUND((Table2[[#This Row],[XP]]*Table2[[#This Row],[entity_spawned (AVG)]])*(Table2[[#This Row],[activating_chance]]/100),0)</f>
        <v>130</v>
      </c>
      <c r="X212" s="73" t="s">
        <v>371</v>
      </c>
    </row>
    <row r="213" spans="2:24" x14ac:dyDescent="0.25">
      <c r="B213" s="74" t="s">
        <v>244</v>
      </c>
      <c r="C213">
        <v>1</v>
      </c>
      <c r="D213" s="76">
        <v>260</v>
      </c>
      <c r="E213" s="76">
        <v>100</v>
      </c>
      <c r="F213" s="76">
        <v>105</v>
      </c>
      <c r="G213" s="76">
        <f>ROUND((Table245[[#This Row],[XP]]*Table245[[#This Row],[entity_spawned (AVG)]])*(Table245[[#This Row],[activating_chance]]/100),0)</f>
        <v>105</v>
      </c>
      <c r="H213" s="73" t="s">
        <v>371</v>
      </c>
      <c r="R213" t="s">
        <v>256</v>
      </c>
      <c r="S213">
        <v>1</v>
      </c>
      <c r="T213">
        <v>1500</v>
      </c>
      <c r="U213" s="76">
        <v>100</v>
      </c>
      <c r="V213">
        <v>130</v>
      </c>
      <c r="W213" s="76">
        <f>ROUND((Table2[[#This Row],[XP]]*Table2[[#This Row],[entity_spawned (AVG)]])*(Table2[[#This Row],[activating_chance]]/100),0)</f>
        <v>130</v>
      </c>
      <c r="X213" s="73" t="s">
        <v>371</v>
      </c>
    </row>
    <row r="214" spans="2:24" x14ac:dyDescent="0.25">
      <c r="B214" s="74" t="s">
        <v>245</v>
      </c>
      <c r="C214">
        <v>1</v>
      </c>
      <c r="D214" s="76">
        <v>280</v>
      </c>
      <c r="E214" s="76">
        <v>100</v>
      </c>
      <c r="F214" s="76">
        <v>143</v>
      </c>
      <c r="G214" s="76">
        <f>ROUND((Table245[[#This Row],[XP]]*Table245[[#This Row],[entity_spawned (AVG)]])*(Table245[[#This Row],[activating_chance]]/100),0)</f>
        <v>143</v>
      </c>
      <c r="H214" s="73" t="s">
        <v>371</v>
      </c>
      <c r="R214" t="s">
        <v>256</v>
      </c>
      <c r="S214">
        <v>1</v>
      </c>
      <c r="T214">
        <v>1500</v>
      </c>
      <c r="U214" s="76">
        <v>100</v>
      </c>
      <c r="V214">
        <v>130</v>
      </c>
      <c r="W214" s="76">
        <f>ROUND((Table2[[#This Row],[XP]]*Table2[[#This Row],[entity_spawned (AVG)]])*(Table2[[#This Row],[activating_chance]]/100),0)</f>
        <v>130</v>
      </c>
      <c r="X214" s="73" t="s">
        <v>371</v>
      </c>
    </row>
    <row r="215" spans="2:24" x14ac:dyDescent="0.25">
      <c r="B215" s="74" t="s">
        <v>457</v>
      </c>
      <c r="C215">
        <v>1</v>
      </c>
      <c r="D215" s="76">
        <v>300</v>
      </c>
      <c r="E215" s="76">
        <v>100</v>
      </c>
      <c r="F215" s="76">
        <v>195</v>
      </c>
      <c r="G215" s="76">
        <f>ROUND((Table245[[#This Row],[XP]]*Table245[[#This Row],[entity_spawned (AVG)]])*(Table245[[#This Row],[activating_chance]]/100),0)</f>
        <v>195</v>
      </c>
      <c r="H215" s="73" t="s">
        <v>371</v>
      </c>
      <c r="R215" t="s">
        <v>256</v>
      </c>
      <c r="S215">
        <v>1</v>
      </c>
      <c r="T215">
        <v>1500</v>
      </c>
      <c r="U215" s="76">
        <v>100</v>
      </c>
      <c r="V215">
        <v>130</v>
      </c>
      <c r="W215" s="76">
        <f>ROUND((Table2[[#This Row],[XP]]*Table2[[#This Row],[entity_spawned (AVG)]])*(Table2[[#This Row],[activating_chance]]/100),0)</f>
        <v>130</v>
      </c>
      <c r="X215" s="73" t="s">
        <v>371</v>
      </c>
    </row>
    <row r="216" spans="2:24" x14ac:dyDescent="0.25">
      <c r="B216" s="74" t="s">
        <v>457</v>
      </c>
      <c r="C216">
        <v>1</v>
      </c>
      <c r="D216" s="76">
        <v>300</v>
      </c>
      <c r="E216" s="76">
        <v>100</v>
      </c>
      <c r="F216" s="76">
        <v>195</v>
      </c>
      <c r="G216" s="76">
        <f>ROUND((Table245[[#This Row],[XP]]*Table245[[#This Row],[entity_spawned (AVG)]])*(Table245[[#This Row],[activating_chance]]/100),0)</f>
        <v>195</v>
      </c>
      <c r="H216" s="73" t="s">
        <v>371</v>
      </c>
      <c r="R216" t="s">
        <v>256</v>
      </c>
      <c r="S216">
        <v>1</v>
      </c>
      <c r="T216">
        <v>1500</v>
      </c>
      <c r="U216" s="76">
        <v>100</v>
      </c>
      <c r="V216">
        <v>130</v>
      </c>
      <c r="W216" s="76">
        <f>ROUND((Table2[[#This Row],[XP]]*Table2[[#This Row],[entity_spawned (AVG)]])*(Table2[[#This Row],[activating_chance]]/100),0)</f>
        <v>130</v>
      </c>
      <c r="X216" s="73" t="s">
        <v>371</v>
      </c>
    </row>
    <row r="217" spans="2:24" x14ac:dyDescent="0.25">
      <c r="B217" s="74" t="s">
        <v>246</v>
      </c>
      <c r="C217">
        <v>1</v>
      </c>
      <c r="D217" s="76">
        <v>5000</v>
      </c>
      <c r="E217" s="76">
        <v>100</v>
      </c>
      <c r="F217" s="76">
        <v>75</v>
      </c>
      <c r="G217" s="76">
        <f>ROUND((Table245[[#This Row],[XP]]*Table245[[#This Row],[entity_spawned (AVG)]])*(Table245[[#This Row],[activating_chance]]/100),0)</f>
        <v>75</v>
      </c>
      <c r="H217" s="73" t="s">
        <v>370</v>
      </c>
      <c r="R217" t="s">
        <v>256</v>
      </c>
      <c r="S217">
        <v>1</v>
      </c>
      <c r="T217">
        <v>1500</v>
      </c>
      <c r="U217" s="76">
        <v>100</v>
      </c>
      <c r="V217">
        <v>130</v>
      </c>
      <c r="W217" s="76">
        <f>ROUND((Table2[[#This Row],[XP]]*Table2[[#This Row],[entity_spawned (AVG)]])*(Table2[[#This Row],[activating_chance]]/100),0)</f>
        <v>130</v>
      </c>
      <c r="X217" s="73" t="s">
        <v>371</v>
      </c>
    </row>
    <row r="218" spans="2:24" x14ac:dyDescent="0.25">
      <c r="B218" s="74" t="s">
        <v>246</v>
      </c>
      <c r="C218">
        <v>1</v>
      </c>
      <c r="D218" s="76">
        <v>5000</v>
      </c>
      <c r="E218" s="76">
        <v>40</v>
      </c>
      <c r="F218" s="76">
        <v>75</v>
      </c>
      <c r="G218" s="76">
        <f>ROUND((Table245[[#This Row],[XP]]*Table245[[#This Row],[entity_spawned (AVG)]])*(Table245[[#This Row],[activating_chance]]/100),0)</f>
        <v>30</v>
      </c>
      <c r="H218" s="73" t="s">
        <v>370</v>
      </c>
      <c r="R218" t="s">
        <v>256</v>
      </c>
      <c r="S218">
        <v>1</v>
      </c>
      <c r="T218" t="s">
        <v>440</v>
      </c>
      <c r="U218" s="76">
        <v>100</v>
      </c>
      <c r="V218">
        <v>130</v>
      </c>
      <c r="W218" s="76">
        <f>ROUND((Table2[[#This Row],[XP]]*Table2[[#This Row],[entity_spawned (AVG)]])*(Table2[[#This Row],[activating_chance]]/100),0)</f>
        <v>130</v>
      </c>
      <c r="X218" s="73" t="s">
        <v>371</v>
      </c>
    </row>
    <row r="219" spans="2:24" x14ac:dyDescent="0.25">
      <c r="B219" s="74" t="s">
        <v>246</v>
      </c>
      <c r="C219">
        <v>1</v>
      </c>
      <c r="D219" s="76">
        <v>5000</v>
      </c>
      <c r="E219" s="76">
        <v>60</v>
      </c>
      <c r="F219" s="76">
        <v>75</v>
      </c>
      <c r="G219" s="76">
        <f>ROUND((Table245[[#This Row],[XP]]*Table245[[#This Row],[entity_spawned (AVG)]])*(Table245[[#This Row],[activating_chance]]/100),0)</f>
        <v>45</v>
      </c>
      <c r="H219" s="73" t="s">
        <v>370</v>
      </c>
      <c r="R219" t="s">
        <v>256</v>
      </c>
      <c r="S219">
        <v>1</v>
      </c>
      <c r="T219">
        <v>1500</v>
      </c>
      <c r="U219" s="76">
        <v>100</v>
      </c>
      <c r="V219">
        <v>130</v>
      </c>
      <c r="W219" s="76">
        <f>ROUND((Table2[[#This Row],[XP]]*Table2[[#This Row],[entity_spawned (AVG)]])*(Table2[[#This Row],[activating_chance]]/100),0)</f>
        <v>130</v>
      </c>
      <c r="X219" s="73" t="s">
        <v>371</v>
      </c>
    </row>
    <row r="220" spans="2:24" x14ac:dyDescent="0.25">
      <c r="B220" s="74" t="s">
        <v>246</v>
      </c>
      <c r="C220">
        <v>1</v>
      </c>
      <c r="D220" s="76">
        <v>5000</v>
      </c>
      <c r="E220" s="76">
        <v>100</v>
      </c>
      <c r="F220" s="76">
        <v>75</v>
      </c>
      <c r="G220" s="76">
        <f>ROUND((Table245[[#This Row],[XP]]*Table245[[#This Row],[entity_spawned (AVG)]])*(Table245[[#This Row],[activating_chance]]/100),0)</f>
        <v>75</v>
      </c>
      <c r="H220" s="73" t="s">
        <v>370</v>
      </c>
      <c r="R220" t="s">
        <v>256</v>
      </c>
      <c r="S220">
        <v>1</v>
      </c>
      <c r="T220">
        <v>1500</v>
      </c>
      <c r="U220" s="76">
        <v>100</v>
      </c>
      <c r="V220">
        <v>130</v>
      </c>
      <c r="W220" s="76">
        <f>ROUND((Table2[[#This Row],[XP]]*Table2[[#This Row],[entity_spawned (AVG)]])*(Table2[[#This Row],[activating_chance]]/100),0)</f>
        <v>130</v>
      </c>
      <c r="X220" s="73" t="s">
        <v>371</v>
      </c>
    </row>
    <row r="221" spans="2:24" x14ac:dyDescent="0.25">
      <c r="B221" s="74" t="s">
        <v>246</v>
      </c>
      <c r="C221">
        <v>1</v>
      </c>
      <c r="D221" s="76">
        <v>5000</v>
      </c>
      <c r="E221" s="76">
        <v>100</v>
      </c>
      <c r="F221" s="76">
        <v>75</v>
      </c>
      <c r="G221" s="76">
        <f>ROUND((Table245[[#This Row],[XP]]*Table245[[#This Row],[entity_spawned (AVG)]])*(Table245[[#This Row],[activating_chance]]/100),0)</f>
        <v>75</v>
      </c>
      <c r="H221" s="73" t="s">
        <v>370</v>
      </c>
      <c r="R221" t="s">
        <v>256</v>
      </c>
      <c r="S221">
        <v>1</v>
      </c>
      <c r="T221">
        <v>1500</v>
      </c>
      <c r="U221" s="76">
        <v>100</v>
      </c>
      <c r="V221">
        <v>130</v>
      </c>
      <c r="W221" s="76">
        <f>ROUND((Table2[[#This Row],[XP]]*Table2[[#This Row],[entity_spawned (AVG)]])*(Table2[[#This Row],[activating_chance]]/100),0)</f>
        <v>130</v>
      </c>
      <c r="X221" s="73" t="s">
        <v>371</v>
      </c>
    </row>
    <row r="222" spans="2:24" x14ac:dyDescent="0.25">
      <c r="B222" s="74" t="s">
        <v>246</v>
      </c>
      <c r="C222">
        <v>1</v>
      </c>
      <c r="D222" s="76">
        <v>5000</v>
      </c>
      <c r="E222" s="76">
        <v>100</v>
      </c>
      <c r="F222" s="76">
        <v>75</v>
      </c>
      <c r="G222" s="76">
        <f>ROUND((Table245[[#This Row],[XP]]*Table245[[#This Row],[entity_spawned (AVG)]])*(Table245[[#This Row],[activating_chance]]/100),0)</f>
        <v>75</v>
      </c>
      <c r="H222" s="73" t="s">
        <v>370</v>
      </c>
      <c r="R222" t="s">
        <v>256</v>
      </c>
      <c r="S222">
        <v>1</v>
      </c>
      <c r="T222">
        <v>1500</v>
      </c>
      <c r="U222" s="76">
        <v>100</v>
      </c>
      <c r="V222">
        <v>130</v>
      </c>
      <c r="W222" s="76">
        <f>ROUND((Table2[[#This Row],[XP]]*Table2[[#This Row],[entity_spawned (AVG)]])*(Table2[[#This Row],[activating_chance]]/100),0)</f>
        <v>130</v>
      </c>
      <c r="X222" s="73" t="s">
        <v>371</v>
      </c>
    </row>
    <row r="223" spans="2:24" x14ac:dyDescent="0.25">
      <c r="B223" s="74" t="s">
        <v>246</v>
      </c>
      <c r="C223">
        <v>1</v>
      </c>
      <c r="D223" s="76">
        <v>5000</v>
      </c>
      <c r="E223" s="76">
        <v>100</v>
      </c>
      <c r="F223" s="76">
        <v>75</v>
      </c>
      <c r="G223" s="76">
        <f>ROUND((Table245[[#This Row],[XP]]*Table245[[#This Row],[entity_spawned (AVG)]])*(Table245[[#This Row],[activating_chance]]/100),0)</f>
        <v>75</v>
      </c>
      <c r="H223" s="73" t="s">
        <v>370</v>
      </c>
      <c r="R223" t="s">
        <v>256</v>
      </c>
      <c r="S223">
        <v>1</v>
      </c>
      <c r="T223">
        <v>1500</v>
      </c>
      <c r="U223" s="76">
        <v>100</v>
      </c>
      <c r="V223">
        <v>130</v>
      </c>
      <c r="W223" s="76">
        <f>ROUND((Table2[[#This Row],[XP]]*Table2[[#This Row],[entity_spawned (AVG)]])*(Table2[[#This Row],[activating_chance]]/100),0)</f>
        <v>130</v>
      </c>
      <c r="X223" s="73" t="s">
        <v>371</v>
      </c>
    </row>
    <row r="224" spans="2:24" x14ac:dyDescent="0.25">
      <c r="B224" s="74" t="s">
        <v>246</v>
      </c>
      <c r="C224">
        <v>1</v>
      </c>
      <c r="D224" s="76">
        <v>5000</v>
      </c>
      <c r="E224" s="76">
        <v>80</v>
      </c>
      <c r="F224" s="76">
        <v>75</v>
      </c>
      <c r="G224" s="76">
        <f>ROUND((Table245[[#This Row],[XP]]*Table245[[#This Row],[entity_spawned (AVG)]])*(Table245[[#This Row],[activating_chance]]/100),0)</f>
        <v>60</v>
      </c>
      <c r="H224" s="73" t="s">
        <v>370</v>
      </c>
      <c r="R224" t="s">
        <v>256</v>
      </c>
      <c r="S224">
        <v>1</v>
      </c>
      <c r="T224">
        <v>1500</v>
      </c>
      <c r="U224" s="76">
        <v>100</v>
      </c>
      <c r="V224">
        <v>130</v>
      </c>
      <c r="W224" s="76">
        <f>ROUND((Table2[[#This Row],[XP]]*Table2[[#This Row],[entity_spawned (AVG)]])*(Table2[[#This Row],[activating_chance]]/100),0)</f>
        <v>130</v>
      </c>
      <c r="X224" s="73" t="s">
        <v>371</v>
      </c>
    </row>
    <row r="225" spans="2:24" x14ac:dyDescent="0.25">
      <c r="B225" s="74" t="s">
        <v>247</v>
      </c>
      <c r="C225">
        <v>1</v>
      </c>
      <c r="D225" s="76">
        <v>180</v>
      </c>
      <c r="E225" s="76">
        <v>100</v>
      </c>
      <c r="F225" s="76">
        <v>95</v>
      </c>
      <c r="G225" s="76">
        <f>ROUND((Table245[[#This Row],[XP]]*Table245[[#This Row],[entity_spawned (AVG)]])*(Table245[[#This Row],[activating_chance]]/100),0)</f>
        <v>95</v>
      </c>
      <c r="H225" s="73" t="s">
        <v>371</v>
      </c>
      <c r="R225" t="s">
        <v>256</v>
      </c>
      <c r="S225">
        <v>1</v>
      </c>
      <c r="T225">
        <v>1500</v>
      </c>
      <c r="U225" s="76">
        <v>100</v>
      </c>
      <c r="V225">
        <v>130</v>
      </c>
      <c r="W225" s="76">
        <f>ROUND((Table2[[#This Row],[XP]]*Table2[[#This Row],[entity_spawned (AVG)]])*(Table2[[#This Row],[activating_chance]]/100),0)</f>
        <v>130</v>
      </c>
      <c r="X225" s="73" t="s">
        <v>371</v>
      </c>
    </row>
    <row r="226" spans="2:24" x14ac:dyDescent="0.25">
      <c r="B226" s="74" t="s">
        <v>247</v>
      </c>
      <c r="C226">
        <v>1</v>
      </c>
      <c r="D226" s="76">
        <v>180</v>
      </c>
      <c r="E226" s="76">
        <v>100</v>
      </c>
      <c r="F226" s="76">
        <v>95</v>
      </c>
      <c r="G226" s="76">
        <f>ROUND((Table245[[#This Row],[XP]]*Table245[[#This Row],[entity_spawned (AVG)]])*(Table245[[#This Row],[activating_chance]]/100),0)</f>
        <v>95</v>
      </c>
      <c r="H226" s="73" t="s">
        <v>371</v>
      </c>
      <c r="R226" t="s">
        <v>256</v>
      </c>
      <c r="S226">
        <v>1</v>
      </c>
      <c r="T226">
        <v>1500</v>
      </c>
      <c r="U226" s="76">
        <v>100</v>
      </c>
      <c r="V226">
        <v>130</v>
      </c>
      <c r="W226" s="76">
        <f>ROUND((Table2[[#This Row],[XP]]*Table2[[#This Row],[entity_spawned (AVG)]])*(Table2[[#This Row],[activating_chance]]/100),0)</f>
        <v>130</v>
      </c>
      <c r="X226" s="73" t="s">
        <v>371</v>
      </c>
    </row>
    <row r="227" spans="2:24" x14ac:dyDescent="0.25">
      <c r="B227" s="74" t="s">
        <v>247</v>
      </c>
      <c r="C227">
        <v>1</v>
      </c>
      <c r="D227" s="76">
        <v>200</v>
      </c>
      <c r="E227" s="76">
        <v>90</v>
      </c>
      <c r="F227" s="76">
        <v>95</v>
      </c>
      <c r="G227" s="76">
        <f>ROUND((Table245[[#This Row],[XP]]*Table245[[#This Row],[entity_spawned (AVG)]])*(Table245[[#This Row],[activating_chance]]/100),0)</f>
        <v>86</v>
      </c>
      <c r="H227" s="73" t="s">
        <v>371</v>
      </c>
      <c r="R227" t="s">
        <v>256</v>
      </c>
      <c r="S227">
        <v>1</v>
      </c>
      <c r="T227">
        <v>1500</v>
      </c>
      <c r="U227" s="76">
        <v>100</v>
      </c>
      <c r="V227">
        <v>130</v>
      </c>
      <c r="W227" s="76">
        <f>ROUND((Table2[[#This Row],[XP]]*Table2[[#This Row],[entity_spawned (AVG)]])*(Table2[[#This Row],[activating_chance]]/100),0)</f>
        <v>130</v>
      </c>
      <c r="X227" s="73" t="s">
        <v>371</v>
      </c>
    </row>
    <row r="228" spans="2:24" x14ac:dyDescent="0.25">
      <c r="B228" s="74" t="s">
        <v>247</v>
      </c>
      <c r="C228">
        <v>1</v>
      </c>
      <c r="D228" s="76">
        <v>180</v>
      </c>
      <c r="E228" s="76">
        <v>100</v>
      </c>
      <c r="F228" s="76">
        <v>95</v>
      </c>
      <c r="G228" s="76">
        <f>ROUND((Table245[[#This Row],[XP]]*Table245[[#This Row],[entity_spawned (AVG)]])*(Table245[[#This Row],[activating_chance]]/100),0)</f>
        <v>95</v>
      </c>
      <c r="H228" s="73" t="s">
        <v>371</v>
      </c>
      <c r="R228" t="s">
        <v>257</v>
      </c>
      <c r="S228">
        <v>1</v>
      </c>
      <c r="T228">
        <v>1500</v>
      </c>
      <c r="U228" s="76">
        <v>100</v>
      </c>
      <c r="V228">
        <v>130</v>
      </c>
      <c r="W228" s="76">
        <f>ROUND((Table2[[#This Row],[XP]]*Table2[[#This Row],[entity_spawned (AVG)]])*(Table2[[#This Row],[activating_chance]]/100),0)</f>
        <v>130</v>
      </c>
      <c r="X228" s="73" t="s">
        <v>371</v>
      </c>
    </row>
    <row r="229" spans="2:24" x14ac:dyDescent="0.25">
      <c r="B229" s="74" t="s">
        <v>247</v>
      </c>
      <c r="C229">
        <v>1</v>
      </c>
      <c r="D229" s="76">
        <v>200</v>
      </c>
      <c r="E229" s="76">
        <v>100</v>
      </c>
      <c r="F229" s="76">
        <v>95</v>
      </c>
      <c r="G229" s="76">
        <f>ROUND((Table245[[#This Row],[XP]]*Table245[[#This Row],[entity_spawned (AVG)]])*(Table245[[#This Row],[activating_chance]]/100),0)</f>
        <v>95</v>
      </c>
      <c r="H229" s="73" t="s">
        <v>371</v>
      </c>
      <c r="R229" t="s">
        <v>257</v>
      </c>
      <c r="S229">
        <v>1</v>
      </c>
      <c r="T229">
        <v>1500</v>
      </c>
      <c r="U229" s="76">
        <v>20</v>
      </c>
      <c r="V229">
        <v>130</v>
      </c>
      <c r="W229" s="76">
        <f>ROUND((Table2[[#This Row],[XP]]*Table2[[#This Row],[entity_spawned (AVG)]])*(Table2[[#This Row],[activating_chance]]/100),0)</f>
        <v>26</v>
      </c>
      <c r="X229" s="73" t="s">
        <v>371</v>
      </c>
    </row>
    <row r="230" spans="2:24" x14ac:dyDescent="0.25">
      <c r="B230" s="74" t="s">
        <v>247</v>
      </c>
      <c r="C230">
        <v>1</v>
      </c>
      <c r="D230" s="76">
        <v>250</v>
      </c>
      <c r="E230" s="76">
        <v>80</v>
      </c>
      <c r="F230" s="76">
        <v>95</v>
      </c>
      <c r="G230" s="76">
        <f>ROUND((Table245[[#This Row],[XP]]*Table245[[#This Row],[entity_spawned (AVG)]])*(Table245[[#This Row],[activating_chance]]/100),0)</f>
        <v>76</v>
      </c>
      <c r="H230" s="73" t="s">
        <v>371</v>
      </c>
      <c r="R230" t="s">
        <v>257</v>
      </c>
      <c r="S230">
        <v>1</v>
      </c>
      <c r="T230">
        <v>1500</v>
      </c>
      <c r="U230" s="76">
        <v>100</v>
      </c>
      <c r="V230">
        <v>130</v>
      </c>
      <c r="W230" s="76">
        <f>ROUND((Table2[[#This Row],[XP]]*Table2[[#This Row],[entity_spawned (AVG)]])*(Table2[[#This Row],[activating_chance]]/100),0)</f>
        <v>130</v>
      </c>
      <c r="X230" s="73" t="s">
        <v>371</v>
      </c>
    </row>
    <row r="231" spans="2:24" x14ac:dyDescent="0.25">
      <c r="B231" s="74" t="s">
        <v>247</v>
      </c>
      <c r="C231">
        <v>1</v>
      </c>
      <c r="D231" s="76">
        <v>250</v>
      </c>
      <c r="E231" s="76">
        <v>90</v>
      </c>
      <c r="F231" s="76">
        <v>95</v>
      </c>
      <c r="G231" s="76">
        <f>ROUND((Table245[[#This Row],[XP]]*Table245[[#This Row],[entity_spawned (AVG)]])*(Table245[[#This Row],[activating_chance]]/100),0)</f>
        <v>86</v>
      </c>
      <c r="H231" s="73" t="s">
        <v>371</v>
      </c>
      <c r="R231" t="s">
        <v>257</v>
      </c>
      <c r="S231">
        <v>1</v>
      </c>
      <c r="T231">
        <v>1500</v>
      </c>
      <c r="U231" s="76">
        <v>100</v>
      </c>
      <c r="V231">
        <v>130</v>
      </c>
      <c r="W231" s="76">
        <f>ROUND((Table2[[#This Row],[XP]]*Table2[[#This Row],[entity_spawned (AVG)]])*(Table2[[#This Row],[activating_chance]]/100),0)</f>
        <v>130</v>
      </c>
      <c r="X231" s="73" t="s">
        <v>371</v>
      </c>
    </row>
    <row r="232" spans="2:24" x14ac:dyDescent="0.25">
      <c r="B232" s="74" t="s">
        <v>247</v>
      </c>
      <c r="C232">
        <v>1</v>
      </c>
      <c r="D232" s="76">
        <v>180</v>
      </c>
      <c r="E232" s="76">
        <v>80</v>
      </c>
      <c r="F232" s="76">
        <v>95</v>
      </c>
      <c r="G232" s="76">
        <f>ROUND((Table245[[#This Row],[XP]]*Table245[[#This Row],[entity_spawned (AVG)]])*(Table245[[#This Row],[activating_chance]]/100),0)</f>
        <v>76</v>
      </c>
      <c r="H232" s="73" t="s">
        <v>371</v>
      </c>
      <c r="R232" t="s">
        <v>257</v>
      </c>
      <c r="S232">
        <v>1</v>
      </c>
      <c r="T232">
        <v>1500</v>
      </c>
      <c r="U232" s="76">
        <v>100</v>
      </c>
      <c r="V232">
        <v>130</v>
      </c>
      <c r="W232" s="76">
        <f>ROUND((Table2[[#This Row],[XP]]*Table2[[#This Row],[entity_spawned (AVG)]])*(Table2[[#This Row],[activating_chance]]/100),0)</f>
        <v>130</v>
      </c>
      <c r="X232" s="73" t="s">
        <v>371</v>
      </c>
    </row>
    <row r="233" spans="2:24" x14ac:dyDescent="0.25">
      <c r="B233" s="74" t="s">
        <v>247</v>
      </c>
      <c r="C233">
        <v>1</v>
      </c>
      <c r="D233" s="76">
        <v>180</v>
      </c>
      <c r="E233" s="76">
        <v>100</v>
      </c>
      <c r="F233" s="76">
        <v>95</v>
      </c>
      <c r="G233" s="76">
        <f>ROUND((Table245[[#This Row],[XP]]*Table245[[#This Row],[entity_spawned (AVG)]])*(Table245[[#This Row],[activating_chance]]/100),0)</f>
        <v>95</v>
      </c>
      <c r="H233" s="73" t="s">
        <v>371</v>
      </c>
      <c r="R233" t="s">
        <v>257</v>
      </c>
      <c r="S233">
        <v>1</v>
      </c>
      <c r="T233">
        <v>1500</v>
      </c>
      <c r="U233" s="76">
        <v>100</v>
      </c>
      <c r="V233">
        <v>130</v>
      </c>
      <c r="W233" s="76">
        <f>ROUND((Table2[[#This Row],[XP]]*Table2[[#This Row],[entity_spawned (AVG)]])*(Table2[[#This Row],[activating_chance]]/100),0)</f>
        <v>130</v>
      </c>
      <c r="X233" s="73" t="s">
        <v>371</v>
      </c>
    </row>
    <row r="234" spans="2:24" x14ac:dyDescent="0.25">
      <c r="B234" s="74" t="s">
        <v>247</v>
      </c>
      <c r="C234">
        <v>1</v>
      </c>
      <c r="D234" s="76">
        <v>250</v>
      </c>
      <c r="E234" s="76">
        <v>100</v>
      </c>
      <c r="F234" s="76">
        <v>95</v>
      </c>
      <c r="G234" s="76">
        <f>ROUND((Table245[[#This Row],[XP]]*Table245[[#This Row],[entity_spawned (AVG)]])*(Table245[[#This Row],[activating_chance]]/100),0)</f>
        <v>95</v>
      </c>
      <c r="H234" s="73" t="s">
        <v>371</v>
      </c>
      <c r="R234" t="s">
        <v>257</v>
      </c>
      <c r="S234">
        <v>1</v>
      </c>
      <c r="T234">
        <v>1500</v>
      </c>
      <c r="U234" s="76">
        <v>100</v>
      </c>
      <c r="V234">
        <v>130</v>
      </c>
      <c r="W234" s="76">
        <f>ROUND((Table2[[#This Row],[XP]]*Table2[[#This Row],[entity_spawned (AVG)]])*(Table2[[#This Row],[activating_chance]]/100),0)</f>
        <v>130</v>
      </c>
      <c r="X234" s="73" t="s">
        <v>371</v>
      </c>
    </row>
    <row r="235" spans="2:24" x14ac:dyDescent="0.25">
      <c r="B235" s="74" t="s">
        <v>247</v>
      </c>
      <c r="C235">
        <v>1</v>
      </c>
      <c r="D235" s="76">
        <v>250</v>
      </c>
      <c r="E235" s="76">
        <v>90</v>
      </c>
      <c r="F235" s="76">
        <v>95</v>
      </c>
      <c r="G235" s="76">
        <f>ROUND((Table245[[#This Row],[XP]]*Table245[[#This Row],[entity_spawned (AVG)]])*(Table245[[#This Row],[activating_chance]]/100),0)</f>
        <v>86</v>
      </c>
      <c r="H235" s="73" t="s">
        <v>371</v>
      </c>
      <c r="R235" t="s">
        <v>257</v>
      </c>
      <c r="S235">
        <v>1</v>
      </c>
      <c r="T235">
        <v>1500</v>
      </c>
      <c r="U235" s="76">
        <v>100</v>
      </c>
      <c r="V235">
        <v>130</v>
      </c>
      <c r="W235" s="76">
        <f>ROUND((Table2[[#This Row],[XP]]*Table2[[#This Row],[entity_spawned (AVG)]])*(Table2[[#This Row],[activating_chance]]/100),0)</f>
        <v>130</v>
      </c>
      <c r="X235" s="73" t="s">
        <v>371</v>
      </c>
    </row>
    <row r="236" spans="2:24" x14ac:dyDescent="0.25">
      <c r="B236" s="74" t="s">
        <v>247</v>
      </c>
      <c r="C236">
        <v>1</v>
      </c>
      <c r="D236" s="76">
        <v>250</v>
      </c>
      <c r="E236" s="76">
        <v>90</v>
      </c>
      <c r="F236" s="76">
        <v>95</v>
      </c>
      <c r="G236" s="76">
        <f>ROUND((Table245[[#This Row],[XP]]*Table245[[#This Row],[entity_spawned (AVG)]])*(Table245[[#This Row],[activating_chance]]/100),0)</f>
        <v>86</v>
      </c>
      <c r="H236" s="73" t="s">
        <v>371</v>
      </c>
      <c r="R236" t="s">
        <v>257</v>
      </c>
      <c r="S236">
        <v>1</v>
      </c>
      <c r="T236">
        <v>1500</v>
      </c>
      <c r="U236" s="76">
        <v>100</v>
      </c>
      <c r="V236">
        <v>130</v>
      </c>
      <c r="W236" s="76">
        <f>ROUND((Table2[[#This Row],[XP]]*Table2[[#This Row],[entity_spawned (AVG)]])*(Table2[[#This Row],[activating_chance]]/100),0)</f>
        <v>130</v>
      </c>
      <c r="X236" s="73" t="s">
        <v>371</v>
      </c>
    </row>
    <row r="237" spans="2:24" x14ac:dyDescent="0.25">
      <c r="B237" s="74" t="s">
        <v>247</v>
      </c>
      <c r="C237">
        <v>1</v>
      </c>
      <c r="D237" s="76">
        <v>180</v>
      </c>
      <c r="E237" s="76">
        <v>100</v>
      </c>
      <c r="F237" s="76">
        <v>95</v>
      </c>
      <c r="G237" s="76">
        <f>ROUND((Table245[[#This Row],[XP]]*Table245[[#This Row],[entity_spawned (AVG)]])*(Table245[[#This Row],[activating_chance]]/100),0)</f>
        <v>95</v>
      </c>
      <c r="H237" s="73" t="s">
        <v>371</v>
      </c>
      <c r="R237" t="s">
        <v>257</v>
      </c>
      <c r="S237">
        <v>1</v>
      </c>
      <c r="T237">
        <v>1500</v>
      </c>
      <c r="U237" s="76">
        <v>40</v>
      </c>
      <c r="V237">
        <v>130</v>
      </c>
      <c r="W237" s="76">
        <f>ROUND((Table2[[#This Row],[XP]]*Table2[[#This Row],[entity_spawned (AVG)]])*(Table2[[#This Row],[activating_chance]]/100),0)</f>
        <v>52</v>
      </c>
      <c r="X237" s="73" t="s">
        <v>371</v>
      </c>
    </row>
    <row r="238" spans="2:24" x14ac:dyDescent="0.25">
      <c r="B238" s="74" t="s">
        <v>247</v>
      </c>
      <c r="C238">
        <v>1</v>
      </c>
      <c r="D238" s="76">
        <v>250</v>
      </c>
      <c r="E238" s="76">
        <v>100</v>
      </c>
      <c r="F238" s="76">
        <v>95</v>
      </c>
      <c r="G238" s="76">
        <f>ROUND((Table245[[#This Row],[XP]]*Table245[[#This Row],[entity_spawned (AVG)]])*(Table245[[#This Row],[activating_chance]]/100),0)</f>
        <v>95</v>
      </c>
      <c r="H238" s="73" t="s">
        <v>371</v>
      </c>
      <c r="R238" t="s">
        <v>257</v>
      </c>
      <c r="S238">
        <v>1</v>
      </c>
      <c r="T238">
        <v>1500</v>
      </c>
      <c r="U238" s="76">
        <v>100</v>
      </c>
      <c r="V238">
        <v>130</v>
      </c>
      <c r="W238" s="76">
        <f>ROUND((Table2[[#This Row],[XP]]*Table2[[#This Row],[entity_spawned (AVG)]])*(Table2[[#This Row],[activating_chance]]/100),0)</f>
        <v>130</v>
      </c>
      <c r="X238" s="73" t="s">
        <v>371</v>
      </c>
    </row>
    <row r="239" spans="2:24" x14ac:dyDescent="0.25">
      <c r="B239" s="74" t="s">
        <v>247</v>
      </c>
      <c r="C239">
        <v>1</v>
      </c>
      <c r="D239" s="76">
        <v>250</v>
      </c>
      <c r="E239" s="76">
        <v>100</v>
      </c>
      <c r="F239" s="76">
        <v>95</v>
      </c>
      <c r="G239" s="76">
        <f>ROUND((Table245[[#This Row],[XP]]*Table245[[#This Row],[entity_spawned (AVG)]])*(Table245[[#This Row],[activating_chance]]/100),0)</f>
        <v>95</v>
      </c>
      <c r="H239" s="73" t="s">
        <v>371</v>
      </c>
      <c r="R239" t="s">
        <v>257</v>
      </c>
      <c r="S239">
        <v>1</v>
      </c>
      <c r="T239">
        <v>1500</v>
      </c>
      <c r="U239" s="76">
        <v>100</v>
      </c>
      <c r="V239">
        <v>130</v>
      </c>
      <c r="W239" s="76">
        <f>ROUND((Table2[[#This Row],[XP]]*Table2[[#This Row],[entity_spawned (AVG)]])*(Table2[[#This Row],[activating_chance]]/100),0)</f>
        <v>130</v>
      </c>
      <c r="X239" s="73" t="s">
        <v>371</v>
      </c>
    </row>
    <row r="240" spans="2:24" x14ac:dyDescent="0.25">
      <c r="B240" s="74" t="s">
        <v>247</v>
      </c>
      <c r="C240">
        <v>1</v>
      </c>
      <c r="D240" s="76">
        <v>200</v>
      </c>
      <c r="E240" s="76">
        <v>100</v>
      </c>
      <c r="F240" s="76">
        <v>95</v>
      </c>
      <c r="G240" s="76">
        <f>ROUND((Table245[[#This Row],[XP]]*Table245[[#This Row],[entity_spawned (AVG)]])*(Table245[[#This Row],[activating_chance]]/100),0)</f>
        <v>95</v>
      </c>
      <c r="H240" s="73" t="s">
        <v>371</v>
      </c>
      <c r="R240" t="s">
        <v>257</v>
      </c>
      <c r="S240">
        <v>1</v>
      </c>
      <c r="T240">
        <v>1500</v>
      </c>
      <c r="U240" s="76">
        <v>100</v>
      </c>
      <c r="V240">
        <v>130</v>
      </c>
      <c r="W240" s="76">
        <f>ROUND((Table2[[#This Row],[XP]]*Table2[[#This Row],[entity_spawned (AVG)]])*(Table2[[#This Row],[activating_chance]]/100),0)</f>
        <v>130</v>
      </c>
      <c r="X240" s="73" t="s">
        <v>371</v>
      </c>
    </row>
    <row r="241" spans="2:24" x14ac:dyDescent="0.25">
      <c r="B241" s="74" t="s">
        <v>247</v>
      </c>
      <c r="C241">
        <v>1</v>
      </c>
      <c r="D241" s="76">
        <v>250</v>
      </c>
      <c r="E241" s="76">
        <v>100</v>
      </c>
      <c r="F241" s="76">
        <v>95</v>
      </c>
      <c r="G241" s="76">
        <f>ROUND((Table245[[#This Row],[XP]]*Table245[[#This Row],[entity_spawned (AVG)]])*(Table245[[#This Row],[activating_chance]]/100),0)</f>
        <v>95</v>
      </c>
      <c r="H241" s="73" t="s">
        <v>371</v>
      </c>
      <c r="R241" t="s">
        <v>259</v>
      </c>
      <c r="S241">
        <v>1</v>
      </c>
      <c r="T241">
        <v>140</v>
      </c>
      <c r="U241" s="76">
        <v>100</v>
      </c>
      <c r="V241">
        <v>25</v>
      </c>
      <c r="W241" s="76">
        <f>ROUND((Table2[[#This Row],[XP]]*Table2[[#This Row],[entity_spawned (AVG)]])*(Table2[[#This Row],[activating_chance]]/100),0)</f>
        <v>25</v>
      </c>
      <c r="X241" s="73" t="s">
        <v>370</v>
      </c>
    </row>
    <row r="242" spans="2:24" x14ac:dyDescent="0.25">
      <c r="B242" s="74" t="s">
        <v>247</v>
      </c>
      <c r="C242">
        <v>1</v>
      </c>
      <c r="D242" s="76">
        <v>250</v>
      </c>
      <c r="E242" s="76">
        <v>100</v>
      </c>
      <c r="F242" s="76">
        <v>95</v>
      </c>
      <c r="G242" s="76">
        <f>ROUND((Table245[[#This Row],[XP]]*Table245[[#This Row],[entity_spawned (AVG)]])*(Table245[[#This Row],[activating_chance]]/100),0)</f>
        <v>95</v>
      </c>
      <c r="H242" s="73" t="s">
        <v>371</v>
      </c>
      <c r="R242" t="s">
        <v>259</v>
      </c>
      <c r="S242">
        <v>1</v>
      </c>
      <c r="T242">
        <v>140</v>
      </c>
      <c r="U242" s="76">
        <v>70</v>
      </c>
      <c r="V242">
        <v>25</v>
      </c>
      <c r="W242" s="76">
        <f>ROUND((Table2[[#This Row],[XP]]*Table2[[#This Row],[entity_spawned (AVG)]])*(Table2[[#This Row],[activating_chance]]/100),0)</f>
        <v>18</v>
      </c>
      <c r="X242" s="73" t="s">
        <v>370</v>
      </c>
    </row>
    <row r="243" spans="2:24" x14ac:dyDescent="0.25">
      <c r="B243" s="74" t="s">
        <v>247</v>
      </c>
      <c r="C243">
        <v>1</v>
      </c>
      <c r="D243" s="76">
        <v>180</v>
      </c>
      <c r="E243" s="76">
        <v>100</v>
      </c>
      <c r="F243" s="76">
        <v>95</v>
      </c>
      <c r="G243" s="76">
        <f>ROUND((Table245[[#This Row],[XP]]*Table245[[#This Row],[entity_spawned (AVG)]])*(Table245[[#This Row],[activating_chance]]/100),0)</f>
        <v>95</v>
      </c>
      <c r="H243" s="73" t="s">
        <v>371</v>
      </c>
      <c r="R243" t="s">
        <v>259</v>
      </c>
      <c r="S243">
        <v>1</v>
      </c>
      <c r="T243">
        <v>140</v>
      </c>
      <c r="U243" s="76">
        <v>100</v>
      </c>
      <c r="V243">
        <v>25</v>
      </c>
      <c r="W243" s="76">
        <f>ROUND((Table2[[#This Row],[XP]]*Table2[[#This Row],[entity_spawned (AVG)]])*(Table2[[#This Row],[activating_chance]]/100),0)</f>
        <v>25</v>
      </c>
      <c r="X243" s="73" t="s">
        <v>370</v>
      </c>
    </row>
    <row r="244" spans="2:24" x14ac:dyDescent="0.25">
      <c r="B244" s="74" t="s">
        <v>247</v>
      </c>
      <c r="C244">
        <v>1</v>
      </c>
      <c r="D244" s="76">
        <v>230</v>
      </c>
      <c r="E244" s="76">
        <v>100</v>
      </c>
      <c r="F244" s="76">
        <v>95</v>
      </c>
      <c r="G244" s="76">
        <f>ROUND((Table245[[#This Row],[XP]]*Table245[[#This Row],[entity_spawned (AVG)]])*(Table245[[#This Row],[activating_chance]]/100),0)</f>
        <v>95</v>
      </c>
      <c r="H244" s="73" t="s">
        <v>371</v>
      </c>
      <c r="R244" t="s">
        <v>259</v>
      </c>
      <c r="S244">
        <v>1</v>
      </c>
      <c r="T244">
        <v>140</v>
      </c>
      <c r="U244" s="76">
        <v>100</v>
      </c>
      <c r="V244">
        <v>25</v>
      </c>
      <c r="W244" s="76">
        <f>ROUND((Table2[[#This Row],[XP]]*Table2[[#This Row],[entity_spawned (AVG)]])*(Table2[[#This Row],[activating_chance]]/100),0)</f>
        <v>25</v>
      </c>
      <c r="X244" s="73" t="s">
        <v>370</v>
      </c>
    </row>
    <row r="245" spans="2:24" x14ac:dyDescent="0.25">
      <c r="B245" s="74" t="s">
        <v>247</v>
      </c>
      <c r="C245">
        <v>1</v>
      </c>
      <c r="D245" s="76">
        <v>180</v>
      </c>
      <c r="E245" s="76">
        <v>100</v>
      </c>
      <c r="F245" s="76">
        <v>95</v>
      </c>
      <c r="G245" s="76">
        <f>ROUND((Table245[[#This Row],[XP]]*Table245[[#This Row],[entity_spawned (AVG)]])*(Table245[[#This Row],[activating_chance]]/100),0)</f>
        <v>95</v>
      </c>
      <c r="H245" s="73" t="s">
        <v>371</v>
      </c>
      <c r="R245" t="s">
        <v>259</v>
      </c>
      <c r="S245">
        <v>1</v>
      </c>
      <c r="T245">
        <v>140</v>
      </c>
      <c r="U245" s="76">
        <v>80</v>
      </c>
      <c r="V245">
        <v>25</v>
      </c>
      <c r="W245" s="76">
        <f>ROUND((Table2[[#This Row],[XP]]*Table2[[#This Row],[entity_spawned (AVG)]])*(Table2[[#This Row],[activating_chance]]/100),0)</f>
        <v>20</v>
      </c>
      <c r="X245" s="73" t="s">
        <v>370</v>
      </c>
    </row>
    <row r="246" spans="2:24" x14ac:dyDescent="0.25">
      <c r="B246" s="74" t="s">
        <v>247</v>
      </c>
      <c r="C246">
        <v>1</v>
      </c>
      <c r="D246" s="76">
        <v>200</v>
      </c>
      <c r="E246" s="76">
        <v>100</v>
      </c>
      <c r="F246" s="76">
        <v>95</v>
      </c>
      <c r="G246" s="76">
        <f>ROUND((Table245[[#This Row],[XP]]*Table245[[#This Row],[entity_spawned (AVG)]])*(Table245[[#This Row],[activating_chance]]/100),0)</f>
        <v>95</v>
      </c>
      <c r="H246" s="73" t="s">
        <v>371</v>
      </c>
      <c r="R246" t="s">
        <v>438</v>
      </c>
      <c r="S246">
        <v>1</v>
      </c>
      <c r="T246">
        <v>450</v>
      </c>
      <c r="U246" s="76">
        <v>100</v>
      </c>
      <c r="V246">
        <v>0</v>
      </c>
      <c r="W246" s="76">
        <f>ROUND((Table2[[#This Row],[XP]]*Table2[[#This Row],[entity_spawned (AVG)]])*(Table2[[#This Row],[activating_chance]]/100),0)</f>
        <v>0</v>
      </c>
      <c r="X246" s="73" t="s">
        <v>370</v>
      </c>
    </row>
    <row r="247" spans="2:24" x14ac:dyDescent="0.25">
      <c r="B247" s="74" t="s">
        <v>247</v>
      </c>
      <c r="C247">
        <v>1</v>
      </c>
      <c r="D247" s="76">
        <v>180</v>
      </c>
      <c r="E247" s="76">
        <v>100</v>
      </c>
      <c r="F247" s="76">
        <v>95</v>
      </c>
      <c r="G247" s="76">
        <f>ROUND((Table245[[#This Row],[XP]]*Table245[[#This Row],[entity_spawned (AVG)]])*(Table245[[#This Row],[activating_chance]]/100),0)</f>
        <v>95</v>
      </c>
      <c r="H247" s="73" t="s">
        <v>371</v>
      </c>
      <c r="R247" t="s">
        <v>438</v>
      </c>
      <c r="S247">
        <v>1</v>
      </c>
      <c r="T247">
        <v>450</v>
      </c>
      <c r="U247" s="76">
        <v>100</v>
      </c>
      <c r="V247">
        <v>0</v>
      </c>
      <c r="W247" s="76">
        <f>ROUND((Table2[[#This Row],[XP]]*Table2[[#This Row],[entity_spawned (AVG)]])*(Table2[[#This Row],[activating_chance]]/100),0)</f>
        <v>0</v>
      </c>
      <c r="X247" s="73" t="s">
        <v>370</v>
      </c>
    </row>
    <row r="248" spans="2:24" x14ac:dyDescent="0.25">
      <c r="B248" s="74" t="s">
        <v>247</v>
      </c>
      <c r="C248">
        <v>1</v>
      </c>
      <c r="D248" s="76">
        <v>180</v>
      </c>
      <c r="E248" s="76">
        <v>100</v>
      </c>
      <c r="F248" s="76">
        <v>95</v>
      </c>
      <c r="G248" s="76">
        <f>ROUND((Table245[[#This Row],[XP]]*Table245[[#This Row],[entity_spawned (AVG)]])*(Table245[[#This Row],[activating_chance]]/100),0)</f>
        <v>95</v>
      </c>
      <c r="H248" s="73" t="s">
        <v>371</v>
      </c>
      <c r="R248" t="s">
        <v>438</v>
      </c>
      <c r="S248">
        <v>1</v>
      </c>
      <c r="T248">
        <v>450</v>
      </c>
      <c r="U248" s="76">
        <v>100</v>
      </c>
      <c r="V248">
        <v>0</v>
      </c>
      <c r="W248" s="76">
        <f>ROUND((Table2[[#This Row],[XP]]*Table2[[#This Row],[entity_spawned (AVG)]])*(Table2[[#This Row],[activating_chance]]/100),0)</f>
        <v>0</v>
      </c>
      <c r="X248" s="73" t="s">
        <v>370</v>
      </c>
    </row>
    <row r="249" spans="2:24" x14ac:dyDescent="0.25">
      <c r="B249" s="74" t="s">
        <v>247</v>
      </c>
      <c r="C249">
        <v>1</v>
      </c>
      <c r="D249" s="76">
        <v>250</v>
      </c>
      <c r="E249" s="76">
        <v>100</v>
      </c>
      <c r="F249" s="76">
        <v>95</v>
      </c>
      <c r="G249" s="76">
        <f>ROUND((Table245[[#This Row],[XP]]*Table245[[#This Row],[entity_spawned (AVG)]])*(Table245[[#This Row],[activating_chance]]/100),0)</f>
        <v>95</v>
      </c>
      <c r="H249" s="73" t="s">
        <v>371</v>
      </c>
      <c r="R249" t="s">
        <v>437</v>
      </c>
      <c r="S249">
        <v>1</v>
      </c>
      <c r="T249">
        <v>220</v>
      </c>
      <c r="U249" s="76">
        <v>100</v>
      </c>
      <c r="V249">
        <v>75</v>
      </c>
      <c r="W249" s="76">
        <f>ROUND((Table2[[#This Row],[XP]]*Table2[[#This Row],[entity_spawned (AVG)]])*(Table2[[#This Row],[activating_chance]]/100),0)</f>
        <v>75</v>
      </c>
      <c r="X249" s="73" t="s">
        <v>371</v>
      </c>
    </row>
    <row r="250" spans="2:24" x14ac:dyDescent="0.25">
      <c r="B250" s="74" t="s">
        <v>247</v>
      </c>
      <c r="C250">
        <v>1</v>
      </c>
      <c r="D250" s="76">
        <v>250</v>
      </c>
      <c r="E250" s="76">
        <v>80</v>
      </c>
      <c r="F250" s="76">
        <v>95</v>
      </c>
      <c r="G250" s="76">
        <f>ROUND((Table245[[#This Row],[XP]]*Table245[[#This Row],[entity_spawned (AVG)]])*(Table245[[#This Row],[activating_chance]]/100),0)</f>
        <v>76</v>
      </c>
      <c r="H250" s="73" t="s">
        <v>371</v>
      </c>
      <c r="R250" t="s">
        <v>437</v>
      </c>
      <c r="S250">
        <v>1</v>
      </c>
      <c r="T250">
        <v>220</v>
      </c>
      <c r="U250" s="76">
        <v>100</v>
      </c>
      <c r="V250">
        <v>75</v>
      </c>
      <c r="W250" s="76">
        <f>ROUND((Table2[[#This Row],[XP]]*Table2[[#This Row],[entity_spawned (AVG)]])*(Table2[[#This Row],[activating_chance]]/100),0)</f>
        <v>75</v>
      </c>
      <c r="X250" s="73" t="s">
        <v>371</v>
      </c>
    </row>
    <row r="251" spans="2:24" x14ac:dyDescent="0.25">
      <c r="B251" s="74" t="s">
        <v>247</v>
      </c>
      <c r="C251">
        <v>1</v>
      </c>
      <c r="D251" s="76">
        <v>250</v>
      </c>
      <c r="E251" s="76">
        <v>100</v>
      </c>
      <c r="F251" s="76">
        <v>95</v>
      </c>
      <c r="G251" s="76">
        <f>ROUND((Table245[[#This Row],[XP]]*Table245[[#This Row],[entity_spawned (AVG)]])*(Table245[[#This Row],[activating_chance]]/100),0)</f>
        <v>95</v>
      </c>
      <c r="H251" s="73" t="s">
        <v>371</v>
      </c>
      <c r="R251" t="s">
        <v>437</v>
      </c>
      <c r="S251">
        <v>1</v>
      </c>
      <c r="T251">
        <v>220</v>
      </c>
      <c r="U251" s="76">
        <v>100</v>
      </c>
      <c r="V251">
        <v>75</v>
      </c>
      <c r="W251" s="76">
        <f>ROUND((Table2[[#This Row],[XP]]*Table2[[#This Row],[entity_spawned (AVG)]])*(Table2[[#This Row],[activating_chance]]/100),0)</f>
        <v>75</v>
      </c>
      <c r="X251" s="73" t="s">
        <v>371</v>
      </c>
    </row>
    <row r="252" spans="2:24" x14ac:dyDescent="0.25">
      <c r="B252" s="74" t="s">
        <v>247</v>
      </c>
      <c r="C252">
        <v>1</v>
      </c>
      <c r="D252" s="76">
        <v>180</v>
      </c>
      <c r="E252" s="76">
        <v>100</v>
      </c>
      <c r="F252" s="76">
        <v>95</v>
      </c>
      <c r="G252" s="76">
        <f>ROUND((Table245[[#This Row],[XP]]*Table245[[#This Row],[entity_spawned (AVG)]])*(Table245[[#This Row],[activating_chance]]/100),0)</f>
        <v>95</v>
      </c>
      <c r="H252" s="73" t="s">
        <v>371</v>
      </c>
      <c r="R252" t="s">
        <v>437</v>
      </c>
      <c r="S252">
        <v>1</v>
      </c>
      <c r="T252">
        <v>220</v>
      </c>
      <c r="U252" s="76">
        <v>100</v>
      </c>
      <c r="V252">
        <v>75</v>
      </c>
      <c r="W252" s="76">
        <f>ROUND((Table2[[#This Row],[XP]]*Table2[[#This Row],[entity_spawned (AVG)]])*(Table2[[#This Row],[activating_chance]]/100),0)</f>
        <v>75</v>
      </c>
      <c r="X252" s="73" t="s">
        <v>371</v>
      </c>
    </row>
    <row r="253" spans="2:24" x14ac:dyDescent="0.25">
      <c r="B253" s="74" t="s">
        <v>247</v>
      </c>
      <c r="C253">
        <v>1</v>
      </c>
      <c r="D253" s="76">
        <v>200</v>
      </c>
      <c r="E253" s="76">
        <v>100</v>
      </c>
      <c r="F253" s="76">
        <v>95</v>
      </c>
      <c r="G253" s="76">
        <f>ROUND((Table245[[#This Row],[XP]]*Table245[[#This Row],[entity_spawned (AVG)]])*(Table245[[#This Row],[activating_chance]]/100),0)</f>
        <v>95</v>
      </c>
      <c r="H253" s="73" t="s">
        <v>371</v>
      </c>
      <c r="R253" t="s">
        <v>437</v>
      </c>
      <c r="S253">
        <v>1</v>
      </c>
      <c r="T253">
        <v>220</v>
      </c>
      <c r="U253" s="76">
        <v>60</v>
      </c>
      <c r="V253">
        <v>75</v>
      </c>
      <c r="W253" s="76">
        <f>ROUND((Table2[[#This Row],[XP]]*Table2[[#This Row],[entity_spawned (AVG)]])*(Table2[[#This Row],[activating_chance]]/100),0)</f>
        <v>45</v>
      </c>
      <c r="X253" s="73" t="s">
        <v>371</v>
      </c>
    </row>
    <row r="254" spans="2:24" x14ac:dyDescent="0.25">
      <c r="B254" s="74" t="s">
        <v>247</v>
      </c>
      <c r="C254">
        <v>1</v>
      </c>
      <c r="D254" s="76">
        <v>180</v>
      </c>
      <c r="E254" s="76">
        <v>100</v>
      </c>
      <c r="F254" s="76">
        <v>95</v>
      </c>
      <c r="G254" s="76">
        <f>ROUND((Table245[[#This Row],[XP]]*Table245[[#This Row],[entity_spawned (AVG)]])*(Table245[[#This Row],[activating_chance]]/100),0)</f>
        <v>95</v>
      </c>
      <c r="H254" s="73" t="s">
        <v>371</v>
      </c>
      <c r="R254" t="s">
        <v>439</v>
      </c>
      <c r="S254">
        <v>1</v>
      </c>
      <c r="T254">
        <v>150</v>
      </c>
      <c r="U254" s="76">
        <v>100</v>
      </c>
      <c r="V254">
        <v>75</v>
      </c>
      <c r="W254" s="76">
        <f>ROUND((Table2[[#This Row],[XP]]*Table2[[#This Row],[entity_spawned (AVG)]])*(Table2[[#This Row],[activating_chance]]/100),0)</f>
        <v>75</v>
      </c>
      <c r="X254" s="73" t="s">
        <v>371</v>
      </c>
    </row>
    <row r="255" spans="2:24" x14ac:dyDescent="0.25">
      <c r="B255" s="74" t="s">
        <v>247</v>
      </c>
      <c r="C255">
        <v>1</v>
      </c>
      <c r="D255" s="76">
        <v>250</v>
      </c>
      <c r="E255" s="76">
        <v>100</v>
      </c>
      <c r="F255" s="76">
        <v>95</v>
      </c>
      <c r="G255" s="76">
        <f>ROUND((Table245[[#This Row],[XP]]*Table245[[#This Row],[entity_spawned (AVG)]])*(Table245[[#This Row],[activating_chance]]/100),0)</f>
        <v>95</v>
      </c>
      <c r="H255" s="73" t="s">
        <v>371</v>
      </c>
      <c r="R255" t="s">
        <v>439</v>
      </c>
      <c r="S255">
        <v>1</v>
      </c>
      <c r="T255">
        <v>150</v>
      </c>
      <c r="U255" s="76">
        <v>100</v>
      </c>
      <c r="V255">
        <v>75</v>
      </c>
      <c r="W255" s="76">
        <f>ROUND((Table2[[#This Row],[XP]]*Table2[[#This Row],[entity_spawned (AVG)]])*(Table2[[#This Row],[activating_chance]]/100),0)</f>
        <v>75</v>
      </c>
      <c r="X255" s="73" t="s">
        <v>371</v>
      </c>
    </row>
    <row r="256" spans="2:24" x14ac:dyDescent="0.25">
      <c r="B256" s="74" t="s">
        <v>247</v>
      </c>
      <c r="C256">
        <v>1</v>
      </c>
      <c r="D256" s="76">
        <v>200</v>
      </c>
      <c r="E256" s="76">
        <v>100</v>
      </c>
      <c r="F256" s="76">
        <v>95</v>
      </c>
      <c r="G256" s="76">
        <f>ROUND((Table245[[#This Row],[XP]]*Table245[[#This Row],[entity_spawned (AVG)]])*(Table245[[#This Row],[activating_chance]]/100),0)</f>
        <v>95</v>
      </c>
      <c r="H256" s="73" t="s">
        <v>371</v>
      </c>
      <c r="R256" t="s">
        <v>439</v>
      </c>
      <c r="S256">
        <v>1</v>
      </c>
      <c r="T256">
        <v>150</v>
      </c>
      <c r="U256" s="76">
        <v>100</v>
      </c>
      <c r="V256">
        <v>75</v>
      </c>
      <c r="W256" s="76">
        <f>ROUND((Table2[[#This Row],[XP]]*Table2[[#This Row],[entity_spawned (AVG)]])*(Table2[[#This Row],[activating_chance]]/100),0)</f>
        <v>75</v>
      </c>
      <c r="X256" s="73" t="s">
        <v>371</v>
      </c>
    </row>
    <row r="257" spans="2:24" x14ac:dyDescent="0.25">
      <c r="B257" s="74" t="s">
        <v>247</v>
      </c>
      <c r="C257">
        <v>1</v>
      </c>
      <c r="D257" s="76">
        <v>180</v>
      </c>
      <c r="E257" s="76">
        <v>90</v>
      </c>
      <c r="F257" s="76">
        <v>95</v>
      </c>
      <c r="G257" s="76">
        <f>ROUND((Table245[[#This Row],[XP]]*Table245[[#This Row],[entity_spawned (AVG)]])*(Table245[[#This Row],[activating_chance]]/100),0)</f>
        <v>86</v>
      </c>
      <c r="H257" s="73" t="s">
        <v>371</v>
      </c>
      <c r="R257" t="s">
        <v>439</v>
      </c>
      <c r="S257">
        <v>1</v>
      </c>
      <c r="T257">
        <v>150</v>
      </c>
      <c r="U257" s="76">
        <v>100</v>
      </c>
      <c r="V257">
        <v>75</v>
      </c>
      <c r="W257" s="76">
        <f>ROUND((Table2[[#This Row],[XP]]*Table2[[#This Row],[entity_spawned (AVG)]])*(Table2[[#This Row],[activating_chance]]/100),0)</f>
        <v>75</v>
      </c>
      <c r="X257" s="73" t="s">
        <v>371</v>
      </c>
    </row>
    <row r="258" spans="2:24" x14ac:dyDescent="0.25">
      <c r="B258" s="74" t="s">
        <v>247</v>
      </c>
      <c r="C258">
        <v>1</v>
      </c>
      <c r="D258" s="76">
        <v>180</v>
      </c>
      <c r="E258" s="76">
        <v>100</v>
      </c>
      <c r="F258" s="76">
        <v>95</v>
      </c>
      <c r="G258" s="76">
        <f>ROUND((Table245[[#This Row],[XP]]*Table245[[#This Row],[entity_spawned (AVG)]])*(Table245[[#This Row],[activating_chance]]/100),0)</f>
        <v>95</v>
      </c>
      <c r="H258" s="73" t="s">
        <v>371</v>
      </c>
      <c r="R258" t="s">
        <v>439</v>
      </c>
      <c r="S258">
        <v>1</v>
      </c>
      <c r="T258">
        <v>120</v>
      </c>
      <c r="U258" s="76">
        <v>100</v>
      </c>
      <c r="V258">
        <v>75</v>
      </c>
      <c r="W258" s="76">
        <f>ROUND((Table2[[#This Row],[XP]]*Table2[[#This Row],[entity_spawned (AVG)]])*(Table2[[#This Row],[activating_chance]]/100),0)</f>
        <v>75</v>
      </c>
      <c r="X258" s="73" t="s">
        <v>371</v>
      </c>
    </row>
    <row r="259" spans="2:24" x14ac:dyDescent="0.25">
      <c r="B259" s="74" t="s">
        <v>247</v>
      </c>
      <c r="C259">
        <v>1</v>
      </c>
      <c r="D259" s="76">
        <v>200</v>
      </c>
      <c r="E259" s="76">
        <v>100</v>
      </c>
      <c r="F259" s="76">
        <v>95</v>
      </c>
      <c r="G259" s="76">
        <f>ROUND((Table245[[#This Row],[XP]]*Table245[[#This Row],[entity_spawned (AVG)]])*(Table245[[#This Row],[activating_chance]]/100),0)</f>
        <v>95</v>
      </c>
      <c r="H259" s="73" t="s">
        <v>371</v>
      </c>
      <c r="R259" t="s">
        <v>434</v>
      </c>
      <c r="S259">
        <v>1</v>
      </c>
      <c r="T259">
        <v>180</v>
      </c>
      <c r="U259" s="76">
        <v>100</v>
      </c>
      <c r="V259">
        <v>75</v>
      </c>
      <c r="W259" s="76">
        <f>ROUND((Table2[[#This Row],[XP]]*Table2[[#This Row],[entity_spawned (AVG)]])*(Table2[[#This Row],[activating_chance]]/100),0)</f>
        <v>75</v>
      </c>
      <c r="X259" s="73" t="s">
        <v>371</v>
      </c>
    </row>
    <row r="260" spans="2:24" x14ac:dyDescent="0.25">
      <c r="B260" s="74" t="s">
        <v>247</v>
      </c>
      <c r="C260">
        <v>1</v>
      </c>
      <c r="D260" s="76">
        <v>250</v>
      </c>
      <c r="E260" s="76">
        <v>100</v>
      </c>
      <c r="F260" s="76">
        <v>95</v>
      </c>
      <c r="G260" s="76">
        <f>ROUND((Table245[[#This Row],[XP]]*Table245[[#This Row],[entity_spawned (AVG)]])*(Table245[[#This Row],[activating_chance]]/100),0)</f>
        <v>95</v>
      </c>
      <c r="H260" s="73" t="s">
        <v>371</v>
      </c>
      <c r="R260" t="s">
        <v>434</v>
      </c>
      <c r="S260">
        <v>1</v>
      </c>
      <c r="T260">
        <v>180</v>
      </c>
      <c r="U260" s="76">
        <v>100</v>
      </c>
      <c r="V260">
        <v>75</v>
      </c>
      <c r="W260" s="76">
        <f>ROUND((Table2[[#This Row],[XP]]*Table2[[#This Row],[entity_spawned (AVG)]])*(Table2[[#This Row],[activating_chance]]/100),0)</f>
        <v>75</v>
      </c>
      <c r="X260" s="73" t="s">
        <v>371</v>
      </c>
    </row>
    <row r="261" spans="2:24" x14ac:dyDescent="0.25">
      <c r="B261" s="74" t="s">
        <v>247</v>
      </c>
      <c r="C261">
        <v>1</v>
      </c>
      <c r="D261" s="76">
        <v>180</v>
      </c>
      <c r="E261" s="76">
        <v>100</v>
      </c>
      <c r="F261" s="76">
        <v>95</v>
      </c>
      <c r="G261" s="76">
        <f>ROUND((Table245[[#This Row],[XP]]*Table245[[#This Row],[entity_spawned (AVG)]])*(Table245[[#This Row],[activating_chance]]/100),0)</f>
        <v>95</v>
      </c>
      <c r="H261" s="73" t="s">
        <v>371</v>
      </c>
      <c r="R261" t="s">
        <v>434</v>
      </c>
      <c r="S261">
        <v>1</v>
      </c>
      <c r="T261">
        <v>180</v>
      </c>
      <c r="U261" s="76">
        <v>100</v>
      </c>
      <c r="V261">
        <v>75</v>
      </c>
      <c r="W261" s="76">
        <f>ROUND((Table2[[#This Row],[XP]]*Table2[[#This Row],[entity_spawned (AVG)]])*(Table2[[#This Row],[activating_chance]]/100),0)</f>
        <v>75</v>
      </c>
      <c r="X261" s="73" t="s">
        <v>371</v>
      </c>
    </row>
    <row r="262" spans="2:24" x14ac:dyDescent="0.25">
      <c r="B262" s="74" t="s">
        <v>247</v>
      </c>
      <c r="C262">
        <v>1</v>
      </c>
      <c r="D262" s="76">
        <v>180</v>
      </c>
      <c r="E262" s="76">
        <v>100</v>
      </c>
      <c r="F262" s="76">
        <v>95</v>
      </c>
      <c r="G262" s="76">
        <f>ROUND((Table245[[#This Row],[XP]]*Table245[[#This Row],[entity_spawned (AVG)]])*(Table245[[#This Row],[activating_chance]]/100),0)</f>
        <v>95</v>
      </c>
      <c r="H262" s="73" t="s">
        <v>371</v>
      </c>
      <c r="R262" t="s">
        <v>434</v>
      </c>
      <c r="S262">
        <v>1</v>
      </c>
      <c r="T262">
        <v>180</v>
      </c>
      <c r="U262" s="76">
        <v>100</v>
      </c>
      <c r="V262">
        <v>75</v>
      </c>
      <c r="W262" s="76">
        <f>ROUND((Table2[[#This Row],[XP]]*Table2[[#This Row],[entity_spawned (AVG)]])*(Table2[[#This Row],[activating_chance]]/100),0)</f>
        <v>75</v>
      </c>
      <c r="X262" s="73" t="s">
        <v>371</v>
      </c>
    </row>
    <row r="263" spans="2:24" x14ac:dyDescent="0.25">
      <c r="B263" s="74" t="s">
        <v>247</v>
      </c>
      <c r="C263">
        <v>1</v>
      </c>
      <c r="D263" s="76">
        <v>180</v>
      </c>
      <c r="E263" s="76">
        <v>90</v>
      </c>
      <c r="F263" s="76">
        <v>95</v>
      </c>
      <c r="G263" s="76">
        <f>ROUND((Table245[[#This Row],[XP]]*Table245[[#This Row],[entity_spawned (AVG)]])*(Table245[[#This Row],[activating_chance]]/100),0)</f>
        <v>86</v>
      </c>
      <c r="H263" s="73" t="s">
        <v>371</v>
      </c>
      <c r="R263" t="s">
        <v>434</v>
      </c>
      <c r="S263">
        <v>1</v>
      </c>
      <c r="T263">
        <v>180</v>
      </c>
      <c r="U263" s="76">
        <v>100</v>
      </c>
      <c r="V263">
        <v>75</v>
      </c>
      <c r="W263" s="76">
        <f>ROUND((Table2[[#This Row],[XP]]*Table2[[#This Row],[entity_spawned (AVG)]])*(Table2[[#This Row],[activating_chance]]/100),0)</f>
        <v>75</v>
      </c>
      <c r="X263" s="73" t="s">
        <v>371</v>
      </c>
    </row>
    <row r="264" spans="2:24" x14ac:dyDescent="0.25">
      <c r="B264" s="74" t="s">
        <v>247</v>
      </c>
      <c r="C264">
        <v>1</v>
      </c>
      <c r="D264" s="76">
        <v>180</v>
      </c>
      <c r="E264" s="76">
        <v>100</v>
      </c>
      <c r="F264" s="76">
        <v>95</v>
      </c>
      <c r="G264" s="76">
        <f>ROUND((Table245[[#This Row],[XP]]*Table245[[#This Row],[entity_spawned (AVG)]])*(Table245[[#This Row],[activating_chance]]/100),0)</f>
        <v>95</v>
      </c>
      <c r="H264" s="73" t="s">
        <v>371</v>
      </c>
      <c r="R264" t="s">
        <v>434</v>
      </c>
      <c r="S264">
        <v>1</v>
      </c>
      <c r="T264">
        <v>180</v>
      </c>
      <c r="U264" s="76">
        <v>100</v>
      </c>
      <c r="V264">
        <v>75</v>
      </c>
      <c r="W264" s="76">
        <f>ROUND((Table2[[#This Row],[XP]]*Table2[[#This Row],[entity_spawned (AVG)]])*(Table2[[#This Row],[activating_chance]]/100),0)</f>
        <v>75</v>
      </c>
      <c r="X264" s="73" t="s">
        <v>371</v>
      </c>
    </row>
    <row r="265" spans="2:24" x14ac:dyDescent="0.25">
      <c r="B265" s="74" t="s">
        <v>247</v>
      </c>
      <c r="C265">
        <v>1</v>
      </c>
      <c r="D265" s="76">
        <v>180</v>
      </c>
      <c r="E265" s="76">
        <v>100</v>
      </c>
      <c r="F265" s="76">
        <v>95</v>
      </c>
      <c r="G265" s="76">
        <f>ROUND((Table245[[#This Row],[XP]]*Table245[[#This Row],[entity_spawned (AVG)]])*(Table245[[#This Row],[activating_chance]]/100),0)</f>
        <v>95</v>
      </c>
      <c r="H265" s="73" t="s">
        <v>371</v>
      </c>
      <c r="R265" t="s">
        <v>434</v>
      </c>
      <c r="S265">
        <v>1</v>
      </c>
      <c r="T265">
        <v>180</v>
      </c>
      <c r="U265" s="76">
        <v>100</v>
      </c>
      <c r="V265">
        <v>75</v>
      </c>
      <c r="W265" s="76">
        <f>ROUND((Table2[[#This Row],[XP]]*Table2[[#This Row],[entity_spawned (AVG)]])*(Table2[[#This Row],[activating_chance]]/100),0)</f>
        <v>75</v>
      </c>
      <c r="X265" s="73" t="s">
        <v>371</v>
      </c>
    </row>
    <row r="266" spans="2:24" x14ac:dyDescent="0.25">
      <c r="B266" s="74" t="s">
        <v>247</v>
      </c>
      <c r="C266">
        <v>1</v>
      </c>
      <c r="D266" s="76">
        <v>200</v>
      </c>
      <c r="E266" s="76">
        <v>100</v>
      </c>
      <c r="F266" s="76">
        <v>95</v>
      </c>
      <c r="G266" s="76">
        <f>ROUND((Table245[[#This Row],[XP]]*Table245[[#This Row],[entity_spawned (AVG)]])*(Table245[[#This Row],[activating_chance]]/100),0)</f>
        <v>95</v>
      </c>
      <c r="H266" s="73" t="s">
        <v>371</v>
      </c>
      <c r="R266" t="s">
        <v>434</v>
      </c>
      <c r="S266">
        <v>1</v>
      </c>
      <c r="T266">
        <v>180</v>
      </c>
      <c r="U266" s="76">
        <v>100</v>
      </c>
      <c r="V266">
        <v>75</v>
      </c>
      <c r="W266" s="76">
        <f>ROUND((Table2[[#This Row],[XP]]*Table2[[#This Row],[entity_spawned (AVG)]])*(Table2[[#This Row],[activating_chance]]/100),0)</f>
        <v>75</v>
      </c>
      <c r="X266" s="73" t="s">
        <v>371</v>
      </c>
    </row>
    <row r="267" spans="2:24" x14ac:dyDescent="0.25">
      <c r="B267" s="74" t="s">
        <v>247</v>
      </c>
      <c r="C267">
        <v>1</v>
      </c>
      <c r="D267" s="76">
        <v>180</v>
      </c>
      <c r="E267" s="76">
        <v>100</v>
      </c>
      <c r="F267" s="76">
        <v>95</v>
      </c>
      <c r="G267" s="76">
        <f>ROUND((Table245[[#This Row],[XP]]*Table245[[#This Row],[entity_spawned (AVG)]])*(Table245[[#This Row],[activating_chance]]/100),0)</f>
        <v>95</v>
      </c>
      <c r="H267" s="73" t="s">
        <v>371</v>
      </c>
      <c r="R267" t="s">
        <v>434</v>
      </c>
      <c r="S267">
        <v>1</v>
      </c>
      <c r="T267">
        <v>180</v>
      </c>
      <c r="U267" s="76">
        <v>100</v>
      </c>
      <c r="V267">
        <v>75</v>
      </c>
      <c r="W267" s="76">
        <f>ROUND((Table2[[#This Row],[XP]]*Table2[[#This Row],[entity_spawned (AVG)]])*(Table2[[#This Row],[activating_chance]]/100),0)</f>
        <v>75</v>
      </c>
      <c r="X267" s="73" t="s">
        <v>371</v>
      </c>
    </row>
    <row r="268" spans="2:24" x14ac:dyDescent="0.25">
      <c r="B268" s="74" t="s">
        <v>247</v>
      </c>
      <c r="C268">
        <v>1</v>
      </c>
      <c r="D268" s="76">
        <v>250</v>
      </c>
      <c r="E268" s="76">
        <v>100</v>
      </c>
      <c r="F268" s="76">
        <v>95</v>
      </c>
      <c r="G268" s="76">
        <f>ROUND((Table245[[#This Row],[XP]]*Table245[[#This Row],[entity_spawned (AVG)]])*(Table245[[#This Row],[activating_chance]]/100),0)</f>
        <v>95</v>
      </c>
      <c r="H268" s="73" t="s">
        <v>371</v>
      </c>
      <c r="R268" t="s">
        <v>434</v>
      </c>
      <c r="S268">
        <v>1</v>
      </c>
      <c r="T268">
        <v>180</v>
      </c>
      <c r="U268" s="76">
        <v>100</v>
      </c>
      <c r="V268">
        <v>75</v>
      </c>
      <c r="W268" s="76">
        <f>ROUND((Table2[[#This Row],[XP]]*Table2[[#This Row],[entity_spawned (AVG)]])*(Table2[[#This Row],[activating_chance]]/100),0)</f>
        <v>75</v>
      </c>
      <c r="X268" s="73" t="s">
        <v>371</v>
      </c>
    </row>
    <row r="269" spans="2:24" x14ac:dyDescent="0.25">
      <c r="B269" s="74" t="s">
        <v>247</v>
      </c>
      <c r="C269">
        <v>1</v>
      </c>
      <c r="D269" s="76">
        <v>180</v>
      </c>
      <c r="E269" s="76">
        <v>100</v>
      </c>
      <c r="F269" s="76">
        <v>95</v>
      </c>
      <c r="G269" s="76">
        <f>ROUND((Table245[[#This Row],[XP]]*Table245[[#This Row],[entity_spawned (AVG)]])*(Table245[[#This Row],[activating_chance]]/100),0)</f>
        <v>95</v>
      </c>
      <c r="H269" s="73" t="s">
        <v>371</v>
      </c>
      <c r="R269" t="s">
        <v>434</v>
      </c>
      <c r="S269">
        <v>1</v>
      </c>
      <c r="T269">
        <v>180</v>
      </c>
      <c r="U269" s="76">
        <v>100</v>
      </c>
      <c r="V269">
        <v>75</v>
      </c>
      <c r="W269" s="76">
        <f>ROUND((Table2[[#This Row],[XP]]*Table2[[#This Row],[entity_spawned (AVG)]])*(Table2[[#This Row],[activating_chance]]/100),0)</f>
        <v>75</v>
      </c>
      <c r="X269" s="73" t="s">
        <v>371</v>
      </c>
    </row>
    <row r="270" spans="2:24" x14ac:dyDescent="0.25">
      <c r="B270" s="74" t="s">
        <v>362</v>
      </c>
      <c r="C270">
        <v>1</v>
      </c>
      <c r="D270" s="76">
        <v>250</v>
      </c>
      <c r="E270" s="76">
        <v>100</v>
      </c>
      <c r="F270" s="76">
        <v>95</v>
      </c>
      <c r="G270" s="76">
        <f>ROUND((Table245[[#This Row],[XP]]*Table245[[#This Row],[entity_spawned (AVG)]])*(Table245[[#This Row],[activating_chance]]/100),0)</f>
        <v>95</v>
      </c>
      <c r="H270" s="73" t="s">
        <v>371</v>
      </c>
      <c r="R270" t="s">
        <v>433</v>
      </c>
      <c r="S270">
        <v>1</v>
      </c>
      <c r="T270">
        <v>200</v>
      </c>
      <c r="U270" s="76">
        <v>100</v>
      </c>
      <c r="V270">
        <v>75</v>
      </c>
      <c r="W270" s="76">
        <f>ROUND((Table2[[#This Row],[XP]]*Table2[[#This Row],[entity_spawned (AVG)]])*(Table2[[#This Row],[activating_chance]]/100),0)</f>
        <v>75</v>
      </c>
      <c r="X270" s="73" t="s">
        <v>370</v>
      </c>
    </row>
    <row r="271" spans="2:24" x14ac:dyDescent="0.25">
      <c r="B271" s="74" t="s">
        <v>362</v>
      </c>
      <c r="C271">
        <v>1</v>
      </c>
      <c r="D271" s="76">
        <v>250</v>
      </c>
      <c r="E271" s="76">
        <v>100</v>
      </c>
      <c r="F271" s="76">
        <v>95</v>
      </c>
      <c r="G271" s="76">
        <f>ROUND((Table245[[#This Row],[XP]]*Table245[[#This Row],[entity_spawned (AVG)]])*(Table245[[#This Row],[activating_chance]]/100),0)</f>
        <v>95</v>
      </c>
      <c r="H271" s="73" t="s">
        <v>371</v>
      </c>
      <c r="R271" t="s">
        <v>433</v>
      </c>
      <c r="S271">
        <v>1</v>
      </c>
      <c r="T271">
        <v>200</v>
      </c>
      <c r="U271" s="76">
        <v>100</v>
      </c>
      <c r="V271">
        <v>75</v>
      </c>
      <c r="W271" s="76">
        <f>ROUND((Table2[[#This Row],[XP]]*Table2[[#This Row],[entity_spawned (AVG)]])*(Table2[[#This Row],[activating_chance]]/100),0)</f>
        <v>75</v>
      </c>
      <c r="X271" s="73" t="s">
        <v>370</v>
      </c>
    </row>
    <row r="272" spans="2:24" x14ac:dyDescent="0.25">
      <c r="B272" s="74" t="s">
        <v>248</v>
      </c>
      <c r="C272">
        <v>1</v>
      </c>
      <c r="D272" s="76">
        <v>300</v>
      </c>
      <c r="E272" s="76">
        <v>100</v>
      </c>
      <c r="F272" s="76">
        <v>195</v>
      </c>
      <c r="G272" s="76">
        <f>ROUND((Table245[[#This Row],[XP]]*Table245[[#This Row],[entity_spawned (AVG)]])*(Table245[[#This Row],[activating_chance]]/100),0)</f>
        <v>195</v>
      </c>
      <c r="H272" s="73" t="s">
        <v>371</v>
      </c>
      <c r="R272" t="s">
        <v>433</v>
      </c>
      <c r="S272">
        <v>1</v>
      </c>
      <c r="T272">
        <v>200</v>
      </c>
      <c r="U272" s="76">
        <v>100</v>
      </c>
      <c r="V272">
        <v>75</v>
      </c>
      <c r="W272" s="76">
        <f>ROUND((Table2[[#This Row],[XP]]*Table2[[#This Row],[entity_spawned (AVG)]])*(Table2[[#This Row],[activating_chance]]/100),0)</f>
        <v>75</v>
      </c>
      <c r="X272" s="73" t="s">
        <v>370</v>
      </c>
    </row>
    <row r="273" spans="2:24" x14ac:dyDescent="0.25">
      <c r="B273" s="74" t="s">
        <v>248</v>
      </c>
      <c r="C273">
        <v>1</v>
      </c>
      <c r="D273" s="76">
        <v>300</v>
      </c>
      <c r="E273" s="76">
        <v>100</v>
      </c>
      <c r="F273" s="76">
        <v>195</v>
      </c>
      <c r="G273" s="76">
        <f>ROUND((Table245[[#This Row],[XP]]*Table245[[#This Row],[entity_spawned (AVG)]])*(Table245[[#This Row],[activating_chance]]/100),0)</f>
        <v>195</v>
      </c>
      <c r="H273" s="73" t="s">
        <v>371</v>
      </c>
      <c r="R273" t="s">
        <v>433</v>
      </c>
      <c r="S273">
        <v>1</v>
      </c>
      <c r="T273">
        <v>150</v>
      </c>
      <c r="U273" s="76">
        <v>100</v>
      </c>
      <c r="V273">
        <v>75</v>
      </c>
      <c r="W273" s="76">
        <f>ROUND((Table2[[#This Row],[XP]]*Table2[[#This Row],[entity_spawned (AVG)]])*(Table2[[#This Row],[activating_chance]]/100),0)</f>
        <v>75</v>
      </c>
      <c r="X273" s="73" t="s">
        <v>370</v>
      </c>
    </row>
    <row r="274" spans="2:24" x14ac:dyDescent="0.25">
      <c r="B274" s="74" t="s">
        <v>248</v>
      </c>
      <c r="C274">
        <v>1</v>
      </c>
      <c r="D274" s="76">
        <v>300</v>
      </c>
      <c r="E274" s="76">
        <v>100</v>
      </c>
      <c r="F274" s="76">
        <v>195</v>
      </c>
      <c r="G274" s="76">
        <f>ROUND((Table245[[#This Row],[XP]]*Table245[[#This Row],[entity_spawned (AVG)]])*(Table245[[#This Row],[activating_chance]]/100),0)</f>
        <v>195</v>
      </c>
      <c r="H274" s="73" t="s">
        <v>371</v>
      </c>
      <c r="R274" t="s">
        <v>433</v>
      </c>
      <c r="S274">
        <v>1</v>
      </c>
      <c r="T274">
        <v>160</v>
      </c>
      <c r="U274" s="76">
        <v>100</v>
      </c>
      <c r="V274">
        <v>75</v>
      </c>
      <c r="W274" s="76">
        <f>ROUND((Table2[[#This Row],[XP]]*Table2[[#This Row],[entity_spawned (AVG)]])*(Table2[[#This Row],[activating_chance]]/100),0)</f>
        <v>75</v>
      </c>
      <c r="X274" s="73" t="s">
        <v>370</v>
      </c>
    </row>
    <row r="275" spans="2:24" x14ac:dyDescent="0.25">
      <c r="B275" s="74" t="s">
        <v>248</v>
      </c>
      <c r="C275">
        <v>1</v>
      </c>
      <c r="D275" s="76">
        <v>300</v>
      </c>
      <c r="E275" s="76">
        <v>100</v>
      </c>
      <c r="F275" s="76">
        <v>195</v>
      </c>
      <c r="G275" s="76">
        <f>ROUND((Table245[[#This Row],[XP]]*Table245[[#This Row],[entity_spawned (AVG)]])*(Table245[[#This Row],[activating_chance]]/100),0)</f>
        <v>195</v>
      </c>
      <c r="H275" s="73" t="s">
        <v>371</v>
      </c>
      <c r="R275" t="s">
        <v>433</v>
      </c>
      <c r="S275">
        <v>1</v>
      </c>
      <c r="T275">
        <v>200</v>
      </c>
      <c r="U275" s="76">
        <v>100</v>
      </c>
      <c r="V275">
        <v>75</v>
      </c>
      <c r="W275" s="76">
        <f>ROUND((Table2[[#This Row],[XP]]*Table2[[#This Row],[entity_spawned (AVG)]])*(Table2[[#This Row],[activating_chance]]/100),0)</f>
        <v>75</v>
      </c>
      <c r="X275" s="73" t="s">
        <v>370</v>
      </c>
    </row>
    <row r="276" spans="2:24" x14ac:dyDescent="0.25">
      <c r="B276" s="74" t="s">
        <v>248</v>
      </c>
      <c r="C276">
        <v>1</v>
      </c>
      <c r="D276" s="76">
        <v>300</v>
      </c>
      <c r="E276" s="76">
        <v>100</v>
      </c>
      <c r="F276" s="76">
        <v>195</v>
      </c>
      <c r="G276" s="76">
        <f>ROUND((Table245[[#This Row],[XP]]*Table245[[#This Row],[entity_spawned (AVG)]])*(Table245[[#This Row],[activating_chance]]/100),0)</f>
        <v>195</v>
      </c>
      <c r="H276" s="73" t="s">
        <v>371</v>
      </c>
      <c r="R276" t="s">
        <v>433</v>
      </c>
      <c r="S276">
        <v>1</v>
      </c>
      <c r="T276">
        <v>200</v>
      </c>
      <c r="U276" s="76">
        <v>100</v>
      </c>
      <c r="V276">
        <v>75</v>
      </c>
      <c r="W276" s="76">
        <f>ROUND((Table2[[#This Row],[XP]]*Table2[[#This Row],[entity_spawned (AVG)]])*(Table2[[#This Row],[activating_chance]]/100),0)</f>
        <v>75</v>
      </c>
      <c r="X276" s="73" t="s">
        <v>370</v>
      </c>
    </row>
    <row r="277" spans="2:24" x14ac:dyDescent="0.25">
      <c r="B277" s="74" t="s">
        <v>248</v>
      </c>
      <c r="C277">
        <v>1</v>
      </c>
      <c r="D277" s="76">
        <v>300</v>
      </c>
      <c r="E277" s="76">
        <v>100</v>
      </c>
      <c r="F277" s="76">
        <v>195</v>
      </c>
      <c r="G277" s="76">
        <f>ROUND((Table245[[#This Row],[XP]]*Table245[[#This Row],[entity_spawned (AVG)]])*(Table245[[#This Row],[activating_chance]]/100),0)</f>
        <v>195</v>
      </c>
      <c r="H277" s="73" t="s">
        <v>371</v>
      </c>
      <c r="R277" t="s">
        <v>433</v>
      </c>
      <c r="S277">
        <v>1</v>
      </c>
      <c r="T277">
        <v>200</v>
      </c>
      <c r="U277" s="76">
        <v>100</v>
      </c>
      <c r="V277">
        <v>75</v>
      </c>
      <c r="W277" s="76">
        <f>ROUND((Table2[[#This Row],[XP]]*Table2[[#This Row],[entity_spawned (AVG)]])*(Table2[[#This Row],[activating_chance]]/100),0)</f>
        <v>75</v>
      </c>
      <c r="X277" s="73" t="s">
        <v>370</v>
      </c>
    </row>
    <row r="278" spans="2:24" x14ac:dyDescent="0.25">
      <c r="B278" s="74" t="s">
        <v>248</v>
      </c>
      <c r="C278">
        <v>1</v>
      </c>
      <c r="D278" s="76">
        <v>300</v>
      </c>
      <c r="E278" s="76">
        <v>100</v>
      </c>
      <c r="F278" s="76">
        <v>195</v>
      </c>
      <c r="G278" s="76">
        <f>ROUND((Table245[[#This Row],[XP]]*Table245[[#This Row],[entity_spawned (AVG)]])*(Table245[[#This Row],[activating_chance]]/100),0)</f>
        <v>195</v>
      </c>
      <c r="H278" s="73" t="s">
        <v>371</v>
      </c>
      <c r="R278" t="s">
        <v>433</v>
      </c>
      <c r="S278">
        <v>1</v>
      </c>
      <c r="T278">
        <v>140</v>
      </c>
      <c r="U278" s="76">
        <v>100</v>
      </c>
      <c r="V278">
        <v>75</v>
      </c>
      <c r="W278" s="76">
        <f>ROUND((Table2[[#This Row],[XP]]*Table2[[#This Row],[entity_spawned (AVG)]])*(Table2[[#This Row],[activating_chance]]/100),0)</f>
        <v>75</v>
      </c>
      <c r="X278" s="73" t="s">
        <v>370</v>
      </c>
    </row>
    <row r="279" spans="2:24" x14ac:dyDescent="0.25">
      <c r="B279" s="74" t="s">
        <v>248</v>
      </c>
      <c r="C279">
        <v>1</v>
      </c>
      <c r="D279" s="76">
        <v>300</v>
      </c>
      <c r="E279" s="76">
        <v>100</v>
      </c>
      <c r="F279" s="76">
        <v>195</v>
      </c>
      <c r="G279" s="76">
        <f>ROUND((Table245[[#This Row],[XP]]*Table245[[#This Row],[entity_spawned (AVG)]])*(Table245[[#This Row],[activating_chance]]/100),0)</f>
        <v>195</v>
      </c>
      <c r="H279" s="73" t="s">
        <v>371</v>
      </c>
      <c r="R279" t="s">
        <v>433</v>
      </c>
      <c r="S279">
        <v>1</v>
      </c>
      <c r="T279">
        <v>200</v>
      </c>
      <c r="U279" s="76">
        <v>100</v>
      </c>
      <c r="V279">
        <v>75</v>
      </c>
      <c r="W279" s="76">
        <f>ROUND((Table2[[#This Row],[XP]]*Table2[[#This Row],[entity_spawned (AVG)]])*(Table2[[#This Row],[activating_chance]]/100),0)</f>
        <v>75</v>
      </c>
      <c r="X279" s="73" t="s">
        <v>370</v>
      </c>
    </row>
    <row r="280" spans="2:24" x14ac:dyDescent="0.25">
      <c r="B280" s="74" t="s">
        <v>248</v>
      </c>
      <c r="C280">
        <v>1</v>
      </c>
      <c r="D280" s="76">
        <v>300</v>
      </c>
      <c r="E280" s="76">
        <v>100</v>
      </c>
      <c r="F280" s="76">
        <v>195</v>
      </c>
      <c r="G280" s="76">
        <f>ROUND((Table245[[#This Row],[XP]]*Table245[[#This Row],[entity_spawned (AVG)]])*(Table245[[#This Row],[activating_chance]]/100),0)</f>
        <v>195</v>
      </c>
      <c r="H280" s="73" t="s">
        <v>371</v>
      </c>
      <c r="R280" t="s">
        <v>433</v>
      </c>
      <c r="S280">
        <v>1</v>
      </c>
      <c r="T280">
        <v>200</v>
      </c>
      <c r="U280" s="76">
        <v>100</v>
      </c>
      <c r="V280">
        <v>75</v>
      </c>
      <c r="W280" s="76">
        <f>ROUND((Table2[[#This Row],[XP]]*Table2[[#This Row],[entity_spawned (AVG)]])*(Table2[[#This Row],[activating_chance]]/100),0)</f>
        <v>75</v>
      </c>
      <c r="X280" s="73" t="s">
        <v>370</v>
      </c>
    </row>
    <row r="281" spans="2:24" x14ac:dyDescent="0.25">
      <c r="B281" s="74" t="s">
        <v>248</v>
      </c>
      <c r="C281">
        <v>1</v>
      </c>
      <c r="D281" s="76">
        <v>300</v>
      </c>
      <c r="E281" s="76">
        <v>100</v>
      </c>
      <c r="F281" s="76">
        <v>195</v>
      </c>
      <c r="G281" s="76">
        <f>ROUND((Table245[[#This Row],[XP]]*Table245[[#This Row],[entity_spawned (AVG)]])*(Table245[[#This Row],[activating_chance]]/100),0)</f>
        <v>195</v>
      </c>
      <c r="H281" s="73" t="s">
        <v>371</v>
      </c>
      <c r="R281" t="s">
        <v>433</v>
      </c>
      <c r="S281">
        <v>1</v>
      </c>
      <c r="T281">
        <v>150</v>
      </c>
      <c r="U281" s="76">
        <v>100</v>
      </c>
      <c r="V281">
        <v>75</v>
      </c>
      <c r="W281" s="76">
        <f>ROUND((Table2[[#This Row],[XP]]*Table2[[#This Row],[entity_spawned (AVG)]])*(Table2[[#This Row],[activating_chance]]/100),0)</f>
        <v>75</v>
      </c>
      <c r="X281" s="73" t="s">
        <v>370</v>
      </c>
    </row>
    <row r="282" spans="2:24" x14ac:dyDescent="0.25">
      <c r="B282" s="74" t="s">
        <v>248</v>
      </c>
      <c r="C282">
        <v>1</v>
      </c>
      <c r="D282" s="76">
        <v>300</v>
      </c>
      <c r="E282" s="76">
        <v>100</v>
      </c>
      <c r="F282" s="76">
        <v>195</v>
      </c>
      <c r="G282" s="76">
        <f>ROUND((Table245[[#This Row],[XP]]*Table245[[#This Row],[entity_spawned (AVG)]])*(Table245[[#This Row],[activating_chance]]/100),0)</f>
        <v>195</v>
      </c>
      <c r="H282" s="73" t="s">
        <v>371</v>
      </c>
      <c r="R282" t="s">
        <v>433</v>
      </c>
      <c r="S282">
        <v>1</v>
      </c>
      <c r="T282">
        <v>200</v>
      </c>
      <c r="U282" s="76">
        <v>100</v>
      </c>
      <c r="V282">
        <v>75</v>
      </c>
      <c r="W282" s="76">
        <f>ROUND((Table2[[#This Row],[XP]]*Table2[[#This Row],[entity_spawned (AVG)]])*(Table2[[#This Row],[activating_chance]]/100),0)</f>
        <v>75</v>
      </c>
      <c r="X282" s="73" t="s">
        <v>370</v>
      </c>
    </row>
    <row r="283" spans="2:24" x14ac:dyDescent="0.25">
      <c r="B283" s="74" t="s">
        <v>363</v>
      </c>
      <c r="C283">
        <v>1</v>
      </c>
      <c r="D283" s="76">
        <v>300</v>
      </c>
      <c r="E283" s="76">
        <v>100</v>
      </c>
      <c r="F283" s="76">
        <v>195</v>
      </c>
      <c r="G283" s="76">
        <f>ROUND((Table245[[#This Row],[XP]]*Table245[[#This Row],[entity_spawned (AVG)]])*(Table245[[#This Row],[activating_chance]]/100),0)</f>
        <v>195</v>
      </c>
      <c r="H283" s="73" t="s">
        <v>371</v>
      </c>
      <c r="R283" t="s">
        <v>433</v>
      </c>
      <c r="S283">
        <v>1</v>
      </c>
      <c r="T283">
        <v>200</v>
      </c>
      <c r="U283" s="76">
        <v>100</v>
      </c>
      <c r="V283">
        <v>75</v>
      </c>
      <c r="W283" s="76">
        <f>ROUND((Table2[[#This Row],[XP]]*Table2[[#This Row],[entity_spawned (AVG)]])*(Table2[[#This Row],[activating_chance]]/100),0)</f>
        <v>75</v>
      </c>
      <c r="X283" s="73" t="s">
        <v>370</v>
      </c>
    </row>
    <row r="284" spans="2:24" x14ac:dyDescent="0.25">
      <c r="B284" s="74" t="s">
        <v>249</v>
      </c>
      <c r="C284">
        <v>1</v>
      </c>
      <c r="D284" s="76">
        <v>340</v>
      </c>
      <c r="E284" s="76">
        <v>100</v>
      </c>
      <c r="F284" s="76">
        <v>263</v>
      </c>
      <c r="G284" s="76">
        <f>ROUND((Table245[[#This Row],[XP]]*Table245[[#This Row],[entity_spawned (AVG)]])*(Table245[[#This Row],[activating_chance]]/100),0)</f>
        <v>263</v>
      </c>
      <c r="H284" s="73" t="s">
        <v>371</v>
      </c>
      <c r="R284" t="s">
        <v>433</v>
      </c>
      <c r="S284">
        <v>1</v>
      </c>
      <c r="T284">
        <v>180</v>
      </c>
      <c r="U284" s="76">
        <v>100</v>
      </c>
      <c r="V284">
        <v>75</v>
      </c>
      <c r="W284" s="76">
        <f>ROUND((Table2[[#This Row],[XP]]*Table2[[#This Row],[entity_spawned (AVG)]])*(Table2[[#This Row],[activating_chance]]/100),0)</f>
        <v>75</v>
      </c>
      <c r="X284" s="73" t="s">
        <v>370</v>
      </c>
    </row>
    <row r="285" spans="2:24" x14ac:dyDescent="0.25">
      <c r="B285" s="74" t="s">
        <v>249</v>
      </c>
      <c r="C285">
        <v>1</v>
      </c>
      <c r="D285" s="76">
        <v>340</v>
      </c>
      <c r="E285" s="76">
        <v>100</v>
      </c>
      <c r="F285" s="76">
        <v>263</v>
      </c>
      <c r="G285" s="76">
        <f>ROUND((Table245[[#This Row],[XP]]*Table245[[#This Row],[entity_spawned (AVG)]])*(Table245[[#This Row],[activating_chance]]/100),0)</f>
        <v>263</v>
      </c>
      <c r="H285" s="73" t="s">
        <v>371</v>
      </c>
      <c r="R285" t="s">
        <v>433</v>
      </c>
      <c r="S285">
        <v>1</v>
      </c>
      <c r="T285">
        <v>200</v>
      </c>
      <c r="U285" s="76">
        <v>100</v>
      </c>
      <c r="V285">
        <v>75</v>
      </c>
      <c r="W285" s="76">
        <f>ROUND((Table2[[#This Row],[XP]]*Table2[[#This Row],[entity_spawned (AVG)]])*(Table2[[#This Row],[activating_chance]]/100),0)</f>
        <v>75</v>
      </c>
      <c r="X285" s="73" t="s">
        <v>370</v>
      </c>
    </row>
    <row r="286" spans="2:24" x14ac:dyDescent="0.25">
      <c r="B286" s="74" t="s">
        <v>249</v>
      </c>
      <c r="C286">
        <v>1</v>
      </c>
      <c r="D286" s="76">
        <v>340</v>
      </c>
      <c r="E286" s="76">
        <v>100</v>
      </c>
      <c r="F286" s="76">
        <v>263</v>
      </c>
      <c r="G286" s="76">
        <f>ROUND((Table245[[#This Row],[XP]]*Table245[[#This Row],[entity_spawned (AVG)]])*(Table245[[#This Row],[activating_chance]]/100),0)</f>
        <v>263</v>
      </c>
      <c r="H286" s="73" t="s">
        <v>371</v>
      </c>
      <c r="R286" t="s">
        <v>433</v>
      </c>
      <c r="S286">
        <v>1</v>
      </c>
      <c r="T286">
        <v>200</v>
      </c>
      <c r="U286" s="76">
        <v>100</v>
      </c>
      <c r="V286">
        <v>75</v>
      </c>
      <c r="W286" s="76">
        <f>ROUND((Table2[[#This Row],[XP]]*Table2[[#This Row],[entity_spawned (AVG)]])*(Table2[[#This Row],[activating_chance]]/100),0)</f>
        <v>75</v>
      </c>
      <c r="X286" s="73" t="s">
        <v>370</v>
      </c>
    </row>
    <row r="287" spans="2:24" x14ac:dyDescent="0.25">
      <c r="B287" s="74" t="s">
        <v>249</v>
      </c>
      <c r="C287">
        <v>1</v>
      </c>
      <c r="D287" s="76">
        <v>340</v>
      </c>
      <c r="E287" s="76">
        <v>100</v>
      </c>
      <c r="F287" s="76">
        <v>263</v>
      </c>
      <c r="G287" s="76">
        <f>ROUND((Table245[[#This Row],[XP]]*Table245[[#This Row],[entity_spawned (AVG)]])*(Table245[[#This Row],[activating_chance]]/100),0)</f>
        <v>263</v>
      </c>
      <c r="H287" s="73" t="s">
        <v>371</v>
      </c>
      <c r="R287" t="s">
        <v>433</v>
      </c>
      <c r="S287">
        <v>1</v>
      </c>
      <c r="T287">
        <v>120</v>
      </c>
      <c r="U287" s="76">
        <v>100</v>
      </c>
      <c r="V287">
        <v>75</v>
      </c>
      <c r="W287" s="76">
        <f>ROUND((Table2[[#This Row],[XP]]*Table2[[#This Row],[entity_spawned (AVG)]])*(Table2[[#This Row],[activating_chance]]/100),0)</f>
        <v>75</v>
      </c>
      <c r="X287" s="73" t="s">
        <v>370</v>
      </c>
    </row>
    <row r="288" spans="2:24" x14ac:dyDescent="0.25">
      <c r="B288" s="74" t="s">
        <v>249</v>
      </c>
      <c r="C288">
        <v>1</v>
      </c>
      <c r="D288" s="76">
        <v>340</v>
      </c>
      <c r="E288" s="76">
        <v>100</v>
      </c>
      <c r="F288" s="76">
        <v>263</v>
      </c>
      <c r="G288" s="76">
        <f>ROUND((Table245[[#This Row],[XP]]*Table245[[#This Row],[entity_spawned (AVG)]])*(Table245[[#This Row],[activating_chance]]/100),0)</f>
        <v>263</v>
      </c>
      <c r="H288" s="73" t="s">
        <v>371</v>
      </c>
      <c r="R288" t="s">
        <v>433</v>
      </c>
      <c r="S288">
        <v>1</v>
      </c>
      <c r="T288">
        <v>150</v>
      </c>
      <c r="U288" s="76">
        <v>100</v>
      </c>
      <c r="V288">
        <v>75</v>
      </c>
      <c r="W288" s="76">
        <f>ROUND((Table2[[#This Row],[XP]]*Table2[[#This Row],[entity_spawned (AVG)]])*(Table2[[#This Row],[activating_chance]]/100),0)</f>
        <v>75</v>
      </c>
      <c r="X288" s="73" t="s">
        <v>370</v>
      </c>
    </row>
    <row r="289" spans="2:24" x14ac:dyDescent="0.25">
      <c r="B289" s="74" t="s">
        <v>249</v>
      </c>
      <c r="C289">
        <v>1</v>
      </c>
      <c r="D289" s="76">
        <v>340</v>
      </c>
      <c r="E289" s="76">
        <v>100</v>
      </c>
      <c r="F289" s="76">
        <v>263</v>
      </c>
      <c r="G289" s="76">
        <f>ROUND((Table245[[#This Row],[XP]]*Table245[[#This Row],[entity_spawned (AVG)]])*(Table245[[#This Row],[activating_chance]]/100),0)</f>
        <v>263</v>
      </c>
      <c r="H289" s="73" t="s">
        <v>371</v>
      </c>
      <c r="R289" t="s">
        <v>433</v>
      </c>
      <c r="S289">
        <v>1</v>
      </c>
      <c r="T289">
        <v>200</v>
      </c>
      <c r="U289" s="76">
        <v>100</v>
      </c>
      <c r="V289">
        <v>75</v>
      </c>
      <c r="W289" s="76">
        <f>ROUND((Table2[[#This Row],[XP]]*Table2[[#This Row],[entity_spawned (AVG)]])*(Table2[[#This Row],[activating_chance]]/100),0)</f>
        <v>75</v>
      </c>
      <c r="X289" s="73" t="s">
        <v>370</v>
      </c>
    </row>
    <row r="290" spans="2:24" x14ac:dyDescent="0.25">
      <c r="B290" s="74" t="s">
        <v>249</v>
      </c>
      <c r="C290">
        <v>1</v>
      </c>
      <c r="D290" s="76">
        <v>340</v>
      </c>
      <c r="E290" s="76">
        <v>100</v>
      </c>
      <c r="F290" s="76">
        <v>263</v>
      </c>
      <c r="G290" s="76">
        <f>ROUND((Table245[[#This Row],[XP]]*Table245[[#This Row],[entity_spawned (AVG)]])*(Table245[[#This Row],[activating_chance]]/100),0)</f>
        <v>263</v>
      </c>
      <c r="H290" s="73" t="s">
        <v>371</v>
      </c>
      <c r="R290" t="s">
        <v>433</v>
      </c>
      <c r="S290">
        <v>1</v>
      </c>
      <c r="T290">
        <v>200</v>
      </c>
      <c r="U290" s="76">
        <v>100</v>
      </c>
      <c r="V290">
        <v>75</v>
      </c>
      <c r="W290" s="76">
        <f>ROUND((Table2[[#This Row],[XP]]*Table2[[#This Row],[entity_spawned (AVG)]])*(Table2[[#This Row],[activating_chance]]/100),0)</f>
        <v>75</v>
      </c>
      <c r="X290" s="73" t="s">
        <v>370</v>
      </c>
    </row>
    <row r="291" spans="2:24" x14ac:dyDescent="0.25">
      <c r="B291" s="74" t="s">
        <v>249</v>
      </c>
      <c r="C291">
        <v>1</v>
      </c>
      <c r="D291" s="76">
        <v>340</v>
      </c>
      <c r="E291" s="76">
        <v>100</v>
      </c>
      <c r="F291" s="76">
        <v>263</v>
      </c>
      <c r="G291" s="76">
        <f>ROUND((Table245[[#This Row],[XP]]*Table245[[#This Row],[entity_spawned (AVG)]])*(Table245[[#This Row],[activating_chance]]/100),0)</f>
        <v>263</v>
      </c>
      <c r="H291" s="73" t="s">
        <v>371</v>
      </c>
      <c r="R291" t="s">
        <v>433</v>
      </c>
      <c r="S291">
        <v>1</v>
      </c>
      <c r="T291">
        <v>200</v>
      </c>
      <c r="U291" s="76">
        <v>100</v>
      </c>
      <c r="V291">
        <v>75</v>
      </c>
      <c r="W291" s="76">
        <f>ROUND((Table2[[#This Row],[XP]]*Table2[[#This Row],[entity_spawned (AVG)]])*(Table2[[#This Row],[activating_chance]]/100),0)</f>
        <v>75</v>
      </c>
      <c r="X291" s="73" t="s">
        <v>370</v>
      </c>
    </row>
    <row r="292" spans="2:24" x14ac:dyDescent="0.25">
      <c r="B292" s="74" t="s">
        <v>249</v>
      </c>
      <c r="C292">
        <v>1</v>
      </c>
      <c r="D292" s="76">
        <v>340</v>
      </c>
      <c r="E292" s="76">
        <v>100</v>
      </c>
      <c r="F292" s="76">
        <v>263</v>
      </c>
      <c r="G292" s="76">
        <f>ROUND((Table245[[#This Row],[XP]]*Table245[[#This Row],[entity_spawned (AVG)]])*(Table245[[#This Row],[activating_chance]]/100),0)</f>
        <v>263</v>
      </c>
      <c r="H292" s="73" t="s">
        <v>371</v>
      </c>
      <c r="R292" t="s">
        <v>433</v>
      </c>
      <c r="S292">
        <v>1</v>
      </c>
      <c r="T292">
        <v>150</v>
      </c>
      <c r="U292" s="76">
        <v>100</v>
      </c>
      <c r="V292">
        <v>75</v>
      </c>
      <c r="W292" s="76">
        <f>ROUND((Table2[[#This Row],[XP]]*Table2[[#This Row],[entity_spawned (AVG)]])*(Table2[[#This Row],[activating_chance]]/100),0)</f>
        <v>75</v>
      </c>
      <c r="X292" s="73" t="s">
        <v>370</v>
      </c>
    </row>
    <row r="293" spans="2:24" x14ac:dyDescent="0.25">
      <c r="B293" s="74" t="s">
        <v>249</v>
      </c>
      <c r="C293">
        <v>1</v>
      </c>
      <c r="D293" s="76">
        <v>340</v>
      </c>
      <c r="E293" s="76">
        <v>100</v>
      </c>
      <c r="F293" s="76">
        <v>263</v>
      </c>
      <c r="G293" s="76">
        <f>ROUND((Table245[[#This Row],[XP]]*Table245[[#This Row],[entity_spawned (AVG)]])*(Table245[[#This Row],[activating_chance]]/100),0)</f>
        <v>263</v>
      </c>
      <c r="H293" s="73" t="s">
        <v>371</v>
      </c>
      <c r="R293" t="s">
        <v>433</v>
      </c>
      <c r="S293">
        <v>1</v>
      </c>
      <c r="T293">
        <v>140</v>
      </c>
      <c r="U293" s="76">
        <v>100</v>
      </c>
      <c r="V293">
        <v>75</v>
      </c>
      <c r="W293" s="76">
        <f>ROUND((Table2[[#This Row],[XP]]*Table2[[#This Row],[entity_spawned (AVG)]])*(Table2[[#This Row],[activating_chance]]/100),0)</f>
        <v>75</v>
      </c>
      <c r="X293" s="73" t="s">
        <v>370</v>
      </c>
    </row>
    <row r="294" spans="2:24" x14ac:dyDescent="0.25">
      <c r="B294" s="74" t="s">
        <v>249</v>
      </c>
      <c r="C294">
        <v>1</v>
      </c>
      <c r="D294" s="76">
        <v>340</v>
      </c>
      <c r="E294" s="76">
        <v>100</v>
      </c>
      <c r="F294" s="76">
        <v>263</v>
      </c>
      <c r="G294" s="76">
        <f>ROUND((Table245[[#This Row],[XP]]*Table245[[#This Row],[entity_spawned (AVG)]])*(Table245[[#This Row],[activating_chance]]/100),0)</f>
        <v>263</v>
      </c>
      <c r="H294" s="73" t="s">
        <v>371</v>
      </c>
      <c r="R294" t="s">
        <v>433</v>
      </c>
      <c r="S294">
        <v>1</v>
      </c>
      <c r="T294">
        <v>200</v>
      </c>
      <c r="U294" s="76">
        <v>100</v>
      </c>
      <c r="V294">
        <v>75</v>
      </c>
      <c r="W294" s="76">
        <f>ROUND((Table2[[#This Row],[XP]]*Table2[[#This Row],[entity_spawned (AVG)]])*(Table2[[#This Row],[activating_chance]]/100),0)</f>
        <v>75</v>
      </c>
      <c r="X294" s="73" t="s">
        <v>370</v>
      </c>
    </row>
    <row r="295" spans="2:24" x14ac:dyDescent="0.25">
      <c r="B295" s="74" t="s">
        <v>249</v>
      </c>
      <c r="C295">
        <v>1</v>
      </c>
      <c r="D295" s="76">
        <v>340</v>
      </c>
      <c r="E295" s="76">
        <v>100</v>
      </c>
      <c r="F295" s="76">
        <v>263</v>
      </c>
      <c r="G295" s="76">
        <f>ROUND((Table245[[#This Row],[XP]]*Table245[[#This Row],[entity_spawned (AVG)]])*(Table245[[#This Row],[activating_chance]]/100),0)</f>
        <v>263</v>
      </c>
      <c r="H295" s="73" t="s">
        <v>371</v>
      </c>
      <c r="R295" t="s">
        <v>433</v>
      </c>
      <c r="S295">
        <v>1</v>
      </c>
      <c r="T295">
        <v>140</v>
      </c>
      <c r="U295" s="76">
        <v>100</v>
      </c>
      <c r="V295">
        <v>75</v>
      </c>
      <c r="W295" s="76">
        <f>ROUND((Table2[[#This Row],[XP]]*Table2[[#This Row],[entity_spawned (AVG)]])*(Table2[[#This Row],[activating_chance]]/100),0)</f>
        <v>75</v>
      </c>
      <c r="X295" s="73" t="s">
        <v>370</v>
      </c>
    </row>
    <row r="296" spans="2:24" x14ac:dyDescent="0.25">
      <c r="B296" s="74" t="s">
        <v>249</v>
      </c>
      <c r="C296">
        <v>1</v>
      </c>
      <c r="D296" s="76">
        <v>340</v>
      </c>
      <c r="E296" s="76">
        <v>100</v>
      </c>
      <c r="F296" s="76">
        <v>263</v>
      </c>
      <c r="G296" s="76">
        <f>ROUND((Table245[[#This Row],[XP]]*Table245[[#This Row],[entity_spawned (AVG)]])*(Table245[[#This Row],[activating_chance]]/100),0)</f>
        <v>263</v>
      </c>
      <c r="H296" s="73" t="s">
        <v>371</v>
      </c>
      <c r="R296" t="s">
        <v>433</v>
      </c>
      <c r="S296">
        <v>1</v>
      </c>
      <c r="T296">
        <v>200</v>
      </c>
      <c r="U296" s="76">
        <v>100</v>
      </c>
      <c r="V296">
        <v>75</v>
      </c>
      <c r="W296" s="76">
        <f>ROUND((Table2[[#This Row],[XP]]*Table2[[#This Row],[entity_spawned (AVG)]])*(Table2[[#This Row],[activating_chance]]/100),0)</f>
        <v>75</v>
      </c>
      <c r="X296" s="73" t="s">
        <v>370</v>
      </c>
    </row>
    <row r="297" spans="2:24" x14ac:dyDescent="0.25">
      <c r="B297" s="74" t="s">
        <v>249</v>
      </c>
      <c r="C297">
        <v>1</v>
      </c>
      <c r="D297" s="76">
        <v>340</v>
      </c>
      <c r="E297" s="76">
        <v>100</v>
      </c>
      <c r="F297" s="76">
        <v>263</v>
      </c>
      <c r="G297" s="76">
        <f>ROUND((Table245[[#This Row],[XP]]*Table245[[#This Row],[entity_spawned (AVG)]])*(Table245[[#This Row],[activating_chance]]/100),0)</f>
        <v>263</v>
      </c>
      <c r="H297" s="73" t="s">
        <v>371</v>
      </c>
      <c r="R297" t="s">
        <v>433</v>
      </c>
      <c r="S297">
        <v>1</v>
      </c>
      <c r="T297">
        <v>150</v>
      </c>
      <c r="U297" s="76">
        <v>100</v>
      </c>
      <c r="V297">
        <v>75</v>
      </c>
      <c r="W297" s="76">
        <f>ROUND((Table2[[#This Row],[XP]]*Table2[[#This Row],[entity_spawned (AVG)]])*(Table2[[#This Row],[activating_chance]]/100),0)</f>
        <v>75</v>
      </c>
      <c r="X297" s="73" t="s">
        <v>370</v>
      </c>
    </row>
    <row r="298" spans="2:24" x14ac:dyDescent="0.25">
      <c r="B298" s="74" t="s">
        <v>249</v>
      </c>
      <c r="C298">
        <v>1</v>
      </c>
      <c r="D298" s="76">
        <v>340</v>
      </c>
      <c r="E298" s="76">
        <v>100</v>
      </c>
      <c r="F298" s="76">
        <v>263</v>
      </c>
      <c r="G298" s="76">
        <f>ROUND((Table245[[#This Row],[XP]]*Table245[[#This Row],[entity_spawned (AVG)]])*(Table245[[#This Row],[activating_chance]]/100),0)</f>
        <v>263</v>
      </c>
      <c r="H298" s="73" t="s">
        <v>371</v>
      </c>
      <c r="R298" t="s">
        <v>433</v>
      </c>
      <c r="S298">
        <v>1</v>
      </c>
      <c r="T298">
        <v>150</v>
      </c>
      <c r="U298" s="76">
        <v>100</v>
      </c>
      <c r="V298">
        <v>75</v>
      </c>
      <c r="W298" s="76">
        <f>ROUND((Table2[[#This Row],[XP]]*Table2[[#This Row],[entity_spawned (AVG)]])*(Table2[[#This Row],[activating_chance]]/100),0)</f>
        <v>75</v>
      </c>
      <c r="X298" s="73" t="s">
        <v>370</v>
      </c>
    </row>
    <row r="299" spans="2:24" x14ac:dyDescent="0.25">
      <c r="B299" s="74" t="s">
        <v>249</v>
      </c>
      <c r="C299">
        <v>1</v>
      </c>
      <c r="D299" s="76">
        <v>340</v>
      </c>
      <c r="E299" s="76">
        <v>100</v>
      </c>
      <c r="F299" s="76">
        <v>263</v>
      </c>
      <c r="G299" s="76">
        <f>ROUND((Table245[[#This Row],[XP]]*Table245[[#This Row],[entity_spawned (AVG)]])*(Table245[[#This Row],[activating_chance]]/100),0)</f>
        <v>263</v>
      </c>
      <c r="H299" s="73" t="s">
        <v>371</v>
      </c>
      <c r="R299" t="s">
        <v>433</v>
      </c>
      <c r="S299">
        <v>1</v>
      </c>
      <c r="T299">
        <v>150</v>
      </c>
      <c r="U299" s="76">
        <v>100</v>
      </c>
      <c r="V299">
        <v>75</v>
      </c>
      <c r="W299" s="76">
        <f>ROUND((Table2[[#This Row],[XP]]*Table2[[#This Row],[entity_spawned (AVG)]])*(Table2[[#This Row],[activating_chance]]/100),0)</f>
        <v>75</v>
      </c>
      <c r="X299" s="73" t="s">
        <v>370</v>
      </c>
    </row>
    <row r="300" spans="2:24" x14ac:dyDescent="0.25">
      <c r="B300" s="74" t="s">
        <v>249</v>
      </c>
      <c r="C300">
        <v>1</v>
      </c>
      <c r="D300" s="76">
        <v>340</v>
      </c>
      <c r="E300" s="76">
        <v>100</v>
      </c>
      <c r="F300" s="76">
        <v>263</v>
      </c>
      <c r="G300" s="76">
        <f>ROUND((Table245[[#This Row],[XP]]*Table245[[#This Row],[entity_spawned (AVG)]])*(Table245[[#This Row],[activating_chance]]/100),0)</f>
        <v>263</v>
      </c>
      <c r="H300" s="73" t="s">
        <v>371</v>
      </c>
      <c r="R300" t="s">
        <v>435</v>
      </c>
      <c r="S300">
        <v>1</v>
      </c>
      <c r="T300">
        <v>200</v>
      </c>
      <c r="U300" s="76">
        <v>100</v>
      </c>
      <c r="V300">
        <v>75</v>
      </c>
      <c r="W300" s="76">
        <f>ROUND((Table2[[#This Row],[XP]]*Table2[[#This Row],[entity_spawned (AVG)]])*(Table2[[#This Row],[activating_chance]]/100),0)</f>
        <v>75</v>
      </c>
      <c r="X300" s="73" t="s">
        <v>370</v>
      </c>
    </row>
    <row r="301" spans="2:24" x14ac:dyDescent="0.25">
      <c r="B301" s="74" t="s">
        <v>250</v>
      </c>
      <c r="C301">
        <v>1</v>
      </c>
      <c r="D301" s="76">
        <v>180</v>
      </c>
      <c r="E301" s="76">
        <v>100</v>
      </c>
      <c r="F301" s="76">
        <v>25</v>
      </c>
      <c r="G301" s="76">
        <f>ROUND((Table245[[#This Row],[XP]]*Table245[[#This Row],[entity_spawned (AVG)]])*(Table245[[#This Row],[activating_chance]]/100),0)</f>
        <v>25</v>
      </c>
      <c r="H301" s="73" t="s">
        <v>371</v>
      </c>
      <c r="R301" t="s">
        <v>432</v>
      </c>
      <c r="S301">
        <v>1</v>
      </c>
      <c r="T301">
        <v>160</v>
      </c>
      <c r="U301" s="76">
        <v>100</v>
      </c>
      <c r="V301">
        <v>75</v>
      </c>
      <c r="W301" s="76">
        <f>ROUND((Table2[[#This Row],[XP]]*Table2[[#This Row],[entity_spawned (AVG)]])*(Table2[[#This Row],[activating_chance]]/100),0)</f>
        <v>75</v>
      </c>
      <c r="X301" s="73" t="s">
        <v>370</v>
      </c>
    </row>
    <row r="302" spans="2:24" x14ac:dyDescent="0.25">
      <c r="B302" s="74" t="s">
        <v>250</v>
      </c>
      <c r="C302">
        <v>1</v>
      </c>
      <c r="D302" s="76">
        <v>180</v>
      </c>
      <c r="E302" s="76">
        <v>100</v>
      </c>
      <c r="F302" s="76">
        <v>25</v>
      </c>
      <c r="G302" s="76">
        <f>ROUND((Table245[[#This Row],[XP]]*Table245[[#This Row],[entity_spawned (AVG)]])*(Table245[[#This Row],[activating_chance]]/100),0)</f>
        <v>25</v>
      </c>
      <c r="H302" s="73" t="s">
        <v>371</v>
      </c>
      <c r="R302" t="s">
        <v>432</v>
      </c>
      <c r="S302">
        <v>1</v>
      </c>
      <c r="T302">
        <v>200</v>
      </c>
      <c r="U302" s="76">
        <v>100</v>
      </c>
      <c r="V302">
        <v>75</v>
      </c>
      <c r="W302" s="76">
        <f>ROUND((Table2[[#This Row],[XP]]*Table2[[#This Row],[entity_spawned (AVG)]])*(Table2[[#This Row],[activating_chance]]/100),0)</f>
        <v>75</v>
      </c>
      <c r="X302" s="73" t="s">
        <v>370</v>
      </c>
    </row>
    <row r="303" spans="2:24" x14ac:dyDescent="0.25">
      <c r="B303" s="74" t="s">
        <v>250</v>
      </c>
      <c r="C303">
        <v>1</v>
      </c>
      <c r="D303" s="76">
        <v>180</v>
      </c>
      <c r="E303" s="76">
        <v>100</v>
      </c>
      <c r="F303" s="76">
        <v>25</v>
      </c>
      <c r="G303" s="76">
        <f>ROUND((Table245[[#This Row],[XP]]*Table245[[#This Row],[entity_spawned (AVG)]])*(Table245[[#This Row],[activating_chance]]/100),0)</f>
        <v>25</v>
      </c>
      <c r="H303" s="73" t="s">
        <v>371</v>
      </c>
      <c r="R303" t="s">
        <v>432</v>
      </c>
      <c r="S303">
        <v>1</v>
      </c>
      <c r="T303">
        <v>200</v>
      </c>
      <c r="U303" s="76">
        <v>100</v>
      </c>
      <c r="V303">
        <v>75</v>
      </c>
      <c r="W303" s="76">
        <f>ROUND((Table2[[#This Row],[XP]]*Table2[[#This Row],[entity_spawned (AVG)]])*(Table2[[#This Row],[activating_chance]]/100),0)</f>
        <v>75</v>
      </c>
      <c r="X303" s="73" t="s">
        <v>370</v>
      </c>
    </row>
    <row r="304" spans="2:24" x14ac:dyDescent="0.25">
      <c r="B304" s="74" t="s">
        <v>250</v>
      </c>
      <c r="C304">
        <v>1</v>
      </c>
      <c r="D304" s="76">
        <v>180</v>
      </c>
      <c r="E304" s="76">
        <v>100</v>
      </c>
      <c r="F304" s="76">
        <v>25</v>
      </c>
      <c r="G304" s="76">
        <f>ROUND((Table245[[#This Row],[XP]]*Table245[[#This Row],[entity_spawned (AVG)]])*(Table245[[#This Row],[activating_chance]]/100),0)</f>
        <v>25</v>
      </c>
      <c r="H304" s="73" t="s">
        <v>371</v>
      </c>
      <c r="R304" t="s">
        <v>432</v>
      </c>
      <c r="S304">
        <v>1</v>
      </c>
      <c r="T304">
        <v>150</v>
      </c>
      <c r="U304" s="76">
        <v>100</v>
      </c>
      <c r="V304">
        <v>75</v>
      </c>
      <c r="W304" s="76">
        <f>ROUND((Table2[[#This Row],[XP]]*Table2[[#This Row],[entity_spawned (AVG)]])*(Table2[[#This Row],[activating_chance]]/100),0)</f>
        <v>75</v>
      </c>
      <c r="X304" s="73" t="s">
        <v>370</v>
      </c>
    </row>
    <row r="305" spans="2:24" x14ac:dyDescent="0.25">
      <c r="B305" s="74" t="s">
        <v>250</v>
      </c>
      <c r="C305">
        <v>1</v>
      </c>
      <c r="D305" s="76">
        <v>180</v>
      </c>
      <c r="E305" s="76">
        <v>100</v>
      </c>
      <c r="F305" s="76">
        <v>25</v>
      </c>
      <c r="G305" s="76">
        <f>ROUND((Table245[[#This Row],[XP]]*Table245[[#This Row],[entity_spawned (AVG)]])*(Table245[[#This Row],[activating_chance]]/100),0)</f>
        <v>25</v>
      </c>
      <c r="H305" s="73" t="s">
        <v>371</v>
      </c>
      <c r="R305" t="s">
        <v>432</v>
      </c>
      <c r="S305">
        <v>1</v>
      </c>
      <c r="T305">
        <v>150</v>
      </c>
      <c r="U305" s="76">
        <v>100</v>
      </c>
      <c r="V305">
        <v>75</v>
      </c>
      <c r="W305" s="76">
        <f>ROUND((Table2[[#This Row],[XP]]*Table2[[#This Row],[entity_spawned (AVG)]])*(Table2[[#This Row],[activating_chance]]/100),0)</f>
        <v>75</v>
      </c>
      <c r="X305" s="73" t="s">
        <v>370</v>
      </c>
    </row>
    <row r="306" spans="2:24" x14ac:dyDescent="0.25">
      <c r="B306" s="74" t="s">
        <v>251</v>
      </c>
      <c r="C306">
        <v>1</v>
      </c>
      <c r="D306" s="76">
        <v>170</v>
      </c>
      <c r="E306" s="76">
        <v>100</v>
      </c>
      <c r="F306" s="76">
        <v>70</v>
      </c>
      <c r="G306" s="76">
        <f>ROUND((Table245[[#This Row],[XP]]*Table245[[#This Row],[entity_spawned (AVG)]])*(Table245[[#This Row],[activating_chance]]/100),0)</f>
        <v>70</v>
      </c>
      <c r="H306" s="73" t="s">
        <v>371</v>
      </c>
      <c r="R306" t="s">
        <v>432</v>
      </c>
      <c r="S306">
        <v>1</v>
      </c>
      <c r="T306">
        <v>200</v>
      </c>
      <c r="U306" s="76">
        <v>100</v>
      </c>
      <c r="V306">
        <v>75</v>
      </c>
      <c r="W306" s="76">
        <f>ROUND((Table2[[#This Row],[XP]]*Table2[[#This Row],[entity_spawned (AVG)]])*(Table2[[#This Row],[activating_chance]]/100),0)</f>
        <v>75</v>
      </c>
      <c r="X306" s="73" t="s">
        <v>370</v>
      </c>
    </row>
    <row r="307" spans="2:24" x14ac:dyDescent="0.25">
      <c r="B307" s="74" t="s">
        <v>251</v>
      </c>
      <c r="C307">
        <v>1</v>
      </c>
      <c r="D307" s="76">
        <v>170</v>
      </c>
      <c r="E307" s="76">
        <v>100</v>
      </c>
      <c r="F307" s="76">
        <v>70</v>
      </c>
      <c r="G307" s="76">
        <f>ROUND((Table245[[#This Row],[XP]]*Table245[[#This Row],[entity_spawned (AVG)]])*(Table245[[#This Row],[activating_chance]]/100),0)</f>
        <v>70</v>
      </c>
      <c r="H307" s="73" t="s">
        <v>371</v>
      </c>
      <c r="R307" t="s">
        <v>432</v>
      </c>
      <c r="S307">
        <v>1</v>
      </c>
      <c r="T307">
        <v>200</v>
      </c>
      <c r="U307" s="76">
        <v>100</v>
      </c>
      <c r="V307">
        <v>75</v>
      </c>
      <c r="W307" s="76">
        <f>ROUND((Table2[[#This Row],[XP]]*Table2[[#This Row],[entity_spawned (AVG)]])*(Table2[[#This Row],[activating_chance]]/100),0)</f>
        <v>75</v>
      </c>
      <c r="X307" s="73" t="s">
        <v>370</v>
      </c>
    </row>
    <row r="308" spans="2:24" x14ac:dyDescent="0.25">
      <c r="B308" s="74" t="s">
        <v>251</v>
      </c>
      <c r="C308">
        <v>1</v>
      </c>
      <c r="D308" s="76">
        <v>170</v>
      </c>
      <c r="E308" s="76">
        <v>100</v>
      </c>
      <c r="F308" s="76">
        <v>70</v>
      </c>
      <c r="G308" s="76">
        <f>ROUND((Table245[[#This Row],[XP]]*Table245[[#This Row],[entity_spawned (AVG)]])*(Table245[[#This Row],[activating_chance]]/100),0)</f>
        <v>70</v>
      </c>
      <c r="H308" s="73" t="s">
        <v>371</v>
      </c>
      <c r="R308" t="s">
        <v>432</v>
      </c>
      <c r="S308">
        <v>1</v>
      </c>
      <c r="T308">
        <v>150</v>
      </c>
      <c r="U308" s="76">
        <v>100</v>
      </c>
      <c r="V308">
        <v>75</v>
      </c>
      <c r="W308" s="76">
        <f>ROUND((Table2[[#This Row],[XP]]*Table2[[#This Row],[entity_spawned (AVG)]])*(Table2[[#This Row],[activating_chance]]/100),0)</f>
        <v>75</v>
      </c>
      <c r="X308" s="73" t="s">
        <v>370</v>
      </c>
    </row>
    <row r="309" spans="2:24" x14ac:dyDescent="0.25">
      <c r="B309" s="74" t="s">
        <v>251</v>
      </c>
      <c r="C309">
        <v>1</v>
      </c>
      <c r="D309" s="76">
        <v>170</v>
      </c>
      <c r="E309" s="76">
        <v>100</v>
      </c>
      <c r="F309" s="76">
        <v>70</v>
      </c>
      <c r="G309" s="76">
        <f>ROUND((Table245[[#This Row],[XP]]*Table245[[#This Row],[entity_spawned (AVG)]])*(Table245[[#This Row],[activating_chance]]/100),0)</f>
        <v>70</v>
      </c>
      <c r="H309" s="73" t="s">
        <v>371</v>
      </c>
      <c r="R309" t="s">
        <v>432</v>
      </c>
      <c r="S309">
        <v>1</v>
      </c>
      <c r="T309">
        <v>150</v>
      </c>
      <c r="U309" s="76">
        <v>100</v>
      </c>
      <c r="V309">
        <v>75</v>
      </c>
      <c r="W309" s="76">
        <f>ROUND((Table2[[#This Row],[XP]]*Table2[[#This Row],[entity_spawned (AVG)]])*(Table2[[#This Row],[activating_chance]]/100),0)</f>
        <v>75</v>
      </c>
      <c r="X309" s="73" t="s">
        <v>370</v>
      </c>
    </row>
    <row r="310" spans="2:24" x14ac:dyDescent="0.25">
      <c r="B310" s="74" t="s">
        <v>251</v>
      </c>
      <c r="C310">
        <v>1</v>
      </c>
      <c r="D310" s="76">
        <v>170</v>
      </c>
      <c r="E310" s="76">
        <v>100</v>
      </c>
      <c r="F310" s="76">
        <v>70</v>
      </c>
      <c r="G310" s="76">
        <f>ROUND((Table245[[#This Row],[XP]]*Table245[[#This Row],[entity_spawned (AVG)]])*(Table245[[#This Row],[activating_chance]]/100),0)</f>
        <v>70</v>
      </c>
      <c r="H310" s="73" t="s">
        <v>371</v>
      </c>
      <c r="R310" t="s">
        <v>432</v>
      </c>
      <c r="S310">
        <v>1</v>
      </c>
      <c r="T310">
        <v>200</v>
      </c>
      <c r="U310" s="76">
        <v>100</v>
      </c>
      <c r="V310">
        <v>75</v>
      </c>
      <c r="W310" s="76">
        <f>ROUND((Table2[[#This Row],[XP]]*Table2[[#This Row],[entity_spawned (AVG)]])*(Table2[[#This Row],[activating_chance]]/100),0)</f>
        <v>75</v>
      </c>
      <c r="X310" s="73" t="s">
        <v>370</v>
      </c>
    </row>
    <row r="311" spans="2:24" x14ac:dyDescent="0.25">
      <c r="B311" s="74" t="s">
        <v>251</v>
      </c>
      <c r="C311">
        <v>1</v>
      </c>
      <c r="D311" s="76">
        <v>170</v>
      </c>
      <c r="E311" s="76">
        <v>100</v>
      </c>
      <c r="F311" s="76">
        <v>70</v>
      </c>
      <c r="G311" s="76">
        <f>ROUND((Table245[[#This Row],[XP]]*Table245[[#This Row],[entity_spawned (AVG)]])*(Table245[[#This Row],[activating_chance]]/100),0)</f>
        <v>70</v>
      </c>
      <c r="H311" s="73" t="s">
        <v>371</v>
      </c>
      <c r="R311" t="s">
        <v>432</v>
      </c>
      <c r="S311">
        <v>1</v>
      </c>
      <c r="T311">
        <v>200</v>
      </c>
      <c r="U311" s="76">
        <v>100</v>
      </c>
      <c r="V311">
        <v>75</v>
      </c>
      <c r="W311" s="76">
        <f>ROUND((Table2[[#This Row],[XP]]*Table2[[#This Row],[entity_spawned (AVG)]])*(Table2[[#This Row],[activating_chance]]/100),0)</f>
        <v>75</v>
      </c>
      <c r="X311" s="73" t="s">
        <v>370</v>
      </c>
    </row>
    <row r="312" spans="2:24" x14ac:dyDescent="0.25">
      <c r="B312" s="74" t="s">
        <v>251</v>
      </c>
      <c r="C312">
        <v>1</v>
      </c>
      <c r="D312" s="76">
        <v>170</v>
      </c>
      <c r="E312" s="76">
        <v>100</v>
      </c>
      <c r="F312" s="76">
        <v>70</v>
      </c>
      <c r="G312" s="76">
        <f>ROUND((Table245[[#This Row],[XP]]*Table245[[#This Row],[entity_spawned (AVG)]])*(Table245[[#This Row],[activating_chance]]/100),0)</f>
        <v>70</v>
      </c>
      <c r="H312" s="73" t="s">
        <v>371</v>
      </c>
      <c r="R312" t="s">
        <v>432</v>
      </c>
      <c r="S312">
        <v>1</v>
      </c>
      <c r="T312">
        <v>200</v>
      </c>
      <c r="U312" s="76">
        <v>100</v>
      </c>
      <c r="V312">
        <v>75</v>
      </c>
      <c r="W312" s="76">
        <f>ROUND((Table2[[#This Row],[XP]]*Table2[[#This Row],[entity_spawned (AVG)]])*(Table2[[#This Row],[activating_chance]]/100),0)</f>
        <v>75</v>
      </c>
      <c r="X312" s="73" t="s">
        <v>370</v>
      </c>
    </row>
    <row r="313" spans="2:24" x14ac:dyDescent="0.25">
      <c r="B313" s="74" t="s">
        <v>251</v>
      </c>
      <c r="C313">
        <v>1</v>
      </c>
      <c r="D313" s="76">
        <v>170</v>
      </c>
      <c r="E313" s="76">
        <v>100</v>
      </c>
      <c r="F313" s="76">
        <v>70</v>
      </c>
      <c r="G313" s="76">
        <f>ROUND((Table245[[#This Row],[XP]]*Table245[[#This Row],[entity_spawned (AVG)]])*(Table245[[#This Row],[activating_chance]]/100),0)</f>
        <v>70</v>
      </c>
      <c r="H313" s="73" t="s">
        <v>371</v>
      </c>
      <c r="R313" t="s">
        <v>432</v>
      </c>
      <c r="S313">
        <v>1</v>
      </c>
      <c r="T313">
        <v>200</v>
      </c>
      <c r="U313" s="76">
        <v>100</v>
      </c>
      <c r="V313">
        <v>75</v>
      </c>
      <c r="W313" s="76">
        <f>ROUND((Table2[[#This Row],[XP]]*Table2[[#This Row],[entity_spawned (AVG)]])*(Table2[[#This Row],[activating_chance]]/100),0)</f>
        <v>75</v>
      </c>
      <c r="X313" s="73" t="s">
        <v>370</v>
      </c>
    </row>
    <row r="314" spans="2:24" x14ac:dyDescent="0.25">
      <c r="B314" s="74" t="s">
        <v>251</v>
      </c>
      <c r="C314">
        <v>1</v>
      </c>
      <c r="D314" s="76">
        <v>170</v>
      </c>
      <c r="E314" s="76">
        <v>100</v>
      </c>
      <c r="F314" s="76">
        <v>70</v>
      </c>
      <c r="G314" s="76">
        <f>ROUND((Table245[[#This Row],[XP]]*Table245[[#This Row],[entity_spawned (AVG)]])*(Table245[[#This Row],[activating_chance]]/100),0)</f>
        <v>70</v>
      </c>
      <c r="H314" s="73" t="s">
        <v>371</v>
      </c>
      <c r="R314" t="s">
        <v>432</v>
      </c>
      <c r="S314">
        <v>1</v>
      </c>
      <c r="T314">
        <v>200</v>
      </c>
      <c r="U314" s="76">
        <v>100</v>
      </c>
      <c r="V314">
        <v>75</v>
      </c>
      <c r="W314" s="76">
        <f>ROUND((Table2[[#This Row],[XP]]*Table2[[#This Row],[entity_spawned (AVG)]])*(Table2[[#This Row],[activating_chance]]/100),0)</f>
        <v>75</v>
      </c>
      <c r="X314" s="73" t="s">
        <v>370</v>
      </c>
    </row>
    <row r="315" spans="2:24" x14ac:dyDescent="0.25">
      <c r="B315" s="74" t="s">
        <v>252</v>
      </c>
      <c r="C315">
        <v>1</v>
      </c>
      <c r="D315" s="76">
        <v>2500</v>
      </c>
      <c r="E315" s="76">
        <v>100</v>
      </c>
      <c r="F315" s="76">
        <v>263</v>
      </c>
      <c r="G315" s="76">
        <f>ROUND((Table245[[#This Row],[XP]]*Table245[[#This Row],[entity_spawned (AVG)]])*(Table245[[#This Row],[activating_chance]]/100),0)</f>
        <v>263</v>
      </c>
      <c r="H315" s="73" t="s">
        <v>371</v>
      </c>
      <c r="R315" t="s">
        <v>432</v>
      </c>
      <c r="S315">
        <v>1</v>
      </c>
      <c r="T315">
        <v>150</v>
      </c>
      <c r="U315" s="76">
        <v>100</v>
      </c>
      <c r="V315">
        <v>75</v>
      </c>
      <c r="W315" s="76">
        <f>ROUND((Table2[[#This Row],[XP]]*Table2[[#This Row],[entity_spawned (AVG)]])*(Table2[[#This Row],[activating_chance]]/100),0)</f>
        <v>75</v>
      </c>
      <c r="X315" s="73" t="s">
        <v>370</v>
      </c>
    </row>
    <row r="316" spans="2:24" x14ac:dyDescent="0.25">
      <c r="B316" s="74" t="s">
        <v>252</v>
      </c>
      <c r="C316">
        <v>1</v>
      </c>
      <c r="D316" s="76">
        <v>2500</v>
      </c>
      <c r="E316" s="76">
        <v>100</v>
      </c>
      <c r="F316" s="76">
        <v>263</v>
      </c>
      <c r="G316" s="76">
        <f>ROUND((Table245[[#This Row],[XP]]*Table245[[#This Row],[entity_spawned (AVG)]])*(Table245[[#This Row],[activating_chance]]/100),0)</f>
        <v>263</v>
      </c>
      <c r="H316" s="73" t="s">
        <v>371</v>
      </c>
      <c r="R316" t="s">
        <v>432</v>
      </c>
      <c r="S316">
        <v>1</v>
      </c>
      <c r="T316">
        <v>200</v>
      </c>
      <c r="U316" s="76">
        <v>100</v>
      </c>
      <c r="V316">
        <v>75</v>
      </c>
      <c r="W316" s="76">
        <f>ROUND((Table2[[#This Row],[XP]]*Table2[[#This Row],[entity_spawned (AVG)]])*(Table2[[#This Row],[activating_chance]]/100),0)</f>
        <v>75</v>
      </c>
      <c r="X316" s="73" t="s">
        <v>370</v>
      </c>
    </row>
    <row r="317" spans="2:24" x14ac:dyDescent="0.25">
      <c r="B317" s="74" t="s">
        <v>253</v>
      </c>
      <c r="C317">
        <v>1</v>
      </c>
      <c r="D317" s="76">
        <v>2500</v>
      </c>
      <c r="E317" s="76">
        <v>100</v>
      </c>
      <c r="F317" s="76">
        <v>263</v>
      </c>
      <c r="G317" s="76">
        <f>ROUND((Table245[[#This Row],[XP]]*Table245[[#This Row],[entity_spawned (AVG)]])*(Table245[[#This Row],[activating_chance]]/100),0)</f>
        <v>263</v>
      </c>
      <c r="H317" s="73" t="s">
        <v>371</v>
      </c>
      <c r="R317" t="s">
        <v>432</v>
      </c>
      <c r="S317">
        <v>1</v>
      </c>
      <c r="T317">
        <v>200</v>
      </c>
      <c r="U317" s="76">
        <v>100</v>
      </c>
      <c r="V317">
        <v>75</v>
      </c>
      <c r="W317" s="76">
        <f>ROUND((Table2[[#This Row],[XP]]*Table2[[#This Row],[entity_spawned (AVG)]])*(Table2[[#This Row],[activating_chance]]/100),0)</f>
        <v>75</v>
      </c>
      <c r="X317" s="73" t="s">
        <v>370</v>
      </c>
    </row>
    <row r="318" spans="2:24" x14ac:dyDescent="0.25">
      <c r="B318" s="74" t="s">
        <v>253</v>
      </c>
      <c r="C318">
        <v>1</v>
      </c>
      <c r="D318" s="76">
        <v>2500</v>
      </c>
      <c r="E318" s="76">
        <v>100</v>
      </c>
      <c r="F318" s="76">
        <v>263</v>
      </c>
      <c r="G318" s="76">
        <f>ROUND((Table245[[#This Row],[XP]]*Table245[[#This Row],[entity_spawned (AVG)]])*(Table245[[#This Row],[activating_chance]]/100),0)</f>
        <v>263</v>
      </c>
      <c r="H318" s="73" t="s">
        <v>371</v>
      </c>
      <c r="R318" t="s">
        <v>432</v>
      </c>
      <c r="S318">
        <v>1</v>
      </c>
      <c r="T318">
        <v>200</v>
      </c>
      <c r="U318" s="76">
        <v>100</v>
      </c>
      <c r="V318">
        <v>75</v>
      </c>
      <c r="W318" s="76">
        <f>ROUND((Table2[[#This Row],[XP]]*Table2[[#This Row],[entity_spawned (AVG)]])*(Table2[[#This Row],[activating_chance]]/100),0)</f>
        <v>75</v>
      </c>
      <c r="X318" s="73" t="s">
        <v>370</v>
      </c>
    </row>
    <row r="319" spans="2:24" x14ac:dyDescent="0.25">
      <c r="B319" s="74" t="s">
        <v>253</v>
      </c>
      <c r="C319">
        <v>1</v>
      </c>
      <c r="D319" s="76">
        <v>2500</v>
      </c>
      <c r="E319" s="76">
        <v>100</v>
      </c>
      <c r="F319" s="76">
        <v>263</v>
      </c>
      <c r="G319" s="76">
        <f>ROUND((Table245[[#This Row],[XP]]*Table245[[#This Row],[entity_spawned (AVG)]])*(Table245[[#This Row],[activating_chance]]/100),0)</f>
        <v>263</v>
      </c>
      <c r="H319" s="73" t="s">
        <v>371</v>
      </c>
      <c r="R319" t="s">
        <v>432</v>
      </c>
      <c r="S319">
        <v>1</v>
      </c>
      <c r="T319">
        <v>200</v>
      </c>
      <c r="U319" s="76">
        <v>100</v>
      </c>
      <c r="V319">
        <v>75</v>
      </c>
      <c r="W319" s="76">
        <f>ROUND((Table2[[#This Row],[XP]]*Table2[[#This Row],[entity_spawned (AVG)]])*(Table2[[#This Row],[activating_chance]]/100),0)</f>
        <v>75</v>
      </c>
      <c r="X319" s="73" t="s">
        <v>370</v>
      </c>
    </row>
    <row r="320" spans="2:24" x14ac:dyDescent="0.25">
      <c r="B320" s="74" t="s">
        <v>253</v>
      </c>
      <c r="C320">
        <v>1</v>
      </c>
      <c r="D320" s="76">
        <v>2500</v>
      </c>
      <c r="E320" s="76">
        <v>100</v>
      </c>
      <c r="F320" s="76">
        <v>263</v>
      </c>
      <c r="G320" s="76">
        <f>ROUND((Table245[[#This Row],[XP]]*Table245[[#This Row],[entity_spawned (AVG)]])*(Table245[[#This Row],[activating_chance]]/100),0)</f>
        <v>263</v>
      </c>
      <c r="H320" s="73" t="s">
        <v>371</v>
      </c>
      <c r="R320" t="s">
        <v>262</v>
      </c>
      <c r="S320">
        <v>1</v>
      </c>
      <c r="T320">
        <v>500</v>
      </c>
      <c r="U320" s="76">
        <v>80</v>
      </c>
      <c r="V320">
        <v>0</v>
      </c>
      <c r="W320" s="76">
        <f>ROUND((Table2[[#This Row],[XP]]*Table2[[#This Row],[entity_spawned (AVG)]])*(Table2[[#This Row],[activating_chance]]/100),0)</f>
        <v>0</v>
      </c>
      <c r="X320" s="73" t="s">
        <v>370</v>
      </c>
    </row>
    <row r="321" spans="2:24" x14ac:dyDescent="0.25">
      <c r="B321" s="74" t="s">
        <v>253</v>
      </c>
      <c r="C321">
        <v>1</v>
      </c>
      <c r="D321" s="76">
        <v>2500</v>
      </c>
      <c r="E321" s="76">
        <v>100</v>
      </c>
      <c r="F321" s="76">
        <v>263</v>
      </c>
      <c r="G321" s="76">
        <f>ROUND((Table245[[#This Row],[XP]]*Table245[[#This Row],[entity_spawned (AVG)]])*(Table245[[#This Row],[activating_chance]]/100),0)</f>
        <v>263</v>
      </c>
      <c r="H321" s="73" t="s">
        <v>371</v>
      </c>
      <c r="R321" t="s">
        <v>262</v>
      </c>
      <c r="S321">
        <v>1</v>
      </c>
      <c r="T321">
        <v>500</v>
      </c>
      <c r="U321" s="76">
        <v>100</v>
      </c>
      <c r="V321">
        <v>0</v>
      </c>
      <c r="W321" s="76">
        <f>ROUND((Table2[[#This Row],[XP]]*Table2[[#This Row],[entity_spawned (AVG)]])*(Table2[[#This Row],[activating_chance]]/100),0)</f>
        <v>0</v>
      </c>
      <c r="X321" s="73" t="s">
        <v>370</v>
      </c>
    </row>
    <row r="322" spans="2:24" x14ac:dyDescent="0.25">
      <c r="B322" s="74" t="s">
        <v>254</v>
      </c>
      <c r="C322">
        <v>1</v>
      </c>
      <c r="D322" s="76">
        <v>2000</v>
      </c>
      <c r="E322" s="76">
        <v>100</v>
      </c>
      <c r="F322" s="76">
        <v>175</v>
      </c>
      <c r="G322" s="76">
        <f>ROUND((Table245[[#This Row],[XP]]*Table245[[#This Row],[entity_spawned (AVG)]])*(Table245[[#This Row],[activating_chance]]/100),0)</f>
        <v>175</v>
      </c>
      <c r="H322" s="73" t="s">
        <v>371</v>
      </c>
      <c r="R322" t="s">
        <v>263</v>
      </c>
      <c r="S322">
        <v>1</v>
      </c>
      <c r="T322">
        <v>420</v>
      </c>
      <c r="U322" s="76">
        <v>100</v>
      </c>
      <c r="V322">
        <v>83</v>
      </c>
      <c r="W322" s="76">
        <f>ROUND((Table2[[#This Row],[XP]]*Table2[[#This Row],[entity_spawned (AVG)]])*(Table2[[#This Row],[activating_chance]]/100),0)</f>
        <v>83</v>
      </c>
      <c r="X322" s="73" t="s">
        <v>371</v>
      </c>
    </row>
    <row r="323" spans="2:24" x14ac:dyDescent="0.25">
      <c r="B323" s="74" t="s">
        <v>254</v>
      </c>
      <c r="C323">
        <v>1</v>
      </c>
      <c r="D323" s="76">
        <v>2000</v>
      </c>
      <c r="E323" s="76">
        <v>100</v>
      </c>
      <c r="F323" s="76">
        <v>175</v>
      </c>
      <c r="G323" s="76">
        <f>ROUND((Table245[[#This Row],[XP]]*Table245[[#This Row],[entity_spawned (AVG)]])*(Table245[[#This Row],[activating_chance]]/100),0)</f>
        <v>175</v>
      </c>
      <c r="H323" s="73" t="s">
        <v>371</v>
      </c>
      <c r="R323" t="s">
        <v>273</v>
      </c>
      <c r="S323">
        <v>1</v>
      </c>
      <c r="T323">
        <v>170</v>
      </c>
      <c r="U323" s="76">
        <v>100</v>
      </c>
      <c r="V323">
        <v>55</v>
      </c>
      <c r="W323" s="76">
        <f>ROUND((Table2[[#This Row],[XP]]*Table2[[#This Row],[entity_spawned (AVG)]])*(Table2[[#This Row],[activating_chance]]/100),0)</f>
        <v>55</v>
      </c>
      <c r="X323" s="73" t="s">
        <v>371</v>
      </c>
    </row>
    <row r="324" spans="2:24" x14ac:dyDescent="0.25">
      <c r="B324" s="74" t="s">
        <v>255</v>
      </c>
      <c r="C324">
        <v>1</v>
      </c>
      <c r="D324" s="76">
        <v>2000</v>
      </c>
      <c r="E324" s="76">
        <v>100</v>
      </c>
      <c r="F324" s="76">
        <v>175</v>
      </c>
      <c r="G324" s="76">
        <f>ROUND((Table245[[#This Row],[XP]]*Table245[[#This Row],[entity_spawned (AVG)]])*(Table245[[#This Row],[activating_chance]]/100),0)</f>
        <v>175</v>
      </c>
      <c r="H324" s="73" t="s">
        <v>371</v>
      </c>
      <c r="R324" t="s">
        <v>273</v>
      </c>
      <c r="S324">
        <v>1</v>
      </c>
      <c r="T324">
        <v>100</v>
      </c>
      <c r="U324" s="76">
        <v>100</v>
      </c>
      <c r="V324">
        <v>55</v>
      </c>
      <c r="W324" s="76">
        <f>ROUND((Table2[[#This Row],[XP]]*Table2[[#This Row],[entity_spawned (AVG)]])*(Table2[[#This Row],[activating_chance]]/100),0)</f>
        <v>55</v>
      </c>
      <c r="X324" s="73" t="s">
        <v>371</v>
      </c>
    </row>
    <row r="325" spans="2:24" x14ac:dyDescent="0.25">
      <c r="B325" s="74" t="s">
        <v>255</v>
      </c>
      <c r="C325">
        <v>1</v>
      </c>
      <c r="D325" s="76">
        <v>2000</v>
      </c>
      <c r="E325" s="76">
        <v>100</v>
      </c>
      <c r="F325" s="76">
        <v>175</v>
      </c>
      <c r="G325" s="76">
        <f>ROUND((Table245[[#This Row],[XP]]*Table245[[#This Row],[entity_spawned (AVG)]])*(Table245[[#This Row],[activating_chance]]/100),0)</f>
        <v>175</v>
      </c>
      <c r="H325" s="73" t="s">
        <v>371</v>
      </c>
      <c r="R325" t="s">
        <v>273</v>
      </c>
      <c r="S325">
        <v>1</v>
      </c>
      <c r="T325">
        <v>100</v>
      </c>
      <c r="U325" s="76">
        <v>100</v>
      </c>
      <c r="V325">
        <v>55</v>
      </c>
      <c r="W325" s="76">
        <f>ROUND((Table2[[#This Row],[XP]]*Table2[[#This Row],[entity_spawned (AVG)]])*(Table2[[#This Row],[activating_chance]]/100),0)</f>
        <v>55</v>
      </c>
      <c r="X325" s="73" t="s">
        <v>371</v>
      </c>
    </row>
    <row r="326" spans="2:24" x14ac:dyDescent="0.25">
      <c r="B326" s="74" t="s">
        <v>255</v>
      </c>
      <c r="C326">
        <v>1</v>
      </c>
      <c r="D326" s="76">
        <v>2000</v>
      </c>
      <c r="E326" s="76">
        <v>100</v>
      </c>
      <c r="F326" s="76">
        <v>175</v>
      </c>
      <c r="G326" s="76">
        <f>ROUND((Table245[[#This Row],[XP]]*Table245[[#This Row],[entity_spawned (AVG)]])*(Table245[[#This Row],[activating_chance]]/100),0)</f>
        <v>175</v>
      </c>
      <c r="H326" s="73" t="s">
        <v>371</v>
      </c>
      <c r="R326" t="s">
        <v>273</v>
      </c>
      <c r="S326">
        <v>1</v>
      </c>
      <c r="T326">
        <v>170</v>
      </c>
      <c r="U326" s="76">
        <v>100</v>
      </c>
      <c r="V326">
        <v>55</v>
      </c>
      <c r="W326" s="76">
        <f>ROUND((Table2[[#This Row],[XP]]*Table2[[#This Row],[entity_spawned (AVG)]])*(Table2[[#This Row],[activating_chance]]/100),0)</f>
        <v>55</v>
      </c>
      <c r="X326" s="73" t="s">
        <v>371</v>
      </c>
    </row>
    <row r="327" spans="2:24" x14ac:dyDescent="0.25">
      <c r="B327" s="74" t="s">
        <v>255</v>
      </c>
      <c r="C327">
        <v>1</v>
      </c>
      <c r="D327" s="76">
        <v>2000</v>
      </c>
      <c r="E327" s="76">
        <v>100</v>
      </c>
      <c r="F327" s="76">
        <v>175</v>
      </c>
      <c r="G327" s="76">
        <f>ROUND((Table245[[#This Row],[XP]]*Table245[[#This Row],[entity_spawned (AVG)]])*(Table245[[#This Row],[activating_chance]]/100),0)</f>
        <v>175</v>
      </c>
      <c r="H327" s="73" t="s">
        <v>371</v>
      </c>
      <c r="R327" t="s">
        <v>273</v>
      </c>
      <c r="S327">
        <v>1</v>
      </c>
      <c r="T327">
        <v>170</v>
      </c>
      <c r="U327" s="76">
        <v>100</v>
      </c>
      <c r="V327">
        <v>55</v>
      </c>
      <c r="W327" s="76">
        <f>ROUND((Table2[[#This Row],[XP]]*Table2[[#This Row],[entity_spawned (AVG)]])*(Table2[[#This Row],[activating_chance]]/100),0)</f>
        <v>55</v>
      </c>
      <c r="X327" s="73" t="s">
        <v>371</v>
      </c>
    </row>
    <row r="328" spans="2:24" x14ac:dyDescent="0.25">
      <c r="B328" s="74" t="s">
        <v>255</v>
      </c>
      <c r="C328">
        <v>1</v>
      </c>
      <c r="D328" s="76">
        <v>2000</v>
      </c>
      <c r="E328" s="76">
        <v>100</v>
      </c>
      <c r="F328" s="76">
        <v>175</v>
      </c>
      <c r="G328" s="76">
        <f>ROUND((Table245[[#This Row],[XP]]*Table245[[#This Row],[entity_spawned (AVG)]])*(Table245[[#This Row],[activating_chance]]/100),0)</f>
        <v>175</v>
      </c>
      <c r="H328" s="73" t="s">
        <v>371</v>
      </c>
      <c r="R328" t="s">
        <v>273</v>
      </c>
      <c r="S328">
        <v>1</v>
      </c>
      <c r="T328">
        <v>170</v>
      </c>
      <c r="U328" s="76">
        <v>40</v>
      </c>
      <c r="V328">
        <v>55</v>
      </c>
      <c r="W328" s="76">
        <f>ROUND((Table2[[#This Row],[XP]]*Table2[[#This Row],[entity_spawned (AVG)]])*(Table2[[#This Row],[activating_chance]]/100),0)</f>
        <v>22</v>
      </c>
      <c r="X328" s="73" t="s">
        <v>371</v>
      </c>
    </row>
    <row r="329" spans="2:24" x14ac:dyDescent="0.25">
      <c r="B329" s="74" t="s">
        <v>255</v>
      </c>
      <c r="C329">
        <v>1</v>
      </c>
      <c r="D329" s="76">
        <v>2000</v>
      </c>
      <c r="E329" s="76">
        <v>100</v>
      </c>
      <c r="F329" s="76">
        <v>175</v>
      </c>
      <c r="G329" s="76">
        <f>ROUND((Table245[[#This Row],[XP]]*Table245[[#This Row],[entity_spawned (AVG)]])*(Table245[[#This Row],[activating_chance]]/100),0)</f>
        <v>175</v>
      </c>
      <c r="H329" s="73" t="s">
        <v>371</v>
      </c>
      <c r="R329" t="s">
        <v>273</v>
      </c>
      <c r="S329">
        <v>1</v>
      </c>
      <c r="T329">
        <v>170</v>
      </c>
      <c r="U329" s="76">
        <v>100</v>
      </c>
      <c r="V329">
        <v>55</v>
      </c>
      <c r="W329" s="76">
        <f>ROUND((Table2[[#This Row],[XP]]*Table2[[#This Row],[entity_spawned (AVG)]])*(Table2[[#This Row],[activating_chance]]/100),0)</f>
        <v>55</v>
      </c>
      <c r="X329" s="73" t="s">
        <v>371</v>
      </c>
    </row>
    <row r="330" spans="2:24" x14ac:dyDescent="0.25">
      <c r="B330" s="74" t="s">
        <v>255</v>
      </c>
      <c r="C330">
        <v>1</v>
      </c>
      <c r="D330" s="76">
        <v>2000</v>
      </c>
      <c r="E330" s="76">
        <v>100</v>
      </c>
      <c r="F330" s="76">
        <v>175</v>
      </c>
      <c r="G330" s="76">
        <f>ROUND((Table245[[#This Row],[XP]]*Table245[[#This Row],[entity_spawned (AVG)]])*(Table245[[#This Row],[activating_chance]]/100),0)</f>
        <v>175</v>
      </c>
      <c r="H330" s="73" t="s">
        <v>371</v>
      </c>
      <c r="R330" t="s">
        <v>273</v>
      </c>
      <c r="S330">
        <v>1</v>
      </c>
      <c r="T330">
        <v>170</v>
      </c>
      <c r="U330" s="76">
        <v>40</v>
      </c>
      <c r="V330">
        <v>55</v>
      </c>
      <c r="W330" s="76">
        <f>ROUND((Table2[[#This Row],[XP]]*Table2[[#This Row],[entity_spawned (AVG)]])*(Table2[[#This Row],[activating_chance]]/100),0)</f>
        <v>22</v>
      </c>
      <c r="X330" s="73" t="s">
        <v>371</v>
      </c>
    </row>
    <row r="331" spans="2:24" x14ac:dyDescent="0.25">
      <c r="B331" s="74" t="s">
        <v>256</v>
      </c>
      <c r="C331">
        <v>1</v>
      </c>
      <c r="D331" s="76">
        <v>1500</v>
      </c>
      <c r="E331" s="76">
        <v>100</v>
      </c>
      <c r="F331" s="76">
        <v>130</v>
      </c>
      <c r="G331" s="76">
        <f>ROUND((Table245[[#This Row],[XP]]*Table245[[#This Row],[entity_spawned (AVG)]])*(Table245[[#This Row],[activating_chance]]/100),0)</f>
        <v>130</v>
      </c>
      <c r="H331" s="73" t="s">
        <v>371</v>
      </c>
      <c r="R331" t="s">
        <v>273</v>
      </c>
      <c r="S331">
        <v>1</v>
      </c>
      <c r="T331">
        <v>170</v>
      </c>
      <c r="U331" s="76">
        <v>100</v>
      </c>
      <c r="V331">
        <v>55</v>
      </c>
      <c r="W331" s="76">
        <f>ROUND((Table2[[#This Row],[XP]]*Table2[[#This Row],[entity_spawned (AVG)]])*(Table2[[#This Row],[activating_chance]]/100),0)</f>
        <v>55</v>
      </c>
      <c r="X331" s="73" t="s">
        <v>371</v>
      </c>
    </row>
    <row r="332" spans="2:24" x14ac:dyDescent="0.25">
      <c r="B332" s="74" t="s">
        <v>256</v>
      </c>
      <c r="C332">
        <v>1</v>
      </c>
      <c r="D332" s="76">
        <v>1500</v>
      </c>
      <c r="E332" s="76">
        <v>100</v>
      </c>
      <c r="F332" s="76">
        <v>130</v>
      </c>
      <c r="G332" s="76">
        <f>ROUND((Table245[[#This Row],[XP]]*Table245[[#This Row],[entity_spawned (AVG)]])*(Table245[[#This Row],[activating_chance]]/100),0)</f>
        <v>130</v>
      </c>
      <c r="H332" s="73" t="s">
        <v>371</v>
      </c>
      <c r="R332" t="s">
        <v>273</v>
      </c>
      <c r="S332">
        <v>1</v>
      </c>
      <c r="T332">
        <v>90</v>
      </c>
      <c r="U332" s="76">
        <v>100</v>
      </c>
      <c r="V332">
        <v>55</v>
      </c>
      <c r="W332" s="76">
        <f>ROUND((Table2[[#This Row],[XP]]*Table2[[#This Row],[entity_spawned (AVG)]])*(Table2[[#This Row],[activating_chance]]/100),0)</f>
        <v>55</v>
      </c>
      <c r="X332" s="73" t="s">
        <v>371</v>
      </c>
    </row>
    <row r="333" spans="2:24" x14ac:dyDescent="0.25">
      <c r="B333" s="74" t="s">
        <v>256</v>
      </c>
      <c r="C333">
        <v>1</v>
      </c>
      <c r="D333" s="76">
        <v>1500</v>
      </c>
      <c r="E333" s="76">
        <v>100</v>
      </c>
      <c r="F333" s="76">
        <v>130</v>
      </c>
      <c r="G333" s="76">
        <f>ROUND((Table245[[#This Row],[XP]]*Table245[[#This Row],[entity_spawned (AVG)]])*(Table245[[#This Row],[activating_chance]]/100),0)</f>
        <v>130</v>
      </c>
      <c r="H333" s="73" t="s">
        <v>371</v>
      </c>
      <c r="R333" t="s">
        <v>273</v>
      </c>
      <c r="S333">
        <v>1</v>
      </c>
      <c r="T333">
        <v>170</v>
      </c>
      <c r="U333" s="76">
        <v>100</v>
      </c>
      <c r="V333">
        <v>55</v>
      </c>
      <c r="W333" s="76">
        <f>ROUND((Table2[[#This Row],[XP]]*Table2[[#This Row],[entity_spawned (AVG)]])*(Table2[[#This Row],[activating_chance]]/100),0)</f>
        <v>55</v>
      </c>
      <c r="X333" s="73" t="s">
        <v>371</v>
      </c>
    </row>
    <row r="334" spans="2:24" x14ac:dyDescent="0.25">
      <c r="B334" s="74" t="s">
        <v>256</v>
      </c>
      <c r="C334">
        <v>1</v>
      </c>
      <c r="D334" s="76">
        <v>1500</v>
      </c>
      <c r="E334" s="76">
        <v>100</v>
      </c>
      <c r="F334" s="76">
        <v>130</v>
      </c>
      <c r="G334" s="76">
        <f>ROUND((Table245[[#This Row],[XP]]*Table245[[#This Row],[entity_spawned (AVG)]])*(Table245[[#This Row],[activating_chance]]/100),0)</f>
        <v>130</v>
      </c>
      <c r="H334" s="73" t="s">
        <v>371</v>
      </c>
      <c r="R334" t="s">
        <v>273</v>
      </c>
      <c r="S334">
        <v>1</v>
      </c>
      <c r="T334">
        <v>100</v>
      </c>
      <c r="U334" s="76">
        <v>100</v>
      </c>
      <c r="V334">
        <v>55</v>
      </c>
      <c r="W334" s="76">
        <f>ROUND((Table2[[#This Row],[XP]]*Table2[[#This Row],[entity_spawned (AVG)]])*(Table2[[#This Row],[activating_chance]]/100),0)</f>
        <v>55</v>
      </c>
      <c r="X334" s="73" t="s">
        <v>371</v>
      </c>
    </row>
    <row r="335" spans="2:24" x14ac:dyDescent="0.25">
      <c r="B335" s="74" t="s">
        <v>256</v>
      </c>
      <c r="C335">
        <v>1</v>
      </c>
      <c r="D335" s="76">
        <v>1500</v>
      </c>
      <c r="E335" s="76">
        <v>100</v>
      </c>
      <c r="F335" s="76">
        <v>130</v>
      </c>
      <c r="G335" s="76">
        <f>ROUND((Table245[[#This Row],[XP]]*Table245[[#This Row],[entity_spawned (AVG)]])*(Table245[[#This Row],[activating_chance]]/100),0)</f>
        <v>130</v>
      </c>
      <c r="H335" s="73" t="s">
        <v>371</v>
      </c>
      <c r="R335" t="s">
        <v>273</v>
      </c>
      <c r="S335">
        <v>1</v>
      </c>
      <c r="T335">
        <v>170</v>
      </c>
      <c r="U335" s="76">
        <v>100</v>
      </c>
      <c r="V335">
        <v>55</v>
      </c>
      <c r="W335" s="76">
        <f>ROUND((Table2[[#This Row],[XP]]*Table2[[#This Row],[entity_spawned (AVG)]])*(Table2[[#This Row],[activating_chance]]/100),0)</f>
        <v>55</v>
      </c>
      <c r="X335" s="73" t="s">
        <v>371</v>
      </c>
    </row>
    <row r="336" spans="2:24" x14ac:dyDescent="0.25">
      <c r="B336" s="74" t="s">
        <v>256</v>
      </c>
      <c r="C336">
        <v>1</v>
      </c>
      <c r="D336" s="76">
        <v>1500</v>
      </c>
      <c r="E336" s="76">
        <v>100</v>
      </c>
      <c r="F336" s="76">
        <v>130</v>
      </c>
      <c r="G336" s="76">
        <f>ROUND((Table245[[#This Row],[XP]]*Table245[[#This Row],[entity_spawned (AVG)]])*(Table245[[#This Row],[activating_chance]]/100),0)</f>
        <v>130</v>
      </c>
      <c r="H336" s="73" t="s">
        <v>371</v>
      </c>
      <c r="R336" t="s">
        <v>273</v>
      </c>
      <c r="S336">
        <v>1</v>
      </c>
      <c r="T336">
        <v>170</v>
      </c>
      <c r="U336" s="76">
        <v>100</v>
      </c>
      <c r="V336">
        <v>55</v>
      </c>
      <c r="W336" s="76">
        <f>ROUND((Table2[[#This Row],[XP]]*Table2[[#This Row],[entity_spawned (AVG)]])*(Table2[[#This Row],[activating_chance]]/100),0)</f>
        <v>55</v>
      </c>
      <c r="X336" s="73" t="s">
        <v>371</v>
      </c>
    </row>
    <row r="337" spans="2:24" x14ac:dyDescent="0.25">
      <c r="B337" s="74" t="s">
        <v>257</v>
      </c>
      <c r="C337">
        <v>1</v>
      </c>
      <c r="D337" s="76">
        <v>1500</v>
      </c>
      <c r="E337" s="76">
        <v>80</v>
      </c>
      <c r="F337" s="76">
        <v>130</v>
      </c>
      <c r="G337" s="76">
        <f>ROUND((Table245[[#This Row],[XP]]*Table245[[#This Row],[entity_spawned (AVG)]])*(Table245[[#This Row],[activating_chance]]/100),0)</f>
        <v>104</v>
      </c>
      <c r="H337" s="73" t="s">
        <v>371</v>
      </c>
      <c r="R337" t="s">
        <v>274</v>
      </c>
      <c r="S337">
        <v>2</v>
      </c>
      <c r="T337">
        <v>100</v>
      </c>
      <c r="U337" s="76">
        <v>90</v>
      </c>
      <c r="V337">
        <v>25</v>
      </c>
      <c r="W337" s="76">
        <f>ROUND((Table2[[#This Row],[XP]]*Table2[[#This Row],[entity_spawned (AVG)]])*(Table2[[#This Row],[activating_chance]]/100),0)</f>
        <v>45</v>
      </c>
      <c r="X337" s="73" t="s">
        <v>370</v>
      </c>
    </row>
    <row r="338" spans="2:24" x14ac:dyDescent="0.25">
      <c r="B338" s="74" t="s">
        <v>257</v>
      </c>
      <c r="C338">
        <v>1</v>
      </c>
      <c r="D338" s="76">
        <v>1500</v>
      </c>
      <c r="E338" s="76">
        <v>100</v>
      </c>
      <c r="F338" s="76">
        <v>130</v>
      </c>
      <c r="G338" s="76">
        <f>ROUND((Table245[[#This Row],[XP]]*Table245[[#This Row],[entity_spawned (AVG)]])*(Table245[[#This Row],[activating_chance]]/100),0)</f>
        <v>130</v>
      </c>
      <c r="H338" s="73" t="s">
        <v>371</v>
      </c>
      <c r="R338" t="s">
        <v>274</v>
      </c>
      <c r="S338">
        <v>1</v>
      </c>
      <c r="T338">
        <v>100</v>
      </c>
      <c r="U338" s="76">
        <v>80</v>
      </c>
      <c r="V338">
        <v>25</v>
      </c>
      <c r="W338" s="76">
        <f>ROUND((Table2[[#This Row],[XP]]*Table2[[#This Row],[entity_spawned (AVG)]])*(Table2[[#This Row],[activating_chance]]/100),0)</f>
        <v>20</v>
      </c>
      <c r="X338" s="73" t="s">
        <v>370</v>
      </c>
    </row>
    <row r="339" spans="2:24" x14ac:dyDescent="0.25">
      <c r="B339" s="74" t="s">
        <v>257</v>
      </c>
      <c r="C339">
        <v>1</v>
      </c>
      <c r="D339" s="76">
        <v>1500</v>
      </c>
      <c r="E339" s="76">
        <v>80</v>
      </c>
      <c r="F339" s="76">
        <v>130</v>
      </c>
      <c r="G339" s="76">
        <f>ROUND((Table245[[#This Row],[XP]]*Table245[[#This Row],[entity_spawned (AVG)]])*(Table245[[#This Row],[activating_chance]]/100),0)</f>
        <v>104</v>
      </c>
      <c r="H339" s="73" t="s">
        <v>371</v>
      </c>
      <c r="R339" t="s">
        <v>274</v>
      </c>
      <c r="S339">
        <v>1</v>
      </c>
      <c r="T339">
        <v>110</v>
      </c>
      <c r="U339" s="76">
        <v>90</v>
      </c>
      <c r="V339">
        <v>25</v>
      </c>
      <c r="W339" s="76">
        <f>ROUND((Table2[[#This Row],[XP]]*Table2[[#This Row],[entity_spawned (AVG)]])*(Table2[[#This Row],[activating_chance]]/100),0)</f>
        <v>23</v>
      </c>
      <c r="X339" s="73" t="s">
        <v>370</v>
      </c>
    </row>
    <row r="340" spans="2:24" x14ac:dyDescent="0.25">
      <c r="B340" s="74" t="s">
        <v>257</v>
      </c>
      <c r="C340">
        <v>1</v>
      </c>
      <c r="D340" s="76">
        <v>1500</v>
      </c>
      <c r="E340" s="76">
        <v>100</v>
      </c>
      <c r="F340" s="76">
        <v>130</v>
      </c>
      <c r="G340" s="76">
        <f>ROUND((Table245[[#This Row],[XP]]*Table245[[#This Row],[entity_spawned (AVG)]])*(Table245[[#This Row],[activating_chance]]/100),0)</f>
        <v>130</v>
      </c>
      <c r="H340" s="73" t="s">
        <v>371</v>
      </c>
      <c r="R340" t="s">
        <v>274</v>
      </c>
      <c r="S340">
        <v>1</v>
      </c>
      <c r="T340">
        <v>150</v>
      </c>
      <c r="U340" s="76">
        <v>100</v>
      </c>
      <c r="V340">
        <v>25</v>
      </c>
      <c r="W340" s="76">
        <f>ROUND((Table2[[#This Row],[XP]]*Table2[[#This Row],[entity_spawned (AVG)]])*(Table2[[#This Row],[activating_chance]]/100),0)</f>
        <v>25</v>
      </c>
      <c r="X340" s="73" t="s">
        <v>370</v>
      </c>
    </row>
    <row r="341" spans="2:24" x14ac:dyDescent="0.25">
      <c r="B341" s="74" t="s">
        <v>257</v>
      </c>
      <c r="C341">
        <v>1</v>
      </c>
      <c r="D341" s="76">
        <v>1500</v>
      </c>
      <c r="E341" s="76">
        <v>80</v>
      </c>
      <c r="F341" s="76">
        <v>130</v>
      </c>
      <c r="G341" s="76">
        <f>ROUND((Table245[[#This Row],[XP]]*Table245[[#This Row],[entity_spawned (AVG)]])*(Table245[[#This Row],[activating_chance]]/100),0)</f>
        <v>104</v>
      </c>
      <c r="H341" s="73" t="s">
        <v>371</v>
      </c>
      <c r="R341" t="s">
        <v>274</v>
      </c>
      <c r="S341">
        <v>1</v>
      </c>
      <c r="T341">
        <v>150</v>
      </c>
      <c r="U341" s="76">
        <v>100</v>
      </c>
      <c r="V341">
        <v>25</v>
      </c>
      <c r="W341" s="76">
        <f>ROUND((Table2[[#This Row],[XP]]*Table2[[#This Row],[entity_spawned (AVG)]])*(Table2[[#This Row],[activating_chance]]/100),0)</f>
        <v>25</v>
      </c>
      <c r="X341" s="73" t="s">
        <v>370</v>
      </c>
    </row>
    <row r="342" spans="2:24" x14ac:dyDescent="0.25">
      <c r="B342" s="74" t="s">
        <v>257</v>
      </c>
      <c r="C342">
        <v>1</v>
      </c>
      <c r="D342" s="76">
        <v>1500</v>
      </c>
      <c r="E342" s="76">
        <v>100</v>
      </c>
      <c r="F342" s="76">
        <v>130</v>
      </c>
      <c r="G342" s="76">
        <f>ROUND((Table245[[#This Row],[XP]]*Table245[[#This Row],[entity_spawned (AVG)]])*(Table245[[#This Row],[activating_chance]]/100),0)</f>
        <v>130</v>
      </c>
      <c r="H342" s="73" t="s">
        <v>371</v>
      </c>
      <c r="R342" t="s">
        <v>274</v>
      </c>
      <c r="S342">
        <v>1</v>
      </c>
      <c r="T342">
        <v>150</v>
      </c>
      <c r="U342" s="76">
        <v>100</v>
      </c>
      <c r="V342">
        <v>25</v>
      </c>
      <c r="W342" s="76">
        <f>ROUND((Table2[[#This Row],[XP]]*Table2[[#This Row],[entity_spawned (AVG)]])*(Table2[[#This Row],[activating_chance]]/100),0)</f>
        <v>25</v>
      </c>
      <c r="X342" s="73" t="s">
        <v>370</v>
      </c>
    </row>
    <row r="343" spans="2:24" x14ac:dyDescent="0.25">
      <c r="B343" s="74" t="s">
        <v>257</v>
      </c>
      <c r="C343">
        <v>1</v>
      </c>
      <c r="D343" s="76">
        <v>1500</v>
      </c>
      <c r="E343" s="76">
        <v>100</v>
      </c>
      <c r="F343" s="76">
        <v>130</v>
      </c>
      <c r="G343" s="76">
        <f>ROUND((Table245[[#This Row],[XP]]*Table245[[#This Row],[entity_spawned (AVG)]])*(Table245[[#This Row],[activating_chance]]/100),0)</f>
        <v>130</v>
      </c>
      <c r="H343" s="73" t="s">
        <v>371</v>
      </c>
      <c r="R343" t="s">
        <v>274</v>
      </c>
      <c r="S343">
        <v>4</v>
      </c>
      <c r="T343">
        <v>150</v>
      </c>
      <c r="U343" s="76">
        <v>40</v>
      </c>
      <c r="V343">
        <v>25</v>
      </c>
      <c r="W343" s="76">
        <f>ROUND((Table2[[#This Row],[XP]]*Table2[[#This Row],[entity_spawned (AVG)]])*(Table2[[#This Row],[activating_chance]]/100),0)</f>
        <v>40</v>
      </c>
      <c r="X343" s="73" t="s">
        <v>370</v>
      </c>
    </row>
    <row r="344" spans="2:24" x14ac:dyDescent="0.25">
      <c r="B344" s="74" t="s">
        <v>257</v>
      </c>
      <c r="C344">
        <v>1</v>
      </c>
      <c r="D344" s="76">
        <v>1500</v>
      </c>
      <c r="E344" s="76">
        <v>100</v>
      </c>
      <c r="F344" s="76">
        <v>130</v>
      </c>
      <c r="G344" s="76">
        <f>ROUND((Table245[[#This Row],[XP]]*Table245[[#This Row],[entity_spawned (AVG)]])*(Table245[[#This Row],[activating_chance]]/100),0)</f>
        <v>130</v>
      </c>
      <c r="H344" s="73" t="s">
        <v>371</v>
      </c>
      <c r="R344" t="s">
        <v>274</v>
      </c>
      <c r="S344">
        <v>1</v>
      </c>
      <c r="T344">
        <v>150</v>
      </c>
      <c r="U344" s="76">
        <v>90</v>
      </c>
      <c r="V344">
        <v>25</v>
      </c>
      <c r="W344" s="76">
        <f>ROUND((Table2[[#This Row],[XP]]*Table2[[#This Row],[entity_spawned (AVG)]])*(Table2[[#This Row],[activating_chance]]/100),0)</f>
        <v>23</v>
      </c>
      <c r="X344" s="73" t="s">
        <v>370</v>
      </c>
    </row>
    <row r="345" spans="2:24" x14ac:dyDescent="0.25">
      <c r="B345" s="74" t="s">
        <v>257</v>
      </c>
      <c r="C345">
        <v>1</v>
      </c>
      <c r="D345" s="76">
        <v>1500</v>
      </c>
      <c r="E345" s="76">
        <v>100</v>
      </c>
      <c r="F345" s="76">
        <v>130</v>
      </c>
      <c r="G345" s="76">
        <f>ROUND((Table245[[#This Row],[XP]]*Table245[[#This Row],[entity_spawned (AVG)]])*(Table245[[#This Row],[activating_chance]]/100),0)</f>
        <v>130</v>
      </c>
      <c r="H345" s="73" t="s">
        <v>371</v>
      </c>
      <c r="R345" t="s">
        <v>274</v>
      </c>
      <c r="S345">
        <v>1</v>
      </c>
      <c r="T345">
        <v>80</v>
      </c>
      <c r="U345" s="76">
        <v>100</v>
      </c>
      <c r="V345">
        <v>25</v>
      </c>
      <c r="W345" s="76">
        <f>ROUND((Table2[[#This Row],[XP]]*Table2[[#This Row],[entity_spawned (AVG)]])*(Table2[[#This Row],[activating_chance]]/100),0)</f>
        <v>25</v>
      </c>
      <c r="X345" s="73" t="s">
        <v>370</v>
      </c>
    </row>
    <row r="346" spans="2:24" x14ac:dyDescent="0.25">
      <c r="B346" s="74" t="s">
        <v>257</v>
      </c>
      <c r="C346">
        <v>1</v>
      </c>
      <c r="D346" s="76">
        <v>1500</v>
      </c>
      <c r="E346" s="76">
        <v>100</v>
      </c>
      <c r="F346" s="76">
        <v>130</v>
      </c>
      <c r="G346" s="76">
        <f>ROUND((Table245[[#This Row],[XP]]*Table245[[#This Row],[entity_spawned (AVG)]])*(Table245[[#This Row],[activating_chance]]/100),0)</f>
        <v>130</v>
      </c>
      <c r="H346" s="73" t="s">
        <v>371</v>
      </c>
      <c r="R346" t="s">
        <v>274</v>
      </c>
      <c r="S346">
        <v>2</v>
      </c>
      <c r="T346">
        <v>150</v>
      </c>
      <c r="U346" s="76">
        <v>80</v>
      </c>
      <c r="V346">
        <v>25</v>
      </c>
      <c r="W346" s="76">
        <f>ROUND((Table2[[#This Row],[XP]]*Table2[[#This Row],[entity_spawned (AVG)]])*(Table2[[#This Row],[activating_chance]]/100),0)</f>
        <v>40</v>
      </c>
      <c r="X346" s="73" t="s">
        <v>370</v>
      </c>
    </row>
    <row r="347" spans="2:24" x14ac:dyDescent="0.25">
      <c r="B347" s="74" t="s">
        <v>257</v>
      </c>
      <c r="C347">
        <v>1</v>
      </c>
      <c r="D347" s="76">
        <v>1500</v>
      </c>
      <c r="E347" s="76">
        <v>100</v>
      </c>
      <c r="F347" s="76">
        <v>130</v>
      </c>
      <c r="G347" s="76">
        <f>ROUND((Table245[[#This Row],[XP]]*Table245[[#This Row],[entity_spawned (AVG)]])*(Table245[[#This Row],[activating_chance]]/100),0)</f>
        <v>130</v>
      </c>
      <c r="H347" s="73" t="s">
        <v>371</v>
      </c>
      <c r="R347" t="s">
        <v>274</v>
      </c>
      <c r="S347">
        <v>2</v>
      </c>
      <c r="T347">
        <v>150</v>
      </c>
      <c r="U347" s="76">
        <v>20</v>
      </c>
      <c r="V347">
        <v>25</v>
      </c>
      <c r="W347" s="76">
        <f>ROUND((Table2[[#This Row],[XP]]*Table2[[#This Row],[entity_spawned (AVG)]])*(Table2[[#This Row],[activating_chance]]/100),0)</f>
        <v>10</v>
      </c>
      <c r="X347" s="73" t="s">
        <v>370</v>
      </c>
    </row>
    <row r="348" spans="2:24" x14ac:dyDescent="0.25">
      <c r="B348" s="74" t="s">
        <v>257</v>
      </c>
      <c r="C348">
        <v>1</v>
      </c>
      <c r="D348" s="76">
        <v>1500</v>
      </c>
      <c r="E348" s="76">
        <v>100</v>
      </c>
      <c r="F348" s="76">
        <v>130</v>
      </c>
      <c r="G348" s="76">
        <f>ROUND((Table245[[#This Row],[XP]]*Table245[[#This Row],[entity_spawned (AVG)]])*(Table245[[#This Row],[activating_chance]]/100),0)</f>
        <v>130</v>
      </c>
      <c r="H348" s="73" t="s">
        <v>371</v>
      </c>
      <c r="R348" t="s">
        <v>274</v>
      </c>
      <c r="S348">
        <v>1</v>
      </c>
      <c r="T348">
        <v>100</v>
      </c>
      <c r="U348" s="76">
        <v>100</v>
      </c>
      <c r="V348">
        <v>25</v>
      </c>
      <c r="W348" s="76">
        <f>ROUND((Table2[[#This Row],[XP]]*Table2[[#This Row],[entity_spawned (AVG)]])*(Table2[[#This Row],[activating_chance]]/100),0)</f>
        <v>25</v>
      </c>
      <c r="X348" s="73" t="s">
        <v>370</v>
      </c>
    </row>
    <row r="349" spans="2:24" x14ac:dyDescent="0.25">
      <c r="B349" s="74" t="s">
        <v>257</v>
      </c>
      <c r="C349">
        <v>1</v>
      </c>
      <c r="D349" s="76">
        <v>1500</v>
      </c>
      <c r="E349" s="76">
        <v>100</v>
      </c>
      <c r="F349" s="76">
        <v>130</v>
      </c>
      <c r="G349" s="76">
        <f>ROUND((Table245[[#This Row],[XP]]*Table245[[#This Row],[entity_spawned (AVG)]])*(Table245[[#This Row],[activating_chance]]/100),0)</f>
        <v>130</v>
      </c>
      <c r="H349" s="73" t="s">
        <v>371</v>
      </c>
      <c r="R349" t="s">
        <v>274</v>
      </c>
      <c r="S349">
        <v>1</v>
      </c>
      <c r="T349">
        <v>150</v>
      </c>
      <c r="U349" s="76">
        <v>100</v>
      </c>
      <c r="V349">
        <v>25</v>
      </c>
      <c r="W349" s="76">
        <f>ROUND((Table2[[#This Row],[XP]]*Table2[[#This Row],[entity_spawned (AVG)]])*(Table2[[#This Row],[activating_chance]]/100),0)</f>
        <v>25</v>
      </c>
      <c r="X349" s="73" t="s">
        <v>370</v>
      </c>
    </row>
    <row r="350" spans="2:24" x14ac:dyDescent="0.25">
      <c r="B350" s="74" t="s">
        <v>257</v>
      </c>
      <c r="C350">
        <v>1</v>
      </c>
      <c r="D350" s="76">
        <v>1500</v>
      </c>
      <c r="E350" s="76">
        <v>100</v>
      </c>
      <c r="F350" s="76">
        <v>130</v>
      </c>
      <c r="G350" s="76">
        <f>ROUND((Table245[[#This Row],[XP]]*Table245[[#This Row],[entity_spawned (AVG)]])*(Table245[[#This Row],[activating_chance]]/100),0)</f>
        <v>130</v>
      </c>
      <c r="H350" s="73" t="s">
        <v>371</v>
      </c>
      <c r="R350" t="s">
        <v>274</v>
      </c>
      <c r="S350">
        <v>1</v>
      </c>
      <c r="T350">
        <v>120</v>
      </c>
      <c r="U350" s="76">
        <v>100</v>
      </c>
      <c r="V350">
        <v>25</v>
      </c>
      <c r="W350" s="76">
        <f>ROUND((Table2[[#This Row],[XP]]*Table2[[#This Row],[entity_spawned (AVG)]])*(Table2[[#This Row],[activating_chance]]/100),0)</f>
        <v>25</v>
      </c>
      <c r="X350" s="73" t="s">
        <v>370</v>
      </c>
    </row>
    <row r="351" spans="2:24" x14ac:dyDescent="0.25">
      <c r="B351" s="74" t="s">
        <v>257</v>
      </c>
      <c r="C351">
        <v>1</v>
      </c>
      <c r="D351" s="76">
        <v>1500</v>
      </c>
      <c r="E351" s="76">
        <v>20</v>
      </c>
      <c r="F351" s="76">
        <v>130</v>
      </c>
      <c r="G351" s="76">
        <f>ROUND((Table245[[#This Row],[XP]]*Table245[[#This Row],[entity_spawned (AVG)]])*(Table245[[#This Row],[activating_chance]]/100),0)</f>
        <v>26</v>
      </c>
      <c r="H351" s="73" t="s">
        <v>371</v>
      </c>
      <c r="R351" t="s">
        <v>274</v>
      </c>
      <c r="S351">
        <v>1</v>
      </c>
      <c r="T351">
        <v>150</v>
      </c>
      <c r="U351" s="76">
        <v>100</v>
      </c>
      <c r="V351">
        <v>25</v>
      </c>
      <c r="W351" s="76">
        <f>ROUND((Table2[[#This Row],[XP]]*Table2[[#This Row],[entity_spawned (AVG)]])*(Table2[[#This Row],[activating_chance]]/100),0)</f>
        <v>25</v>
      </c>
      <c r="X351" s="73" t="s">
        <v>370</v>
      </c>
    </row>
    <row r="352" spans="2:24" x14ac:dyDescent="0.25">
      <c r="B352" s="74" t="s">
        <v>257</v>
      </c>
      <c r="C352">
        <v>1</v>
      </c>
      <c r="D352" s="76">
        <v>1500</v>
      </c>
      <c r="E352" s="76">
        <v>100</v>
      </c>
      <c r="F352" s="76">
        <v>130</v>
      </c>
      <c r="G352" s="76">
        <f>ROUND((Table245[[#This Row],[XP]]*Table245[[#This Row],[entity_spawned (AVG)]])*(Table245[[#This Row],[activating_chance]]/100),0)</f>
        <v>130</v>
      </c>
      <c r="H352" s="73" t="s">
        <v>371</v>
      </c>
      <c r="R352" t="s">
        <v>274</v>
      </c>
      <c r="S352">
        <v>1</v>
      </c>
      <c r="T352">
        <v>100</v>
      </c>
      <c r="U352" s="76">
        <v>100</v>
      </c>
      <c r="V352">
        <v>25</v>
      </c>
      <c r="W352" s="76">
        <f>ROUND((Table2[[#This Row],[XP]]*Table2[[#This Row],[entity_spawned (AVG)]])*(Table2[[#This Row],[activating_chance]]/100),0)</f>
        <v>25</v>
      </c>
      <c r="X352" s="73" t="s">
        <v>370</v>
      </c>
    </row>
    <row r="353" spans="2:24" x14ac:dyDescent="0.25">
      <c r="B353" s="74" t="s">
        <v>257</v>
      </c>
      <c r="C353">
        <v>1</v>
      </c>
      <c r="D353" s="76">
        <v>1500</v>
      </c>
      <c r="E353" s="76">
        <v>100</v>
      </c>
      <c r="F353" s="76">
        <v>130</v>
      </c>
      <c r="G353" s="76">
        <f>ROUND((Table245[[#This Row],[XP]]*Table245[[#This Row],[entity_spawned (AVG)]])*(Table245[[#This Row],[activating_chance]]/100),0)</f>
        <v>130</v>
      </c>
      <c r="H353" s="73" t="s">
        <v>371</v>
      </c>
      <c r="R353" t="s">
        <v>274</v>
      </c>
      <c r="S353">
        <v>1</v>
      </c>
      <c r="T353">
        <v>160</v>
      </c>
      <c r="U353" s="76">
        <v>100</v>
      </c>
      <c r="V353">
        <v>25</v>
      </c>
      <c r="W353" s="76">
        <f>ROUND((Table2[[#This Row],[XP]]*Table2[[#This Row],[entity_spawned (AVG)]])*(Table2[[#This Row],[activating_chance]]/100),0)</f>
        <v>25</v>
      </c>
      <c r="X353" s="73" t="s">
        <v>370</v>
      </c>
    </row>
    <row r="354" spans="2:24" x14ac:dyDescent="0.25">
      <c r="B354" s="74" t="s">
        <v>257</v>
      </c>
      <c r="C354">
        <v>1</v>
      </c>
      <c r="D354" s="76">
        <v>1500</v>
      </c>
      <c r="E354" s="76">
        <v>100</v>
      </c>
      <c r="F354" s="76">
        <v>130</v>
      </c>
      <c r="G354" s="76">
        <f>ROUND((Table245[[#This Row],[XP]]*Table245[[#This Row],[entity_spawned (AVG)]])*(Table245[[#This Row],[activating_chance]]/100),0)</f>
        <v>130</v>
      </c>
      <c r="H354" s="73" t="s">
        <v>371</v>
      </c>
      <c r="R354" t="s">
        <v>274</v>
      </c>
      <c r="S354">
        <v>2</v>
      </c>
      <c r="T354">
        <v>150</v>
      </c>
      <c r="U354" s="76">
        <v>60</v>
      </c>
      <c r="V354">
        <v>25</v>
      </c>
      <c r="W354" s="76">
        <f>ROUND((Table2[[#This Row],[XP]]*Table2[[#This Row],[entity_spawned (AVG)]])*(Table2[[#This Row],[activating_chance]]/100),0)</f>
        <v>30</v>
      </c>
      <c r="X354" s="73" t="s">
        <v>370</v>
      </c>
    </row>
    <row r="355" spans="2:24" x14ac:dyDescent="0.25">
      <c r="B355" s="74" t="s">
        <v>257</v>
      </c>
      <c r="C355">
        <v>1</v>
      </c>
      <c r="D355" s="76">
        <v>1500</v>
      </c>
      <c r="E355" s="76">
        <v>100</v>
      </c>
      <c r="F355" s="76">
        <v>130</v>
      </c>
      <c r="G355" s="76">
        <f>ROUND((Table245[[#This Row],[XP]]*Table245[[#This Row],[entity_spawned (AVG)]])*(Table245[[#This Row],[activating_chance]]/100),0)</f>
        <v>130</v>
      </c>
      <c r="H355" s="73" t="s">
        <v>371</v>
      </c>
      <c r="R355" t="s">
        <v>274</v>
      </c>
      <c r="S355">
        <v>1</v>
      </c>
      <c r="T355">
        <v>150</v>
      </c>
      <c r="U355" s="76">
        <v>100</v>
      </c>
      <c r="V355">
        <v>25</v>
      </c>
      <c r="W355" s="76">
        <f>ROUND((Table2[[#This Row],[XP]]*Table2[[#This Row],[entity_spawned (AVG)]])*(Table2[[#This Row],[activating_chance]]/100),0)</f>
        <v>25</v>
      </c>
      <c r="X355" s="73" t="s">
        <v>370</v>
      </c>
    </row>
    <row r="356" spans="2:24" x14ac:dyDescent="0.25">
      <c r="B356" s="74" t="s">
        <v>257</v>
      </c>
      <c r="C356">
        <v>1</v>
      </c>
      <c r="D356" s="76">
        <v>1500</v>
      </c>
      <c r="E356" s="76">
        <v>100</v>
      </c>
      <c r="F356" s="76">
        <v>130</v>
      </c>
      <c r="G356" s="76">
        <f>ROUND((Table245[[#This Row],[XP]]*Table245[[#This Row],[entity_spawned (AVG)]])*(Table245[[#This Row],[activating_chance]]/100),0)</f>
        <v>130</v>
      </c>
      <c r="H356" s="73" t="s">
        <v>371</v>
      </c>
      <c r="R356" t="s">
        <v>274</v>
      </c>
      <c r="S356">
        <v>1</v>
      </c>
      <c r="T356">
        <v>100</v>
      </c>
      <c r="U356" s="76">
        <v>100</v>
      </c>
      <c r="V356">
        <v>25</v>
      </c>
      <c r="W356" s="76">
        <f>ROUND((Table2[[#This Row],[XP]]*Table2[[#This Row],[entity_spawned (AVG)]])*(Table2[[#This Row],[activating_chance]]/100),0)</f>
        <v>25</v>
      </c>
      <c r="X356" s="73" t="s">
        <v>370</v>
      </c>
    </row>
    <row r="357" spans="2:24" x14ac:dyDescent="0.25">
      <c r="B357" s="74" t="s">
        <v>257</v>
      </c>
      <c r="C357">
        <v>1</v>
      </c>
      <c r="D357" s="76">
        <v>1500</v>
      </c>
      <c r="E357" s="76">
        <v>100</v>
      </c>
      <c r="F357" s="76">
        <v>130</v>
      </c>
      <c r="G357" s="76">
        <f>ROUND((Table245[[#This Row],[XP]]*Table245[[#This Row],[entity_spawned (AVG)]])*(Table245[[#This Row],[activating_chance]]/100),0)</f>
        <v>130</v>
      </c>
      <c r="H357" s="73" t="s">
        <v>371</v>
      </c>
      <c r="R357" t="s">
        <v>274</v>
      </c>
      <c r="S357">
        <v>1</v>
      </c>
      <c r="T357">
        <v>150</v>
      </c>
      <c r="U357" s="76">
        <v>100</v>
      </c>
      <c r="V357">
        <v>25</v>
      </c>
      <c r="W357" s="76">
        <f>ROUND((Table2[[#This Row],[XP]]*Table2[[#This Row],[entity_spawned (AVG)]])*(Table2[[#This Row],[activating_chance]]/100),0)</f>
        <v>25</v>
      </c>
      <c r="X357" s="73" t="s">
        <v>370</v>
      </c>
    </row>
    <row r="358" spans="2:24" x14ac:dyDescent="0.25">
      <c r="B358" s="74" t="s">
        <v>257</v>
      </c>
      <c r="C358">
        <v>1</v>
      </c>
      <c r="D358" s="76">
        <v>1500</v>
      </c>
      <c r="E358" s="76">
        <v>100</v>
      </c>
      <c r="F358" s="76">
        <v>130</v>
      </c>
      <c r="G358" s="76">
        <f>ROUND((Table245[[#This Row],[XP]]*Table245[[#This Row],[entity_spawned (AVG)]])*(Table245[[#This Row],[activating_chance]]/100),0)</f>
        <v>130</v>
      </c>
      <c r="H358" s="73" t="s">
        <v>371</v>
      </c>
      <c r="R358" t="s">
        <v>274</v>
      </c>
      <c r="S358">
        <v>1</v>
      </c>
      <c r="T358">
        <v>100</v>
      </c>
      <c r="U358" s="76">
        <v>60</v>
      </c>
      <c r="V358">
        <v>25</v>
      </c>
      <c r="W358" s="76">
        <f>ROUND((Table2[[#This Row],[XP]]*Table2[[#This Row],[entity_spawned (AVG)]])*(Table2[[#This Row],[activating_chance]]/100),0)</f>
        <v>15</v>
      </c>
      <c r="X358" s="73" t="s">
        <v>370</v>
      </c>
    </row>
    <row r="359" spans="2:24" x14ac:dyDescent="0.25">
      <c r="B359" s="74" t="s">
        <v>257</v>
      </c>
      <c r="C359">
        <v>1</v>
      </c>
      <c r="D359" s="76">
        <v>1500</v>
      </c>
      <c r="E359" s="76">
        <v>100</v>
      </c>
      <c r="F359" s="76">
        <v>130</v>
      </c>
      <c r="G359" s="76">
        <f>ROUND((Table245[[#This Row],[XP]]*Table245[[#This Row],[entity_spawned (AVG)]])*(Table245[[#This Row],[activating_chance]]/100),0)</f>
        <v>130</v>
      </c>
      <c r="H359" s="73" t="s">
        <v>371</v>
      </c>
      <c r="R359" t="s">
        <v>274</v>
      </c>
      <c r="S359">
        <v>2</v>
      </c>
      <c r="T359">
        <v>150</v>
      </c>
      <c r="U359" s="76">
        <v>100</v>
      </c>
      <c r="V359">
        <v>25</v>
      </c>
      <c r="W359" s="76">
        <f>ROUND((Table2[[#This Row],[XP]]*Table2[[#This Row],[entity_spawned (AVG)]])*(Table2[[#This Row],[activating_chance]]/100),0)</f>
        <v>50</v>
      </c>
      <c r="X359" s="73" t="s">
        <v>370</v>
      </c>
    </row>
    <row r="360" spans="2:24" x14ac:dyDescent="0.25">
      <c r="B360" s="74" t="s">
        <v>257</v>
      </c>
      <c r="C360">
        <v>1</v>
      </c>
      <c r="D360" s="76">
        <v>1500</v>
      </c>
      <c r="E360" s="76">
        <v>100</v>
      </c>
      <c r="F360" s="76">
        <v>130</v>
      </c>
      <c r="G360" s="76">
        <f>ROUND((Table245[[#This Row],[XP]]*Table245[[#This Row],[entity_spawned (AVG)]])*(Table245[[#This Row],[activating_chance]]/100),0)</f>
        <v>130</v>
      </c>
      <c r="H360" s="73" t="s">
        <v>371</v>
      </c>
      <c r="R360" t="s">
        <v>274</v>
      </c>
      <c r="S360">
        <v>1</v>
      </c>
      <c r="T360">
        <v>100</v>
      </c>
      <c r="U360" s="76">
        <v>100</v>
      </c>
      <c r="V360">
        <v>25</v>
      </c>
      <c r="W360" s="76">
        <f>ROUND((Table2[[#This Row],[XP]]*Table2[[#This Row],[entity_spawned (AVG)]])*(Table2[[#This Row],[activating_chance]]/100),0)</f>
        <v>25</v>
      </c>
      <c r="X360" s="73" t="s">
        <v>370</v>
      </c>
    </row>
    <row r="361" spans="2:24" x14ac:dyDescent="0.25">
      <c r="B361" s="74" t="s">
        <v>257</v>
      </c>
      <c r="C361">
        <v>1</v>
      </c>
      <c r="D361" s="76">
        <v>1500</v>
      </c>
      <c r="E361" s="76">
        <v>100</v>
      </c>
      <c r="F361" s="76">
        <v>130</v>
      </c>
      <c r="G361" s="76">
        <f>ROUND((Table245[[#This Row],[XP]]*Table245[[#This Row],[entity_spawned (AVG)]])*(Table245[[#This Row],[activating_chance]]/100),0)</f>
        <v>130</v>
      </c>
      <c r="H361" s="73" t="s">
        <v>371</v>
      </c>
      <c r="R361" t="s">
        <v>274</v>
      </c>
      <c r="S361">
        <v>1</v>
      </c>
      <c r="T361">
        <v>150</v>
      </c>
      <c r="U361" s="76">
        <v>90</v>
      </c>
      <c r="V361">
        <v>25</v>
      </c>
      <c r="W361" s="76">
        <f>ROUND((Table2[[#This Row],[XP]]*Table2[[#This Row],[entity_spawned (AVG)]])*(Table2[[#This Row],[activating_chance]]/100),0)</f>
        <v>23</v>
      </c>
      <c r="X361" s="73" t="s">
        <v>370</v>
      </c>
    </row>
    <row r="362" spans="2:24" x14ac:dyDescent="0.25">
      <c r="B362" s="74" t="s">
        <v>257</v>
      </c>
      <c r="C362">
        <v>1</v>
      </c>
      <c r="D362" s="76">
        <v>1500</v>
      </c>
      <c r="E362" s="76">
        <v>100</v>
      </c>
      <c r="F362" s="76">
        <v>130</v>
      </c>
      <c r="G362" s="76">
        <f>ROUND((Table245[[#This Row],[XP]]*Table245[[#This Row],[entity_spawned (AVG)]])*(Table245[[#This Row],[activating_chance]]/100),0)</f>
        <v>130</v>
      </c>
      <c r="H362" s="73" t="s">
        <v>371</v>
      </c>
      <c r="R362" t="s">
        <v>274</v>
      </c>
      <c r="S362">
        <v>2</v>
      </c>
      <c r="T362">
        <v>150</v>
      </c>
      <c r="U362" s="76">
        <v>100</v>
      </c>
      <c r="V362">
        <v>25</v>
      </c>
      <c r="W362" s="76">
        <f>ROUND((Table2[[#This Row],[XP]]*Table2[[#This Row],[entity_spawned (AVG)]])*(Table2[[#This Row],[activating_chance]]/100),0)</f>
        <v>50</v>
      </c>
      <c r="X362" s="73" t="s">
        <v>370</v>
      </c>
    </row>
    <row r="363" spans="2:24" x14ac:dyDescent="0.25">
      <c r="B363" s="74" t="s">
        <v>257</v>
      </c>
      <c r="C363">
        <v>1</v>
      </c>
      <c r="D363" s="76">
        <v>1500</v>
      </c>
      <c r="E363" s="76">
        <v>80</v>
      </c>
      <c r="F363" s="76">
        <v>130</v>
      </c>
      <c r="G363" s="76">
        <f>ROUND((Table245[[#This Row],[XP]]*Table245[[#This Row],[entity_spawned (AVG)]])*(Table245[[#This Row],[activating_chance]]/100),0)</f>
        <v>104</v>
      </c>
      <c r="H363" s="73" t="s">
        <v>371</v>
      </c>
      <c r="R363" t="s">
        <v>274</v>
      </c>
      <c r="S363">
        <v>1</v>
      </c>
      <c r="T363">
        <v>100</v>
      </c>
      <c r="U363" s="76">
        <v>100</v>
      </c>
      <c r="V363">
        <v>25</v>
      </c>
      <c r="W363" s="76">
        <f>ROUND((Table2[[#This Row],[XP]]*Table2[[#This Row],[entity_spawned (AVG)]])*(Table2[[#This Row],[activating_chance]]/100),0)</f>
        <v>25</v>
      </c>
      <c r="X363" s="73" t="s">
        <v>370</v>
      </c>
    </row>
    <row r="364" spans="2:24" x14ac:dyDescent="0.25">
      <c r="B364" s="74" t="s">
        <v>258</v>
      </c>
      <c r="C364">
        <v>1</v>
      </c>
      <c r="D364" s="76">
        <v>200</v>
      </c>
      <c r="E364" s="76">
        <v>100</v>
      </c>
      <c r="F364" s="76">
        <v>55</v>
      </c>
      <c r="G364" s="76">
        <f>ROUND((Table245[[#This Row],[XP]]*Table245[[#This Row],[entity_spawned (AVG)]])*(Table245[[#This Row],[activating_chance]]/100),0)</f>
        <v>55</v>
      </c>
      <c r="H364" s="73" t="s">
        <v>370</v>
      </c>
      <c r="R364" t="s">
        <v>274</v>
      </c>
      <c r="S364">
        <v>1</v>
      </c>
      <c r="T364">
        <v>150</v>
      </c>
      <c r="U364" s="76">
        <v>100</v>
      </c>
      <c r="V364">
        <v>25</v>
      </c>
      <c r="W364" s="76">
        <f>ROUND((Table2[[#This Row],[XP]]*Table2[[#This Row],[entity_spawned (AVG)]])*(Table2[[#This Row],[activating_chance]]/100),0)</f>
        <v>25</v>
      </c>
      <c r="X364" s="73" t="s">
        <v>370</v>
      </c>
    </row>
    <row r="365" spans="2:24" x14ac:dyDescent="0.25">
      <c r="B365" s="74" t="s">
        <v>258</v>
      </c>
      <c r="C365">
        <v>1</v>
      </c>
      <c r="D365" s="76">
        <v>200</v>
      </c>
      <c r="E365" s="76">
        <v>100</v>
      </c>
      <c r="F365" s="76">
        <v>55</v>
      </c>
      <c r="G365" s="76">
        <f>ROUND((Table245[[#This Row],[XP]]*Table245[[#This Row],[entity_spawned (AVG)]])*(Table245[[#This Row],[activating_chance]]/100),0)</f>
        <v>55</v>
      </c>
      <c r="H365" s="73" t="s">
        <v>370</v>
      </c>
      <c r="R365" t="s">
        <v>274</v>
      </c>
      <c r="S365">
        <v>2</v>
      </c>
      <c r="T365">
        <v>150</v>
      </c>
      <c r="U365" s="76">
        <v>40</v>
      </c>
      <c r="V365">
        <v>25</v>
      </c>
      <c r="W365" s="76">
        <f>ROUND((Table2[[#This Row],[XP]]*Table2[[#This Row],[entity_spawned (AVG)]])*(Table2[[#This Row],[activating_chance]]/100),0)</f>
        <v>20</v>
      </c>
      <c r="X365" s="73" t="s">
        <v>370</v>
      </c>
    </row>
    <row r="366" spans="2:24" x14ac:dyDescent="0.25">
      <c r="B366" s="74" t="s">
        <v>258</v>
      </c>
      <c r="C366">
        <v>1</v>
      </c>
      <c r="D366" s="76">
        <v>200</v>
      </c>
      <c r="E366" s="76">
        <v>100</v>
      </c>
      <c r="F366" s="76">
        <v>55</v>
      </c>
      <c r="G366" s="76">
        <f>ROUND((Table245[[#This Row],[XP]]*Table245[[#This Row],[entity_spawned (AVG)]])*(Table245[[#This Row],[activating_chance]]/100),0)</f>
        <v>55</v>
      </c>
      <c r="H366" s="73" t="s">
        <v>370</v>
      </c>
      <c r="R366" t="s">
        <v>274</v>
      </c>
      <c r="S366">
        <v>1</v>
      </c>
      <c r="T366">
        <v>100</v>
      </c>
      <c r="U366" s="76">
        <v>100</v>
      </c>
      <c r="V366">
        <v>25</v>
      </c>
      <c r="W366" s="76">
        <f>ROUND((Table2[[#This Row],[XP]]*Table2[[#This Row],[entity_spawned (AVG)]])*(Table2[[#This Row],[activating_chance]]/100),0)</f>
        <v>25</v>
      </c>
      <c r="X366" s="73" t="s">
        <v>370</v>
      </c>
    </row>
    <row r="367" spans="2:24" x14ac:dyDescent="0.25">
      <c r="B367" s="74" t="s">
        <v>259</v>
      </c>
      <c r="C367">
        <v>1</v>
      </c>
      <c r="D367" s="76">
        <v>140</v>
      </c>
      <c r="E367" s="76">
        <v>80</v>
      </c>
      <c r="F367" s="76">
        <v>25</v>
      </c>
      <c r="G367" s="76">
        <f>ROUND((Table245[[#This Row],[XP]]*Table245[[#This Row],[entity_spawned (AVG)]])*(Table245[[#This Row],[activating_chance]]/100),0)</f>
        <v>20</v>
      </c>
      <c r="H367" s="73" t="s">
        <v>370</v>
      </c>
      <c r="R367" t="s">
        <v>274</v>
      </c>
      <c r="S367">
        <v>1</v>
      </c>
      <c r="T367">
        <v>100</v>
      </c>
      <c r="U367" s="76">
        <v>100</v>
      </c>
      <c r="V367">
        <v>25</v>
      </c>
      <c r="W367" s="76">
        <f>ROUND((Table2[[#This Row],[XP]]*Table2[[#This Row],[entity_spawned (AVG)]])*(Table2[[#This Row],[activating_chance]]/100),0)</f>
        <v>25</v>
      </c>
      <c r="X367" s="73" t="s">
        <v>370</v>
      </c>
    </row>
    <row r="368" spans="2:24" x14ac:dyDescent="0.25">
      <c r="B368" s="74" t="s">
        <v>259</v>
      </c>
      <c r="C368">
        <v>1</v>
      </c>
      <c r="D368" s="76">
        <v>140</v>
      </c>
      <c r="E368" s="76">
        <v>100</v>
      </c>
      <c r="F368" s="76">
        <v>25</v>
      </c>
      <c r="G368" s="76">
        <f>ROUND((Table245[[#This Row],[XP]]*Table245[[#This Row],[entity_spawned (AVG)]])*(Table245[[#This Row],[activating_chance]]/100),0)</f>
        <v>25</v>
      </c>
      <c r="H368" s="73" t="s">
        <v>370</v>
      </c>
      <c r="R368" t="s">
        <v>274</v>
      </c>
      <c r="S368">
        <v>1</v>
      </c>
      <c r="T368">
        <v>85</v>
      </c>
      <c r="U368" s="76">
        <v>100</v>
      </c>
      <c r="V368">
        <v>25</v>
      </c>
      <c r="W368" s="76">
        <f>ROUND((Table2[[#This Row],[XP]]*Table2[[#This Row],[entity_spawned (AVG)]])*(Table2[[#This Row],[activating_chance]]/100),0)</f>
        <v>25</v>
      </c>
      <c r="X368" s="73" t="s">
        <v>370</v>
      </c>
    </row>
    <row r="369" spans="2:24" x14ac:dyDescent="0.25">
      <c r="B369" s="74" t="s">
        <v>259</v>
      </c>
      <c r="C369">
        <v>1</v>
      </c>
      <c r="D369" s="76">
        <v>140</v>
      </c>
      <c r="E369" s="76">
        <v>80</v>
      </c>
      <c r="F369" s="76">
        <v>25</v>
      </c>
      <c r="G369" s="76">
        <f>ROUND((Table245[[#This Row],[XP]]*Table245[[#This Row],[entity_spawned (AVG)]])*(Table245[[#This Row],[activating_chance]]/100),0)</f>
        <v>20</v>
      </c>
      <c r="H369" s="73" t="s">
        <v>370</v>
      </c>
      <c r="R369" t="s">
        <v>274</v>
      </c>
      <c r="S369">
        <v>1</v>
      </c>
      <c r="T369">
        <v>100</v>
      </c>
      <c r="U369" s="76">
        <v>100</v>
      </c>
      <c r="V369">
        <v>25</v>
      </c>
      <c r="W369" s="76">
        <f>ROUND((Table2[[#This Row],[XP]]*Table2[[#This Row],[entity_spawned (AVG)]])*(Table2[[#This Row],[activating_chance]]/100),0)</f>
        <v>25</v>
      </c>
      <c r="X369" s="73" t="s">
        <v>370</v>
      </c>
    </row>
    <row r="370" spans="2:24" x14ac:dyDescent="0.25">
      <c r="B370" s="74" t="s">
        <v>259</v>
      </c>
      <c r="C370">
        <v>1</v>
      </c>
      <c r="D370" s="76">
        <v>140</v>
      </c>
      <c r="E370" s="76">
        <v>100</v>
      </c>
      <c r="F370" s="76">
        <v>25</v>
      </c>
      <c r="G370" s="76">
        <f>ROUND((Table245[[#This Row],[XP]]*Table245[[#This Row],[entity_spawned (AVG)]])*(Table245[[#This Row],[activating_chance]]/100),0)</f>
        <v>25</v>
      </c>
      <c r="H370" s="73" t="s">
        <v>370</v>
      </c>
      <c r="R370" t="s">
        <v>274</v>
      </c>
      <c r="S370">
        <v>4</v>
      </c>
      <c r="T370">
        <v>150</v>
      </c>
      <c r="U370" s="76">
        <v>60</v>
      </c>
      <c r="V370">
        <v>25</v>
      </c>
      <c r="W370" s="76">
        <f>ROUND((Table2[[#This Row],[XP]]*Table2[[#This Row],[entity_spawned (AVG)]])*(Table2[[#This Row],[activating_chance]]/100),0)</f>
        <v>60</v>
      </c>
      <c r="X370" s="73" t="s">
        <v>370</v>
      </c>
    </row>
    <row r="371" spans="2:24" x14ac:dyDescent="0.25">
      <c r="B371" s="74" t="s">
        <v>259</v>
      </c>
      <c r="C371">
        <v>1</v>
      </c>
      <c r="D371" s="76">
        <v>140</v>
      </c>
      <c r="E371" s="76">
        <v>100</v>
      </c>
      <c r="F371" s="76">
        <v>25</v>
      </c>
      <c r="G371" s="76">
        <f>ROUND((Table245[[#This Row],[XP]]*Table245[[#This Row],[entity_spawned (AVG)]])*(Table245[[#This Row],[activating_chance]]/100),0)</f>
        <v>25</v>
      </c>
      <c r="H371" s="73" t="s">
        <v>370</v>
      </c>
      <c r="R371" t="s">
        <v>274</v>
      </c>
      <c r="S371">
        <v>1</v>
      </c>
      <c r="T371">
        <v>90</v>
      </c>
      <c r="U371" s="76">
        <v>100</v>
      </c>
      <c r="V371">
        <v>25</v>
      </c>
      <c r="W371" s="76">
        <f>ROUND((Table2[[#This Row],[XP]]*Table2[[#This Row],[entity_spawned (AVG)]])*(Table2[[#This Row],[activating_chance]]/100),0)</f>
        <v>25</v>
      </c>
      <c r="X371" s="73" t="s">
        <v>370</v>
      </c>
    </row>
    <row r="372" spans="2:24" x14ac:dyDescent="0.25">
      <c r="B372" s="74" t="s">
        <v>259</v>
      </c>
      <c r="C372">
        <v>1</v>
      </c>
      <c r="D372" s="76">
        <v>100</v>
      </c>
      <c r="E372" s="76">
        <v>100</v>
      </c>
      <c r="F372" s="76">
        <v>25</v>
      </c>
      <c r="G372" s="76">
        <f>ROUND((Table245[[#This Row],[XP]]*Table245[[#This Row],[entity_spawned (AVG)]])*(Table245[[#This Row],[activating_chance]]/100),0)</f>
        <v>25</v>
      </c>
      <c r="H372" s="73" t="s">
        <v>370</v>
      </c>
      <c r="R372" t="s">
        <v>274</v>
      </c>
      <c r="S372">
        <v>1</v>
      </c>
      <c r="T372">
        <v>150</v>
      </c>
      <c r="U372" s="76">
        <v>90</v>
      </c>
      <c r="V372">
        <v>25</v>
      </c>
      <c r="W372" s="76">
        <f>ROUND((Table2[[#This Row],[XP]]*Table2[[#This Row],[entity_spawned (AVG)]])*(Table2[[#This Row],[activating_chance]]/100),0)</f>
        <v>23</v>
      </c>
      <c r="X372" s="73" t="s">
        <v>370</v>
      </c>
    </row>
    <row r="373" spans="2:24" x14ac:dyDescent="0.25">
      <c r="B373" s="74" t="s">
        <v>425</v>
      </c>
      <c r="C373">
        <v>1</v>
      </c>
      <c r="D373" s="76">
        <v>180</v>
      </c>
      <c r="E373" s="76">
        <v>100</v>
      </c>
      <c r="F373" s="76">
        <v>25</v>
      </c>
      <c r="G373" s="76">
        <f>ROUND((Table245[[#This Row],[XP]]*Table245[[#This Row],[entity_spawned (AVG)]])*(Table245[[#This Row],[activating_chance]]/100),0)</f>
        <v>25</v>
      </c>
      <c r="H373" s="73" t="s">
        <v>370</v>
      </c>
      <c r="R373" t="s">
        <v>274</v>
      </c>
      <c r="S373">
        <v>1</v>
      </c>
      <c r="T373">
        <v>90</v>
      </c>
      <c r="U373" s="76">
        <v>100</v>
      </c>
      <c r="V373">
        <v>25</v>
      </c>
      <c r="W373" s="76">
        <f>ROUND((Table2[[#This Row],[XP]]*Table2[[#This Row],[entity_spawned (AVG)]])*(Table2[[#This Row],[activating_chance]]/100),0)</f>
        <v>25</v>
      </c>
      <c r="X373" s="73" t="s">
        <v>370</v>
      </c>
    </row>
    <row r="374" spans="2:24" x14ac:dyDescent="0.25">
      <c r="B374" s="74" t="s">
        <v>425</v>
      </c>
      <c r="C374">
        <v>1</v>
      </c>
      <c r="D374" s="76">
        <v>180</v>
      </c>
      <c r="E374" s="76">
        <v>100</v>
      </c>
      <c r="F374" s="76">
        <v>25</v>
      </c>
      <c r="G374" s="76">
        <f>ROUND((Table245[[#This Row],[XP]]*Table245[[#This Row],[entity_spawned (AVG)]])*(Table245[[#This Row],[activating_chance]]/100),0)</f>
        <v>25</v>
      </c>
      <c r="H374" s="73" t="s">
        <v>370</v>
      </c>
      <c r="R374" t="s">
        <v>274</v>
      </c>
      <c r="S374">
        <v>1</v>
      </c>
      <c r="T374">
        <v>150</v>
      </c>
      <c r="U374" s="76">
        <v>100</v>
      </c>
      <c r="V374">
        <v>25</v>
      </c>
      <c r="W374" s="76">
        <f>ROUND((Table2[[#This Row],[XP]]*Table2[[#This Row],[entity_spawned (AVG)]])*(Table2[[#This Row],[activating_chance]]/100),0)</f>
        <v>25</v>
      </c>
      <c r="X374" s="73" t="s">
        <v>370</v>
      </c>
    </row>
    <row r="375" spans="2:24" x14ac:dyDescent="0.25">
      <c r="B375" s="74" t="s">
        <v>425</v>
      </c>
      <c r="C375">
        <v>1</v>
      </c>
      <c r="D375" s="76">
        <v>180</v>
      </c>
      <c r="E375" s="76">
        <v>100</v>
      </c>
      <c r="F375" s="76">
        <v>25</v>
      </c>
      <c r="G375" s="76">
        <f>ROUND((Table245[[#This Row],[XP]]*Table245[[#This Row],[entity_spawned (AVG)]])*(Table245[[#This Row],[activating_chance]]/100),0)</f>
        <v>25</v>
      </c>
      <c r="H375" s="73" t="s">
        <v>370</v>
      </c>
      <c r="R375" t="s">
        <v>274</v>
      </c>
      <c r="S375">
        <v>1</v>
      </c>
      <c r="T375">
        <v>80</v>
      </c>
      <c r="U375" s="76">
        <v>100</v>
      </c>
      <c r="V375">
        <v>25</v>
      </c>
      <c r="W375" s="76">
        <f>ROUND((Table2[[#This Row],[XP]]*Table2[[#This Row],[entity_spawned (AVG)]])*(Table2[[#This Row],[activating_chance]]/100),0)</f>
        <v>25</v>
      </c>
      <c r="X375" s="73" t="s">
        <v>370</v>
      </c>
    </row>
    <row r="376" spans="2:24" x14ac:dyDescent="0.25">
      <c r="B376" s="74" t="s">
        <v>425</v>
      </c>
      <c r="C376">
        <v>1</v>
      </c>
      <c r="D376" s="76">
        <v>180</v>
      </c>
      <c r="E376" s="76">
        <v>100</v>
      </c>
      <c r="F376" s="76">
        <v>25</v>
      </c>
      <c r="G376" s="76">
        <f>ROUND((Table245[[#This Row],[XP]]*Table245[[#This Row],[entity_spawned (AVG)]])*(Table245[[#This Row],[activating_chance]]/100),0)</f>
        <v>25</v>
      </c>
      <c r="H376" s="73" t="s">
        <v>370</v>
      </c>
      <c r="R376" t="s">
        <v>274</v>
      </c>
      <c r="S376">
        <v>1</v>
      </c>
      <c r="T376">
        <v>100</v>
      </c>
      <c r="U376" s="76">
        <v>90</v>
      </c>
      <c r="V376">
        <v>25</v>
      </c>
      <c r="W376" s="76">
        <f>ROUND((Table2[[#This Row],[XP]]*Table2[[#This Row],[entity_spawned (AVG)]])*(Table2[[#This Row],[activating_chance]]/100),0)</f>
        <v>23</v>
      </c>
      <c r="X376" s="73" t="s">
        <v>370</v>
      </c>
    </row>
    <row r="377" spans="2:24" x14ac:dyDescent="0.25">
      <c r="B377" s="74" t="s">
        <v>260</v>
      </c>
      <c r="C377">
        <v>1</v>
      </c>
      <c r="D377" s="76">
        <v>220</v>
      </c>
      <c r="E377" s="76">
        <v>100</v>
      </c>
      <c r="F377" s="76">
        <v>28</v>
      </c>
      <c r="G377" s="76">
        <f>ROUND((Table245[[#This Row],[XP]]*Table245[[#This Row],[entity_spawned (AVG)]])*(Table245[[#This Row],[activating_chance]]/100),0)</f>
        <v>28</v>
      </c>
      <c r="H377" s="73" t="s">
        <v>371</v>
      </c>
      <c r="R377" t="s">
        <v>274</v>
      </c>
      <c r="S377">
        <v>1</v>
      </c>
      <c r="T377">
        <v>150</v>
      </c>
      <c r="U377" s="76">
        <v>90</v>
      </c>
      <c r="V377">
        <v>25</v>
      </c>
      <c r="W377" s="76">
        <f>ROUND((Table2[[#This Row],[XP]]*Table2[[#This Row],[entity_spawned (AVG)]])*(Table2[[#This Row],[activating_chance]]/100),0)</f>
        <v>23</v>
      </c>
      <c r="X377" s="73" t="s">
        <v>370</v>
      </c>
    </row>
    <row r="378" spans="2:24" x14ac:dyDescent="0.25">
      <c r="B378" s="74" t="s">
        <v>260</v>
      </c>
      <c r="C378">
        <v>1</v>
      </c>
      <c r="D378" s="76">
        <v>180</v>
      </c>
      <c r="E378" s="76">
        <v>70</v>
      </c>
      <c r="F378" s="76">
        <v>28</v>
      </c>
      <c r="G378" s="76">
        <f>ROUND((Table245[[#This Row],[XP]]*Table245[[#This Row],[entity_spawned (AVG)]])*(Table245[[#This Row],[activating_chance]]/100),0)</f>
        <v>20</v>
      </c>
      <c r="H378" s="73" t="s">
        <v>371</v>
      </c>
      <c r="R378" t="s">
        <v>274</v>
      </c>
      <c r="S378">
        <v>1</v>
      </c>
      <c r="T378">
        <v>150</v>
      </c>
      <c r="U378" s="76">
        <v>80</v>
      </c>
      <c r="V378">
        <v>25</v>
      </c>
      <c r="W378" s="76">
        <f>ROUND((Table2[[#This Row],[XP]]*Table2[[#This Row],[entity_spawned (AVG)]])*(Table2[[#This Row],[activating_chance]]/100),0)</f>
        <v>20</v>
      </c>
      <c r="X378" s="73" t="s">
        <v>370</v>
      </c>
    </row>
    <row r="379" spans="2:24" x14ac:dyDescent="0.25">
      <c r="B379" s="74" t="s">
        <v>260</v>
      </c>
      <c r="C379">
        <v>1</v>
      </c>
      <c r="D379" s="76">
        <v>180</v>
      </c>
      <c r="E379" s="76">
        <v>80</v>
      </c>
      <c r="F379" s="76">
        <v>28</v>
      </c>
      <c r="G379" s="76">
        <f>ROUND((Table245[[#This Row],[XP]]*Table245[[#This Row],[entity_spawned (AVG)]])*(Table245[[#This Row],[activating_chance]]/100),0)</f>
        <v>22</v>
      </c>
      <c r="H379" s="73" t="s">
        <v>371</v>
      </c>
      <c r="R379" t="s">
        <v>274</v>
      </c>
      <c r="S379">
        <v>1</v>
      </c>
      <c r="T379">
        <v>150</v>
      </c>
      <c r="U379" s="76">
        <v>90</v>
      </c>
      <c r="V379">
        <v>25</v>
      </c>
      <c r="W379" s="76">
        <f>ROUND((Table2[[#This Row],[XP]]*Table2[[#This Row],[entity_spawned (AVG)]])*(Table2[[#This Row],[activating_chance]]/100),0)</f>
        <v>23</v>
      </c>
      <c r="X379" s="73" t="s">
        <v>370</v>
      </c>
    </row>
    <row r="380" spans="2:24" x14ac:dyDescent="0.25">
      <c r="B380" s="74" t="s">
        <v>260</v>
      </c>
      <c r="C380">
        <v>1</v>
      </c>
      <c r="D380" s="76">
        <v>220</v>
      </c>
      <c r="E380" s="76">
        <v>80</v>
      </c>
      <c r="F380" s="76">
        <v>28</v>
      </c>
      <c r="G380" s="76">
        <f>ROUND((Table245[[#This Row],[XP]]*Table245[[#This Row],[entity_spawned (AVG)]])*(Table245[[#This Row],[activating_chance]]/100),0)</f>
        <v>22</v>
      </c>
      <c r="H380" s="73" t="s">
        <v>371</v>
      </c>
      <c r="R380" t="s">
        <v>274</v>
      </c>
      <c r="S380">
        <v>4</v>
      </c>
      <c r="T380">
        <v>150</v>
      </c>
      <c r="U380" s="76">
        <v>100</v>
      </c>
      <c r="V380">
        <v>25</v>
      </c>
      <c r="W380" s="76">
        <f>ROUND((Table2[[#This Row],[XP]]*Table2[[#This Row],[entity_spawned (AVG)]])*(Table2[[#This Row],[activating_chance]]/100),0)</f>
        <v>100</v>
      </c>
      <c r="X380" s="73" t="s">
        <v>370</v>
      </c>
    </row>
    <row r="381" spans="2:24" x14ac:dyDescent="0.25">
      <c r="B381" s="74" t="s">
        <v>260</v>
      </c>
      <c r="C381">
        <v>1</v>
      </c>
      <c r="D381" s="76">
        <v>180</v>
      </c>
      <c r="E381" s="76">
        <v>100</v>
      </c>
      <c r="F381" s="76">
        <v>28</v>
      </c>
      <c r="G381" s="76">
        <f>ROUND((Table245[[#This Row],[XP]]*Table245[[#This Row],[entity_spawned (AVG)]])*(Table245[[#This Row],[activating_chance]]/100),0)</f>
        <v>28</v>
      </c>
      <c r="H381" s="73" t="s">
        <v>371</v>
      </c>
      <c r="R381" t="s">
        <v>274</v>
      </c>
      <c r="S381">
        <v>1</v>
      </c>
      <c r="T381">
        <v>140</v>
      </c>
      <c r="U381" s="76">
        <v>100</v>
      </c>
      <c r="V381">
        <v>25</v>
      </c>
      <c r="W381" s="76">
        <f>ROUND((Table2[[#This Row],[XP]]*Table2[[#This Row],[entity_spawned (AVG)]])*(Table2[[#This Row],[activating_chance]]/100),0)</f>
        <v>25</v>
      </c>
      <c r="X381" s="73" t="s">
        <v>370</v>
      </c>
    </row>
    <row r="382" spans="2:24" x14ac:dyDescent="0.25">
      <c r="B382" s="74" t="s">
        <v>260</v>
      </c>
      <c r="C382">
        <v>1</v>
      </c>
      <c r="D382" s="76">
        <v>220</v>
      </c>
      <c r="E382" s="76">
        <v>100</v>
      </c>
      <c r="F382" s="76">
        <v>28</v>
      </c>
      <c r="G382" s="76">
        <f>ROUND((Table245[[#This Row],[XP]]*Table245[[#This Row],[entity_spawned (AVG)]])*(Table245[[#This Row],[activating_chance]]/100),0)</f>
        <v>28</v>
      </c>
      <c r="H382" s="73" t="s">
        <v>371</v>
      </c>
      <c r="R382" t="s">
        <v>274</v>
      </c>
      <c r="S382">
        <v>2</v>
      </c>
      <c r="T382">
        <v>150</v>
      </c>
      <c r="U382" s="76">
        <v>60</v>
      </c>
      <c r="V382">
        <v>25</v>
      </c>
      <c r="W382" s="76">
        <f>ROUND((Table2[[#This Row],[XP]]*Table2[[#This Row],[entity_spawned (AVG)]])*(Table2[[#This Row],[activating_chance]]/100),0)</f>
        <v>30</v>
      </c>
      <c r="X382" s="73" t="s">
        <v>370</v>
      </c>
    </row>
    <row r="383" spans="2:24" x14ac:dyDescent="0.25">
      <c r="B383" s="74" t="s">
        <v>260</v>
      </c>
      <c r="C383">
        <v>1</v>
      </c>
      <c r="D383" s="76">
        <v>180</v>
      </c>
      <c r="E383" s="76">
        <v>80</v>
      </c>
      <c r="F383" s="76">
        <v>28</v>
      </c>
      <c r="G383" s="76">
        <f>ROUND((Table245[[#This Row],[XP]]*Table245[[#This Row],[entity_spawned (AVG)]])*(Table245[[#This Row],[activating_chance]]/100),0)</f>
        <v>22</v>
      </c>
      <c r="H383" s="73" t="s">
        <v>371</v>
      </c>
      <c r="R383" t="s">
        <v>274</v>
      </c>
      <c r="S383">
        <v>1</v>
      </c>
      <c r="T383">
        <v>150</v>
      </c>
      <c r="U383" s="76">
        <v>100</v>
      </c>
      <c r="V383">
        <v>25</v>
      </c>
      <c r="W383" s="76">
        <f>ROUND((Table2[[#This Row],[XP]]*Table2[[#This Row],[entity_spawned (AVG)]])*(Table2[[#This Row],[activating_chance]]/100),0)</f>
        <v>25</v>
      </c>
      <c r="X383" s="73" t="s">
        <v>370</v>
      </c>
    </row>
    <row r="384" spans="2:24" x14ac:dyDescent="0.25">
      <c r="B384" s="74" t="s">
        <v>260</v>
      </c>
      <c r="C384">
        <v>1</v>
      </c>
      <c r="D384" s="76">
        <v>220</v>
      </c>
      <c r="E384" s="76">
        <v>100</v>
      </c>
      <c r="F384" s="76">
        <v>28</v>
      </c>
      <c r="G384" s="76">
        <f>ROUND((Table245[[#This Row],[XP]]*Table245[[#This Row],[entity_spawned (AVG)]])*(Table245[[#This Row],[activating_chance]]/100),0)</f>
        <v>28</v>
      </c>
      <c r="H384" s="73" t="s">
        <v>371</v>
      </c>
      <c r="R384" t="s">
        <v>274</v>
      </c>
      <c r="S384">
        <v>1</v>
      </c>
      <c r="T384">
        <v>150</v>
      </c>
      <c r="U384" s="76">
        <v>90</v>
      </c>
      <c r="V384">
        <v>25</v>
      </c>
      <c r="W384" s="76">
        <f>ROUND((Table2[[#This Row],[XP]]*Table2[[#This Row],[entity_spawned (AVG)]])*(Table2[[#This Row],[activating_chance]]/100),0)</f>
        <v>23</v>
      </c>
      <c r="X384" s="73" t="s">
        <v>370</v>
      </c>
    </row>
    <row r="385" spans="2:24" x14ac:dyDescent="0.25">
      <c r="B385" s="74" t="s">
        <v>260</v>
      </c>
      <c r="C385">
        <v>1</v>
      </c>
      <c r="D385" s="76">
        <v>220</v>
      </c>
      <c r="E385" s="76">
        <v>100</v>
      </c>
      <c r="F385" s="76">
        <v>28</v>
      </c>
      <c r="G385" s="76">
        <f>ROUND((Table245[[#This Row],[XP]]*Table245[[#This Row],[entity_spawned (AVG)]])*(Table245[[#This Row],[activating_chance]]/100),0)</f>
        <v>28</v>
      </c>
      <c r="H385" s="73" t="s">
        <v>371</v>
      </c>
      <c r="R385" t="s">
        <v>274</v>
      </c>
      <c r="S385">
        <v>1</v>
      </c>
      <c r="T385">
        <v>120</v>
      </c>
      <c r="U385" s="76">
        <v>90</v>
      </c>
      <c r="V385">
        <v>25</v>
      </c>
      <c r="W385" s="76">
        <f>ROUND((Table2[[#This Row],[XP]]*Table2[[#This Row],[entity_spawned (AVG)]])*(Table2[[#This Row],[activating_chance]]/100),0)</f>
        <v>23</v>
      </c>
      <c r="X385" s="73" t="s">
        <v>370</v>
      </c>
    </row>
    <row r="386" spans="2:24" x14ac:dyDescent="0.25">
      <c r="B386" s="74" t="s">
        <v>260</v>
      </c>
      <c r="C386">
        <v>1</v>
      </c>
      <c r="D386" s="76">
        <v>220</v>
      </c>
      <c r="E386" s="76">
        <v>100</v>
      </c>
      <c r="F386" s="76">
        <v>28</v>
      </c>
      <c r="G386" s="76">
        <f>ROUND((Table245[[#This Row],[XP]]*Table245[[#This Row],[entity_spawned (AVG)]])*(Table245[[#This Row],[activating_chance]]/100),0)</f>
        <v>28</v>
      </c>
      <c r="H386" s="73" t="s">
        <v>371</v>
      </c>
      <c r="R386" t="s">
        <v>274</v>
      </c>
      <c r="S386">
        <v>1</v>
      </c>
      <c r="T386">
        <v>150</v>
      </c>
      <c r="U386" s="76">
        <v>100</v>
      </c>
      <c r="V386">
        <v>25</v>
      </c>
      <c r="W386" s="76">
        <f>ROUND((Table2[[#This Row],[XP]]*Table2[[#This Row],[entity_spawned (AVG)]])*(Table2[[#This Row],[activating_chance]]/100),0)</f>
        <v>25</v>
      </c>
      <c r="X386" s="73" t="s">
        <v>370</v>
      </c>
    </row>
    <row r="387" spans="2:24" x14ac:dyDescent="0.25">
      <c r="B387" s="74" t="s">
        <v>261</v>
      </c>
      <c r="C387">
        <v>10</v>
      </c>
      <c r="D387" s="76">
        <v>180</v>
      </c>
      <c r="E387" s="76">
        <v>100</v>
      </c>
      <c r="F387" s="76">
        <v>25</v>
      </c>
      <c r="G387" s="76">
        <f>ROUND((Table245[[#This Row],[XP]]*Table245[[#This Row],[entity_spawned (AVG)]])*(Table245[[#This Row],[activating_chance]]/100),0)</f>
        <v>250</v>
      </c>
      <c r="H387" s="73" t="s">
        <v>370</v>
      </c>
      <c r="R387" t="s">
        <v>274</v>
      </c>
      <c r="S387">
        <v>2</v>
      </c>
      <c r="T387">
        <v>150</v>
      </c>
      <c r="U387" s="76">
        <v>100</v>
      </c>
      <c r="V387">
        <v>25</v>
      </c>
      <c r="W387" s="76">
        <f>ROUND((Table2[[#This Row],[XP]]*Table2[[#This Row],[entity_spawned (AVG)]])*(Table2[[#This Row],[activating_chance]]/100),0)</f>
        <v>50</v>
      </c>
      <c r="X387" s="73" t="s">
        <v>370</v>
      </c>
    </row>
    <row r="388" spans="2:24" x14ac:dyDescent="0.25">
      <c r="B388" s="74" t="s">
        <v>261</v>
      </c>
      <c r="C388">
        <v>8</v>
      </c>
      <c r="D388" s="76">
        <v>160</v>
      </c>
      <c r="E388" s="76">
        <v>100</v>
      </c>
      <c r="F388" s="76">
        <v>25</v>
      </c>
      <c r="G388" s="76">
        <f>ROUND((Table245[[#This Row],[XP]]*Table245[[#This Row],[entity_spawned (AVG)]])*(Table245[[#This Row],[activating_chance]]/100),0)</f>
        <v>200</v>
      </c>
      <c r="H388" s="73" t="s">
        <v>370</v>
      </c>
      <c r="R388" t="s">
        <v>436</v>
      </c>
      <c r="S388">
        <v>1</v>
      </c>
      <c r="T388">
        <v>300</v>
      </c>
      <c r="U388" s="76">
        <v>100</v>
      </c>
      <c r="V388">
        <v>0</v>
      </c>
      <c r="W388" s="76">
        <f>ROUND((Table2[[#This Row],[XP]]*Table2[[#This Row],[entity_spawned (AVG)]])*(Table2[[#This Row],[activating_chance]]/100),0)</f>
        <v>0</v>
      </c>
      <c r="X388" s="73" t="s">
        <v>370</v>
      </c>
    </row>
    <row r="389" spans="2:24" x14ac:dyDescent="0.25">
      <c r="B389" s="74" t="s">
        <v>261</v>
      </c>
      <c r="C389">
        <v>5</v>
      </c>
      <c r="D389" s="76">
        <v>110</v>
      </c>
      <c r="E389" s="76">
        <v>100</v>
      </c>
      <c r="F389" s="76">
        <v>25</v>
      </c>
      <c r="G389" s="76">
        <f>ROUND((Table245[[#This Row],[XP]]*Table245[[#This Row],[entity_spawned (AVG)]])*(Table245[[#This Row],[activating_chance]]/100),0)</f>
        <v>125</v>
      </c>
      <c r="H389" s="73" t="s">
        <v>370</v>
      </c>
      <c r="R389" t="s">
        <v>436</v>
      </c>
      <c r="S389">
        <v>1</v>
      </c>
      <c r="T389">
        <v>300</v>
      </c>
      <c r="U389" s="76">
        <v>100</v>
      </c>
      <c r="V389">
        <v>0</v>
      </c>
      <c r="W389" s="76">
        <f>ROUND((Table2[[#This Row],[XP]]*Table2[[#This Row],[entity_spawned (AVG)]])*(Table2[[#This Row],[activating_chance]]/100),0)</f>
        <v>0</v>
      </c>
      <c r="X389" s="73" t="s">
        <v>370</v>
      </c>
    </row>
    <row r="390" spans="2:24" x14ac:dyDescent="0.25">
      <c r="B390" s="74" t="s">
        <v>261</v>
      </c>
      <c r="C390">
        <v>8</v>
      </c>
      <c r="D390" s="76">
        <v>160</v>
      </c>
      <c r="E390" s="76">
        <v>100</v>
      </c>
      <c r="F390" s="76">
        <v>25</v>
      </c>
      <c r="G390" s="76">
        <f>ROUND((Table245[[#This Row],[XP]]*Table245[[#This Row],[entity_spawned (AVG)]])*(Table245[[#This Row],[activating_chance]]/100),0)</f>
        <v>200</v>
      </c>
      <c r="H390" s="73" t="s">
        <v>370</v>
      </c>
      <c r="R390" t="s">
        <v>436</v>
      </c>
      <c r="S390">
        <v>1</v>
      </c>
      <c r="T390">
        <v>300</v>
      </c>
      <c r="U390" s="76">
        <v>100</v>
      </c>
      <c r="V390">
        <v>0</v>
      </c>
      <c r="W390" s="76">
        <f>ROUND((Table2[[#This Row],[XP]]*Table2[[#This Row],[entity_spawned (AVG)]])*(Table2[[#This Row],[activating_chance]]/100),0)</f>
        <v>0</v>
      </c>
      <c r="X390" s="73" t="s">
        <v>370</v>
      </c>
    </row>
    <row r="391" spans="2:24" x14ac:dyDescent="0.25">
      <c r="B391" s="74" t="s">
        <v>261</v>
      </c>
      <c r="C391">
        <v>8</v>
      </c>
      <c r="D391" s="76">
        <v>180</v>
      </c>
      <c r="E391" s="76">
        <v>100</v>
      </c>
      <c r="F391" s="76">
        <v>25</v>
      </c>
      <c r="G391" s="76">
        <f>ROUND((Table245[[#This Row],[XP]]*Table245[[#This Row],[entity_spawned (AVG)]])*(Table245[[#This Row],[activating_chance]]/100),0)</f>
        <v>200</v>
      </c>
      <c r="H391" s="73" t="s">
        <v>370</v>
      </c>
      <c r="X391" s="73"/>
    </row>
    <row r="392" spans="2:24" x14ac:dyDescent="0.25">
      <c r="B392" s="74" t="s">
        <v>424</v>
      </c>
      <c r="C392">
        <v>1</v>
      </c>
      <c r="D392" s="76">
        <v>450</v>
      </c>
      <c r="E392" s="76">
        <v>100</v>
      </c>
      <c r="F392" s="76">
        <v>0</v>
      </c>
      <c r="G392" s="76">
        <f>ROUND((Table245[[#This Row],[XP]]*Table245[[#This Row],[entity_spawned (AVG)]])*(Table245[[#This Row],[activating_chance]]/100),0)</f>
        <v>0</v>
      </c>
      <c r="H392" s="73" t="s">
        <v>371</v>
      </c>
      <c r="X392" s="73"/>
    </row>
    <row r="393" spans="2:24" x14ac:dyDescent="0.25">
      <c r="B393" s="74" t="s">
        <v>424</v>
      </c>
      <c r="C393">
        <v>1</v>
      </c>
      <c r="D393" s="76">
        <v>450</v>
      </c>
      <c r="E393" s="76">
        <v>100</v>
      </c>
      <c r="F393" s="76">
        <v>0</v>
      </c>
      <c r="G393" s="76">
        <f>ROUND((Table245[[#This Row],[XP]]*Table245[[#This Row],[entity_spawned (AVG)]])*(Table245[[#This Row],[activating_chance]]/100),0)</f>
        <v>0</v>
      </c>
      <c r="H393" s="73" t="s">
        <v>371</v>
      </c>
      <c r="X393" s="73"/>
    </row>
    <row r="394" spans="2:24" x14ac:dyDescent="0.25">
      <c r="B394" s="74" t="s">
        <v>424</v>
      </c>
      <c r="C394">
        <v>1</v>
      </c>
      <c r="D394" s="76">
        <v>450</v>
      </c>
      <c r="E394" s="76">
        <v>100</v>
      </c>
      <c r="F394" s="76">
        <v>0</v>
      </c>
      <c r="G394" s="76">
        <f>ROUND((Table245[[#This Row],[XP]]*Table245[[#This Row],[entity_spawned (AVG)]])*(Table245[[#This Row],[activating_chance]]/100),0)</f>
        <v>0</v>
      </c>
      <c r="H394" s="73" t="s">
        <v>371</v>
      </c>
      <c r="X394" s="73"/>
    </row>
    <row r="395" spans="2:24" x14ac:dyDescent="0.25">
      <c r="B395" s="74" t="s">
        <v>426</v>
      </c>
      <c r="C395">
        <v>1</v>
      </c>
      <c r="D395" s="76">
        <v>180</v>
      </c>
      <c r="E395" s="76">
        <v>100</v>
      </c>
      <c r="F395" s="76">
        <v>0</v>
      </c>
      <c r="G395" s="76">
        <f>ROUND((Table245[[#This Row],[XP]]*Table245[[#This Row],[entity_spawned (AVG)]])*(Table245[[#This Row],[activating_chance]]/100),0)</f>
        <v>0</v>
      </c>
      <c r="H395" s="73" t="s">
        <v>371</v>
      </c>
      <c r="X395" s="73"/>
    </row>
    <row r="396" spans="2:24" x14ac:dyDescent="0.25">
      <c r="B396" s="74" t="s">
        <v>426</v>
      </c>
      <c r="C396">
        <v>1</v>
      </c>
      <c r="D396" s="76">
        <v>180</v>
      </c>
      <c r="E396" s="76">
        <v>100</v>
      </c>
      <c r="F396" s="76">
        <v>0</v>
      </c>
      <c r="G396" s="76">
        <f>ROUND((Table245[[#This Row],[XP]]*Table245[[#This Row],[entity_spawned (AVG)]])*(Table245[[#This Row],[activating_chance]]/100),0)</f>
        <v>0</v>
      </c>
      <c r="H396" s="73" t="s">
        <v>371</v>
      </c>
      <c r="X396" s="73"/>
    </row>
    <row r="397" spans="2:24" x14ac:dyDescent="0.25">
      <c r="B397" s="74" t="s">
        <v>426</v>
      </c>
      <c r="C397">
        <v>1</v>
      </c>
      <c r="D397" s="76">
        <v>180</v>
      </c>
      <c r="E397" s="76">
        <v>100</v>
      </c>
      <c r="F397" s="76">
        <v>0</v>
      </c>
      <c r="G397" s="76">
        <f>ROUND((Table245[[#This Row],[XP]]*Table245[[#This Row],[entity_spawned (AVG)]])*(Table245[[#This Row],[activating_chance]]/100),0)</f>
        <v>0</v>
      </c>
      <c r="H397" s="73" t="s">
        <v>371</v>
      </c>
      <c r="X397" s="73"/>
    </row>
    <row r="398" spans="2:24" x14ac:dyDescent="0.25">
      <c r="B398" s="74" t="s">
        <v>426</v>
      </c>
      <c r="C398">
        <v>1</v>
      </c>
      <c r="D398" s="76">
        <v>180</v>
      </c>
      <c r="E398" s="76">
        <v>100</v>
      </c>
      <c r="F398" s="76">
        <v>0</v>
      </c>
      <c r="G398" s="76">
        <f>ROUND((Table245[[#This Row],[XP]]*Table245[[#This Row],[entity_spawned (AVG)]])*(Table245[[#This Row],[activating_chance]]/100),0)</f>
        <v>0</v>
      </c>
      <c r="H398" s="73" t="s">
        <v>371</v>
      </c>
      <c r="X398" s="73"/>
    </row>
    <row r="399" spans="2:24" x14ac:dyDescent="0.25">
      <c r="B399" s="74" t="s">
        <v>426</v>
      </c>
      <c r="C399">
        <v>1</v>
      </c>
      <c r="D399" s="76">
        <v>180</v>
      </c>
      <c r="E399" s="76">
        <v>100</v>
      </c>
      <c r="F399" s="76">
        <v>0</v>
      </c>
      <c r="G399" s="76">
        <f>ROUND((Table245[[#This Row],[XP]]*Table245[[#This Row],[entity_spawned (AVG)]])*(Table245[[#This Row],[activating_chance]]/100),0)</f>
        <v>0</v>
      </c>
      <c r="H399" s="73" t="s">
        <v>371</v>
      </c>
      <c r="X399" s="73"/>
    </row>
    <row r="400" spans="2:24" x14ac:dyDescent="0.25">
      <c r="B400" s="74" t="s">
        <v>426</v>
      </c>
      <c r="C400">
        <v>1</v>
      </c>
      <c r="D400" s="76">
        <v>180</v>
      </c>
      <c r="E400" s="76">
        <v>100</v>
      </c>
      <c r="F400" s="76">
        <v>0</v>
      </c>
      <c r="G400" s="76">
        <f>ROUND((Table245[[#This Row],[XP]]*Table245[[#This Row],[entity_spawned (AVG)]])*(Table245[[#This Row],[activating_chance]]/100),0)</f>
        <v>0</v>
      </c>
      <c r="H400" s="73" t="s">
        <v>371</v>
      </c>
      <c r="X400" s="73"/>
    </row>
    <row r="401" spans="2:24" x14ac:dyDescent="0.25">
      <c r="B401" s="74" t="s">
        <v>426</v>
      </c>
      <c r="C401">
        <v>1</v>
      </c>
      <c r="D401" s="76">
        <v>180</v>
      </c>
      <c r="E401" s="76">
        <v>100</v>
      </c>
      <c r="F401" s="76">
        <v>0</v>
      </c>
      <c r="G401" s="76">
        <f>ROUND((Table245[[#This Row],[XP]]*Table245[[#This Row],[entity_spawned (AVG)]])*(Table245[[#This Row],[activating_chance]]/100),0)</f>
        <v>0</v>
      </c>
      <c r="H401" s="73" t="s">
        <v>371</v>
      </c>
      <c r="X401" s="73"/>
    </row>
    <row r="402" spans="2:24" x14ac:dyDescent="0.25">
      <c r="B402" s="74" t="s">
        <v>426</v>
      </c>
      <c r="C402">
        <v>1</v>
      </c>
      <c r="D402" s="76">
        <v>180</v>
      </c>
      <c r="E402" s="76">
        <v>100</v>
      </c>
      <c r="F402" s="76">
        <v>0</v>
      </c>
      <c r="G402" s="76">
        <f>ROUND((Table245[[#This Row],[XP]]*Table245[[#This Row],[entity_spawned (AVG)]])*(Table245[[#This Row],[activating_chance]]/100),0)</f>
        <v>0</v>
      </c>
      <c r="H402" s="73" t="s">
        <v>371</v>
      </c>
      <c r="X402" s="73"/>
    </row>
    <row r="403" spans="2:24" x14ac:dyDescent="0.25">
      <c r="B403" s="74" t="s">
        <v>426</v>
      </c>
      <c r="C403">
        <v>1</v>
      </c>
      <c r="D403" s="76">
        <v>180</v>
      </c>
      <c r="E403" s="76">
        <v>100</v>
      </c>
      <c r="F403" s="76">
        <v>0</v>
      </c>
      <c r="G403" s="76">
        <f>ROUND((Table245[[#This Row],[XP]]*Table245[[#This Row],[entity_spawned (AVG)]])*(Table245[[#This Row],[activating_chance]]/100),0)</f>
        <v>0</v>
      </c>
      <c r="H403" s="73" t="s">
        <v>371</v>
      </c>
      <c r="X403" s="73"/>
    </row>
    <row r="404" spans="2:24" x14ac:dyDescent="0.25">
      <c r="B404" s="74" t="s">
        <v>426</v>
      </c>
      <c r="C404">
        <v>1</v>
      </c>
      <c r="D404" s="76">
        <v>180</v>
      </c>
      <c r="E404" s="76">
        <v>100</v>
      </c>
      <c r="F404" s="76">
        <v>0</v>
      </c>
      <c r="G404" s="76">
        <f>ROUND((Table245[[#This Row],[XP]]*Table245[[#This Row],[entity_spawned (AVG)]])*(Table245[[#This Row],[activating_chance]]/100),0)</f>
        <v>0</v>
      </c>
      <c r="H404" s="73" t="s">
        <v>371</v>
      </c>
      <c r="X404" s="73"/>
    </row>
    <row r="405" spans="2:24" x14ac:dyDescent="0.25">
      <c r="B405" s="74" t="s">
        <v>426</v>
      </c>
      <c r="C405">
        <v>1</v>
      </c>
      <c r="D405" s="76">
        <v>180</v>
      </c>
      <c r="E405" s="76">
        <v>100</v>
      </c>
      <c r="F405" s="76">
        <v>0</v>
      </c>
      <c r="G405" s="76">
        <f>ROUND((Table245[[#This Row],[XP]]*Table245[[#This Row],[entity_spawned (AVG)]])*(Table245[[#This Row],[activating_chance]]/100),0)</f>
        <v>0</v>
      </c>
      <c r="H405" s="73" t="s">
        <v>371</v>
      </c>
      <c r="X405" s="73"/>
    </row>
    <row r="406" spans="2:24" x14ac:dyDescent="0.25">
      <c r="B406" s="74" t="s">
        <v>426</v>
      </c>
      <c r="C406">
        <v>1</v>
      </c>
      <c r="D406" s="76">
        <v>180</v>
      </c>
      <c r="E406" s="76">
        <v>100</v>
      </c>
      <c r="F406" s="76">
        <v>0</v>
      </c>
      <c r="G406" s="76">
        <f>ROUND((Table245[[#This Row],[XP]]*Table245[[#This Row],[entity_spawned (AVG)]])*(Table245[[#This Row],[activating_chance]]/100),0)</f>
        <v>0</v>
      </c>
      <c r="H406" s="73" t="s">
        <v>371</v>
      </c>
      <c r="X406" s="73"/>
    </row>
    <row r="407" spans="2:24" x14ac:dyDescent="0.25">
      <c r="B407" s="74" t="s">
        <v>426</v>
      </c>
      <c r="C407">
        <v>1</v>
      </c>
      <c r="D407" s="76">
        <v>180</v>
      </c>
      <c r="E407" s="76">
        <v>100</v>
      </c>
      <c r="F407" s="76">
        <v>0</v>
      </c>
      <c r="G407" s="76">
        <f>ROUND((Table245[[#This Row],[XP]]*Table245[[#This Row],[entity_spawned (AVG)]])*(Table245[[#This Row],[activating_chance]]/100),0)</f>
        <v>0</v>
      </c>
      <c r="H407" s="73" t="s">
        <v>371</v>
      </c>
      <c r="X407" s="73"/>
    </row>
    <row r="408" spans="2:24" x14ac:dyDescent="0.25">
      <c r="B408" s="74" t="s">
        <v>426</v>
      </c>
      <c r="C408">
        <v>1</v>
      </c>
      <c r="D408" s="76">
        <v>180</v>
      </c>
      <c r="E408" s="76">
        <v>100</v>
      </c>
      <c r="F408" s="76">
        <v>0</v>
      </c>
      <c r="G408" s="76">
        <f>ROUND((Table245[[#This Row],[XP]]*Table245[[#This Row],[entity_spawned (AVG)]])*(Table245[[#This Row],[activating_chance]]/100),0)</f>
        <v>0</v>
      </c>
      <c r="H408" s="73" t="s">
        <v>371</v>
      </c>
      <c r="X408" s="73"/>
    </row>
    <row r="409" spans="2:24" x14ac:dyDescent="0.25">
      <c r="B409" s="74" t="s">
        <v>426</v>
      </c>
      <c r="C409">
        <v>1</v>
      </c>
      <c r="D409" s="76">
        <v>180</v>
      </c>
      <c r="E409" s="76">
        <v>100</v>
      </c>
      <c r="F409" s="76">
        <v>0</v>
      </c>
      <c r="G409" s="76">
        <f>ROUND((Table245[[#This Row],[XP]]*Table245[[#This Row],[entity_spawned (AVG)]])*(Table245[[#This Row],[activating_chance]]/100),0)</f>
        <v>0</v>
      </c>
      <c r="H409" s="73" t="s">
        <v>371</v>
      </c>
      <c r="X409" s="73"/>
    </row>
    <row r="410" spans="2:24" x14ac:dyDescent="0.25">
      <c r="B410" s="74" t="s">
        <v>426</v>
      </c>
      <c r="C410">
        <v>1</v>
      </c>
      <c r="D410" s="76">
        <v>180</v>
      </c>
      <c r="E410" s="76">
        <v>100</v>
      </c>
      <c r="F410" s="76">
        <v>0</v>
      </c>
      <c r="G410" s="76">
        <f>ROUND((Table245[[#This Row],[XP]]*Table245[[#This Row],[entity_spawned (AVG)]])*(Table245[[#This Row],[activating_chance]]/100),0)</f>
        <v>0</v>
      </c>
      <c r="H410" s="73" t="s">
        <v>371</v>
      </c>
      <c r="X410" s="73"/>
    </row>
    <row r="411" spans="2:24" x14ac:dyDescent="0.25">
      <c r="B411" s="74" t="s">
        <v>426</v>
      </c>
      <c r="C411">
        <v>1</v>
      </c>
      <c r="D411" s="76">
        <v>180</v>
      </c>
      <c r="E411" s="76">
        <v>100</v>
      </c>
      <c r="F411" s="76">
        <v>0</v>
      </c>
      <c r="G411" s="76">
        <f>ROUND((Table245[[#This Row],[XP]]*Table245[[#This Row],[entity_spawned (AVG)]])*(Table245[[#This Row],[activating_chance]]/100),0)</f>
        <v>0</v>
      </c>
      <c r="H411" s="73" t="s">
        <v>371</v>
      </c>
      <c r="X411" s="73"/>
    </row>
    <row r="412" spans="2:24" x14ac:dyDescent="0.25">
      <c r="B412" s="74" t="s">
        <v>426</v>
      </c>
      <c r="C412">
        <v>1</v>
      </c>
      <c r="D412" s="76">
        <v>180</v>
      </c>
      <c r="E412" s="76">
        <v>100</v>
      </c>
      <c r="F412" s="76">
        <v>0</v>
      </c>
      <c r="G412" s="76">
        <f>ROUND((Table245[[#This Row],[XP]]*Table245[[#This Row],[entity_spawned (AVG)]])*(Table245[[#This Row],[activating_chance]]/100),0)</f>
        <v>0</v>
      </c>
      <c r="H412" s="73" t="s">
        <v>371</v>
      </c>
      <c r="X412" s="73"/>
    </row>
    <row r="413" spans="2:24" x14ac:dyDescent="0.25">
      <c r="B413" s="74" t="s">
        <v>262</v>
      </c>
      <c r="C413">
        <v>1</v>
      </c>
      <c r="D413" s="76">
        <v>500</v>
      </c>
      <c r="E413" s="76">
        <v>100</v>
      </c>
      <c r="F413" s="76">
        <v>0</v>
      </c>
      <c r="G413" s="76">
        <f>ROUND((Table245[[#This Row],[XP]]*Table245[[#This Row],[entity_spawned (AVG)]])*(Table245[[#This Row],[activating_chance]]/100),0)</f>
        <v>0</v>
      </c>
      <c r="H413" s="73" t="s">
        <v>370</v>
      </c>
      <c r="X413" s="73"/>
    </row>
    <row r="414" spans="2:24" x14ac:dyDescent="0.25">
      <c r="B414" s="74" t="s">
        <v>262</v>
      </c>
      <c r="C414">
        <v>1</v>
      </c>
      <c r="D414" s="76">
        <v>500</v>
      </c>
      <c r="E414" s="76">
        <v>80</v>
      </c>
      <c r="F414" s="76">
        <v>0</v>
      </c>
      <c r="G414" s="76">
        <f>ROUND((Table245[[#This Row],[XP]]*Table245[[#This Row],[entity_spawned (AVG)]])*(Table245[[#This Row],[activating_chance]]/100),0)</f>
        <v>0</v>
      </c>
      <c r="H414" s="73" t="s">
        <v>370</v>
      </c>
    </row>
    <row r="415" spans="2:24" x14ac:dyDescent="0.25">
      <c r="B415" s="74" t="s">
        <v>263</v>
      </c>
      <c r="C415">
        <v>1</v>
      </c>
      <c r="D415" s="76">
        <v>420</v>
      </c>
      <c r="E415" s="76">
        <v>100</v>
      </c>
      <c r="F415" s="76">
        <v>83</v>
      </c>
      <c r="G415" s="76">
        <f>ROUND((Table245[[#This Row],[XP]]*Table245[[#This Row],[entity_spawned (AVG)]])*(Table245[[#This Row],[activating_chance]]/100),0)</f>
        <v>83</v>
      </c>
      <c r="H415" s="73" t="s">
        <v>371</v>
      </c>
    </row>
    <row r="416" spans="2:24" x14ac:dyDescent="0.25">
      <c r="B416" s="74" t="s">
        <v>263</v>
      </c>
      <c r="C416">
        <v>1</v>
      </c>
      <c r="D416" s="76">
        <v>420</v>
      </c>
      <c r="E416" s="76">
        <v>100</v>
      </c>
      <c r="F416" s="76">
        <v>83</v>
      </c>
      <c r="G416" s="76">
        <f>ROUND((Table245[[#This Row],[XP]]*Table245[[#This Row],[entity_spawned (AVG)]])*(Table245[[#This Row],[activating_chance]]/100),0)</f>
        <v>83</v>
      </c>
      <c r="H416" s="73" t="s">
        <v>371</v>
      </c>
    </row>
    <row r="417" spans="2:8" x14ac:dyDescent="0.25">
      <c r="B417" s="74" t="s">
        <v>264</v>
      </c>
      <c r="C417">
        <v>1</v>
      </c>
      <c r="D417" s="76">
        <v>280</v>
      </c>
      <c r="E417" s="76">
        <v>100</v>
      </c>
      <c r="F417" s="76">
        <v>75</v>
      </c>
      <c r="G417" s="76">
        <f>ROUND((Table245[[#This Row],[XP]]*Table245[[#This Row],[entity_spawned (AVG)]])*(Table245[[#This Row],[activating_chance]]/100),0)</f>
        <v>75</v>
      </c>
      <c r="H417" s="73" t="s">
        <v>371</v>
      </c>
    </row>
    <row r="418" spans="2:8" x14ac:dyDescent="0.25">
      <c r="B418" s="74" t="s">
        <v>264</v>
      </c>
      <c r="C418">
        <v>1</v>
      </c>
      <c r="D418" s="76">
        <v>280</v>
      </c>
      <c r="E418" s="76">
        <v>80</v>
      </c>
      <c r="F418" s="76">
        <v>75</v>
      </c>
      <c r="G418" s="76">
        <f>ROUND((Table245[[#This Row],[XP]]*Table245[[#This Row],[entity_spawned (AVG)]])*(Table245[[#This Row],[activating_chance]]/100),0)</f>
        <v>60</v>
      </c>
      <c r="H418" s="73" t="s">
        <v>371</v>
      </c>
    </row>
    <row r="419" spans="2:8" x14ac:dyDescent="0.25">
      <c r="B419" s="74" t="s">
        <v>264</v>
      </c>
      <c r="C419">
        <v>1</v>
      </c>
      <c r="D419" s="76">
        <v>280</v>
      </c>
      <c r="E419" s="76">
        <v>100</v>
      </c>
      <c r="F419" s="76">
        <v>75</v>
      </c>
      <c r="G419" s="76">
        <f>ROUND((Table245[[#This Row],[XP]]*Table245[[#This Row],[entity_spawned (AVG)]])*(Table245[[#This Row],[activating_chance]]/100),0)</f>
        <v>75</v>
      </c>
      <c r="H419" s="73" t="s">
        <v>371</v>
      </c>
    </row>
    <row r="420" spans="2:8" x14ac:dyDescent="0.25">
      <c r="B420" s="74" t="s">
        <v>264</v>
      </c>
      <c r="C420">
        <v>1</v>
      </c>
      <c r="D420" s="76">
        <v>240</v>
      </c>
      <c r="E420" s="76">
        <v>100</v>
      </c>
      <c r="F420" s="76">
        <v>75</v>
      </c>
      <c r="G420" s="76">
        <f>ROUND((Table245[[#This Row],[XP]]*Table245[[#This Row],[entity_spawned (AVG)]])*(Table245[[#This Row],[activating_chance]]/100),0)</f>
        <v>75</v>
      </c>
      <c r="H420" s="73" t="s">
        <v>371</v>
      </c>
    </row>
    <row r="421" spans="2:8" x14ac:dyDescent="0.25">
      <c r="B421" s="74" t="s">
        <v>455</v>
      </c>
      <c r="C421">
        <v>1</v>
      </c>
      <c r="D421" s="76">
        <v>300</v>
      </c>
      <c r="E421" s="76">
        <v>100</v>
      </c>
      <c r="F421" s="76">
        <v>75</v>
      </c>
      <c r="G421" s="76">
        <f>ROUND((Table245[[#This Row],[XP]]*Table245[[#This Row],[entity_spawned (AVG)]])*(Table245[[#This Row],[activating_chance]]/100),0)</f>
        <v>75</v>
      </c>
      <c r="H421" s="73" t="s">
        <v>371</v>
      </c>
    </row>
    <row r="422" spans="2:8" x14ac:dyDescent="0.25">
      <c r="B422" s="74" t="s">
        <v>455</v>
      </c>
      <c r="C422">
        <v>1</v>
      </c>
      <c r="D422" s="76">
        <v>300</v>
      </c>
      <c r="E422" s="76">
        <v>100</v>
      </c>
      <c r="F422" s="76">
        <v>75</v>
      </c>
      <c r="G422" s="76">
        <f>ROUND((Table245[[#This Row],[XP]]*Table245[[#This Row],[entity_spawned (AVG)]])*(Table245[[#This Row],[activating_chance]]/100),0)</f>
        <v>75</v>
      </c>
      <c r="H422" s="73" t="s">
        <v>371</v>
      </c>
    </row>
    <row r="423" spans="2:8" x14ac:dyDescent="0.25">
      <c r="B423" s="74" t="s">
        <v>456</v>
      </c>
      <c r="C423">
        <v>1</v>
      </c>
      <c r="D423" s="76">
        <v>250</v>
      </c>
      <c r="E423" s="76">
        <v>100</v>
      </c>
      <c r="F423" s="76">
        <v>75</v>
      </c>
      <c r="G423" s="76">
        <f>ROUND((Table245[[#This Row],[XP]]*Table245[[#This Row],[entity_spawned (AVG)]])*(Table245[[#This Row],[activating_chance]]/100),0)</f>
        <v>75</v>
      </c>
      <c r="H423" s="73" t="s">
        <v>371</v>
      </c>
    </row>
    <row r="424" spans="2:8" x14ac:dyDescent="0.25">
      <c r="B424" s="74" t="s">
        <v>456</v>
      </c>
      <c r="C424">
        <v>1</v>
      </c>
      <c r="D424" s="76">
        <v>250</v>
      </c>
      <c r="E424" s="76">
        <v>100</v>
      </c>
      <c r="F424" s="76">
        <v>75</v>
      </c>
      <c r="G424" s="76">
        <f>ROUND((Table245[[#This Row],[XP]]*Table245[[#This Row],[entity_spawned (AVG)]])*(Table245[[#This Row],[activating_chance]]/100),0)</f>
        <v>75</v>
      </c>
      <c r="H424" s="73" t="s">
        <v>371</v>
      </c>
    </row>
    <row r="425" spans="2:8" x14ac:dyDescent="0.25">
      <c r="B425" s="74" t="s">
        <v>456</v>
      </c>
      <c r="C425">
        <v>1</v>
      </c>
      <c r="D425" s="76">
        <v>250</v>
      </c>
      <c r="E425" s="76">
        <v>100</v>
      </c>
      <c r="F425" s="76">
        <v>75</v>
      </c>
      <c r="G425" s="76">
        <f>ROUND((Table245[[#This Row],[XP]]*Table245[[#This Row],[entity_spawned (AVG)]])*(Table245[[#This Row],[activating_chance]]/100),0)</f>
        <v>75</v>
      </c>
      <c r="H425" s="73" t="s">
        <v>371</v>
      </c>
    </row>
    <row r="426" spans="2:8" x14ac:dyDescent="0.25">
      <c r="B426" s="74" t="s">
        <v>265</v>
      </c>
      <c r="C426">
        <v>1</v>
      </c>
      <c r="D426" s="76">
        <v>300</v>
      </c>
      <c r="E426" s="76">
        <v>100</v>
      </c>
      <c r="F426" s="76">
        <v>75</v>
      </c>
      <c r="G426" s="76">
        <f>ROUND((Table245[[#This Row],[XP]]*Table245[[#This Row],[entity_spawned (AVG)]])*(Table245[[#This Row],[activating_chance]]/100),0)</f>
        <v>75</v>
      </c>
      <c r="H426" s="73" t="s">
        <v>371</v>
      </c>
    </row>
    <row r="427" spans="2:8" x14ac:dyDescent="0.25">
      <c r="B427" s="74" t="s">
        <v>266</v>
      </c>
      <c r="C427">
        <v>1</v>
      </c>
      <c r="D427" s="76">
        <v>200</v>
      </c>
      <c r="E427" s="76">
        <v>80</v>
      </c>
      <c r="F427" s="76">
        <v>50</v>
      </c>
      <c r="G427" s="76">
        <f>ROUND((Table245[[#This Row],[XP]]*Table245[[#This Row],[entity_spawned (AVG)]])*(Table245[[#This Row],[activating_chance]]/100),0)</f>
        <v>40</v>
      </c>
      <c r="H427" s="73" t="s">
        <v>371</v>
      </c>
    </row>
    <row r="428" spans="2:8" x14ac:dyDescent="0.25">
      <c r="B428" s="74" t="s">
        <v>365</v>
      </c>
      <c r="C428">
        <v>1</v>
      </c>
      <c r="D428" s="76">
        <v>130</v>
      </c>
      <c r="E428" s="76">
        <v>100</v>
      </c>
      <c r="F428" s="76">
        <v>50</v>
      </c>
      <c r="G428" s="76">
        <f>ROUND((Table245[[#This Row],[XP]]*Table245[[#This Row],[entity_spawned (AVG)]])*(Table245[[#This Row],[activating_chance]]/100),0)</f>
        <v>50</v>
      </c>
      <c r="H428" s="73" t="s">
        <v>370</v>
      </c>
    </row>
    <row r="429" spans="2:8" x14ac:dyDescent="0.25">
      <c r="B429" s="74" t="s">
        <v>267</v>
      </c>
      <c r="C429">
        <v>1</v>
      </c>
      <c r="D429" s="76">
        <v>250</v>
      </c>
      <c r="E429" s="76">
        <v>20</v>
      </c>
      <c r="F429" s="76">
        <v>55</v>
      </c>
      <c r="G429" s="76">
        <f>ROUND((Table245[[#This Row],[XP]]*Table245[[#This Row],[entity_spawned (AVG)]])*(Table245[[#This Row],[activating_chance]]/100),0)</f>
        <v>11</v>
      </c>
      <c r="H429" s="73" t="s">
        <v>370</v>
      </c>
    </row>
    <row r="430" spans="2:8" x14ac:dyDescent="0.25">
      <c r="B430" s="74" t="s">
        <v>267</v>
      </c>
      <c r="C430">
        <v>1</v>
      </c>
      <c r="D430" s="76">
        <v>250</v>
      </c>
      <c r="E430" s="76">
        <v>100</v>
      </c>
      <c r="F430" s="76">
        <v>55</v>
      </c>
      <c r="G430" s="76">
        <f>ROUND((Table245[[#This Row],[XP]]*Table245[[#This Row],[entity_spawned (AVG)]])*(Table245[[#This Row],[activating_chance]]/100),0)</f>
        <v>55</v>
      </c>
      <c r="H430" s="73" t="s">
        <v>370</v>
      </c>
    </row>
    <row r="431" spans="2:8" x14ac:dyDescent="0.25">
      <c r="B431" s="74" t="s">
        <v>267</v>
      </c>
      <c r="C431">
        <v>1</v>
      </c>
      <c r="D431" s="76">
        <v>210</v>
      </c>
      <c r="E431" s="76">
        <v>100</v>
      </c>
      <c r="F431" s="76">
        <v>55</v>
      </c>
      <c r="G431" s="76">
        <f>ROUND((Table245[[#This Row],[XP]]*Table245[[#This Row],[entity_spawned (AVG)]])*(Table245[[#This Row],[activating_chance]]/100),0)</f>
        <v>55</v>
      </c>
      <c r="H431" s="73" t="s">
        <v>370</v>
      </c>
    </row>
    <row r="432" spans="2:8" x14ac:dyDescent="0.25">
      <c r="B432" s="74" t="s">
        <v>267</v>
      </c>
      <c r="C432">
        <v>1</v>
      </c>
      <c r="D432" s="76">
        <v>210</v>
      </c>
      <c r="E432" s="76">
        <v>40</v>
      </c>
      <c r="F432" s="76">
        <v>55</v>
      </c>
      <c r="G432" s="76">
        <f>ROUND((Table245[[#This Row],[XP]]*Table245[[#This Row],[entity_spawned (AVG)]])*(Table245[[#This Row],[activating_chance]]/100),0)</f>
        <v>22</v>
      </c>
      <c r="H432" s="73" t="s">
        <v>370</v>
      </c>
    </row>
    <row r="433" spans="2:8" x14ac:dyDescent="0.25">
      <c r="B433" s="74" t="s">
        <v>267</v>
      </c>
      <c r="C433">
        <v>1</v>
      </c>
      <c r="D433" s="76">
        <v>210</v>
      </c>
      <c r="E433" s="76">
        <v>100</v>
      </c>
      <c r="F433" s="76">
        <v>55</v>
      </c>
      <c r="G433" s="76">
        <f>ROUND((Table245[[#This Row],[XP]]*Table245[[#This Row],[entity_spawned (AVG)]])*(Table245[[#This Row],[activating_chance]]/100),0)</f>
        <v>55</v>
      </c>
      <c r="H433" s="73" t="s">
        <v>370</v>
      </c>
    </row>
    <row r="434" spans="2:8" x14ac:dyDescent="0.25">
      <c r="B434" s="74" t="s">
        <v>267</v>
      </c>
      <c r="C434">
        <v>1</v>
      </c>
      <c r="D434" s="76">
        <v>210</v>
      </c>
      <c r="E434" s="76">
        <v>60</v>
      </c>
      <c r="F434" s="76">
        <v>55</v>
      </c>
      <c r="G434" s="76">
        <f>ROUND((Table245[[#This Row],[XP]]*Table245[[#This Row],[entity_spawned (AVG)]])*(Table245[[#This Row],[activating_chance]]/100),0)</f>
        <v>33</v>
      </c>
      <c r="H434" s="73" t="s">
        <v>370</v>
      </c>
    </row>
    <row r="435" spans="2:8" x14ac:dyDescent="0.25">
      <c r="B435" s="74" t="s">
        <v>366</v>
      </c>
      <c r="C435">
        <v>1</v>
      </c>
      <c r="D435" s="76">
        <v>210</v>
      </c>
      <c r="E435" s="76">
        <v>60</v>
      </c>
      <c r="F435" s="76">
        <v>55</v>
      </c>
      <c r="G435" s="76">
        <f>ROUND((Table245[[#This Row],[XP]]*Table245[[#This Row],[entity_spawned (AVG)]])*(Table245[[#This Row],[activating_chance]]/100),0)</f>
        <v>33</v>
      </c>
      <c r="H435" s="73" t="s">
        <v>370</v>
      </c>
    </row>
    <row r="436" spans="2:8" x14ac:dyDescent="0.25">
      <c r="B436" s="74" t="s">
        <v>268</v>
      </c>
      <c r="C436">
        <v>1</v>
      </c>
      <c r="D436" s="76">
        <v>240</v>
      </c>
      <c r="E436" s="76">
        <v>100</v>
      </c>
      <c r="F436" s="76">
        <v>75</v>
      </c>
      <c r="G436" s="76">
        <f>ROUND((Table245[[#This Row],[XP]]*Table245[[#This Row],[entity_spawned (AVG)]])*(Table245[[#This Row],[activating_chance]]/100),0)</f>
        <v>75</v>
      </c>
      <c r="H436" s="73" t="s">
        <v>370</v>
      </c>
    </row>
    <row r="437" spans="2:8" x14ac:dyDescent="0.25">
      <c r="B437" s="74" t="s">
        <v>269</v>
      </c>
      <c r="C437">
        <v>1</v>
      </c>
      <c r="D437" s="76">
        <v>220</v>
      </c>
      <c r="E437" s="76">
        <v>100</v>
      </c>
      <c r="F437" s="76">
        <v>83</v>
      </c>
      <c r="G437" s="76">
        <f>ROUND((Table245[[#This Row],[XP]]*Table245[[#This Row],[entity_spawned (AVG)]])*(Table245[[#This Row],[activating_chance]]/100),0)</f>
        <v>83</v>
      </c>
      <c r="H437" s="73" t="s">
        <v>370</v>
      </c>
    </row>
    <row r="438" spans="2:8" x14ac:dyDescent="0.25">
      <c r="B438" s="74" t="s">
        <v>269</v>
      </c>
      <c r="C438">
        <v>1</v>
      </c>
      <c r="D438" s="76">
        <v>250</v>
      </c>
      <c r="E438" s="76">
        <v>40</v>
      </c>
      <c r="F438" s="76">
        <v>83</v>
      </c>
      <c r="G438" s="76">
        <f>ROUND((Table245[[#This Row],[XP]]*Table245[[#This Row],[entity_spawned (AVG)]])*(Table245[[#This Row],[activating_chance]]/100),0)</f>
        <v>33</v>
      </c>
      <c r="H438" s="73" t="s">
        <v>370</v>
      </c>
    </row>
    <row r="439" spans="2:8" x14ac:dyDescent="0.25">
      <c r="B439" s="74" t="s">
        <v>269</v>
      </c>
      <c r="C439">
        <v>1</v>
      </c>
      <c r="D439" s="76">
        <v>220</v>
      </c>
      <c r="E439" s="76">
        <v>70</v>
      </c>
      <c r="F439" s="76">
        <v>83</v>
      </c>
      <c r="G439" s="76">
        <f>ROUND((Table245[[#This Row],[XP]]*Table245[[#This Row],[entity_spawned (AVG)]])*(Table245[[#This Row],[activating_chance]]/100),0)</f>
        <v>58</v>
      </c>
      <c r="H439" s="73" t="s">
        <v>370</v>
      </c>
    </row>
    <row r="440" spans="2:8" x14ac:dyDescent="0.25">
      <c r="B440" s="74" t="s">
        <v>269</v>
      </c>
      <c r="C440">
        <v>1</v>
      </c>
      <c r="D440" s="76">
        <v>260</v>
      </c>
      <c r="E440" s="76">
        <v>20</v>
      </c>
      <c r="F440" s="76">
        <v>83</v>
      </c>
      <c r="G440" s="76">
        <f>ROUND((Table245[[#This Row],[XP]]*Table245[[#This Row],[entity_spawned (AVG)]])*(Table245[[#This Row],[activating_chance]]/100),0)</f>
        <v>17</v>
      </c>
      <c r="H440" s="73" t="s">
        <v>370</v>
      </c>
    </row>
    <row r="441" spans="2:8" x14ac:dyDescent="0.25">
      <c r="B441" s="74" t="s">
        <v>458</v>
      </c>
      <c r="C441">
        <v>1</v>
      </c>
      <c r="D441" s="76">
        <v>280</v>
      </c>
      <c r="E441" s="76">
        <v>100</v>
      </c>
      <c r="F441" s="76">
        <v>75</v>
      </c>
      <c r="G441" s="76">
        <f>ROUND((Table245[[#This Row],[XP]]*Table245[[#This Row],[entity_spawned (AVG)]])*(Table245[[#This Row],[activating_chance]]/100),0)</f>
        <v>75</v>
      </c>
      <c r="H441" s="73" t="s">
        <v>371</v>
      </c>
    </row>
    <row r="442" spans="2:8" x14ac:dyDescent="0.25">
      <c r="B442" s="74" t="s">
        <v>375</v>
      </c>
      <c r="C442">
        <v>1</v>
      </c>
      <c r="D442" s="76">
        <v>130</v>
      </c>
      <c r="E442" s="76">
        <v>100</v>
      </c>
      <c r="F442" s="76">
        <v>50</v>
      </c>
      <c r="G442" s="76">
        <f>ROUND((Table245[[#This Row],[XP]]*Table245[[#This Row],[entity_spawned (AVG)]])*(Table245[[#This Row],[activating_chance]]/100),0)</f>
        <v>50</v>
      </c>
      <c r="H442" s="73" t="s">
        <v>370</v>
      </c>
    </row>
    <row r="443" spans="2:8" x14ac:dyDescent="0.25">
      <c r="B443" s="74" t="s">
        <v>375</v>
      </c>
      <c r="C443">
        <v>1</v>
      </c>
      <c r="D443" s="76">
        <v>130</v>
      </c>
      <c r="E443" s="76">
        <v>100</v>
      </c>
      <c r="F443" s="76">
        <v>50</v>
      </c>
      <c r="G443" s="76">
        <f>ROUND((Table245[[#This Row],[XP]]*Table245[[#This Row],[entity_spawned (AVG)]])*(Table245[[#This Row],[activating_chance]]/100),0)</f>
        <v>50</v>
      </c>
      <c r="H443" s="73" t="s">
        <v>370</v>
      </c>
    </row>
    <row r="444" spans="2:8" x14ac:dyDescent="0.25">
      <c r="B444" s="74" t="s">
        <v>270</v>
      </c>
      <c r="C444">
        <v>1</v>
      </c>
      <c r="D444" s="76">
        <v>170</v>
      </c>
      <c r="E444" s="76">
        <v>60</v>
      </c>
      <c r="F444" s="76">
        <v>75</v>
      </c>
      <c r="G444" s="76">
        <f>ROUND((Table245[[#This Row],[XP]]*Table245[[#This Row],[entity_spawned (AVG)]])*(Table245[[#This Row],[activating_chance]]/100),0)</f>
        <v>45</v>
      </c>
      <c r="H444" s="73" t="s">
        <v>370</v>
      </c>
    </row>
    <row r="445" spans="2:8" x14ac:dyDescent="0.25">
      <c r="B445" s="74" t="s">
        <v>270</v>
      </c>
      <c r="C445">
        <v>1</v>
      </c>
      <c r="D445" s="76">
        <v>170</v>
      </c>
      <c r="E445" s="76">
        <v>100</v>
      </c>
      <c r="F445" s="76">
        <v>75</v>
      </c>
      <c r="G445" s="76">
        <f>ROUND((Table245[[#This Row],[XP]]*Table245[[#This Row],[entity_spawned (AVG)]])*(Table245[[#This Row],[activating_chance]]/100),0)</f>
        <v>75</v>
      </c>
      <c r="H445" s="73" t="s">
        <v>370</v>
      </c>
    </row>
    <row r="446" spans="2:8" x14ac:dyDescent="0.25">
      <c r="B446" s="74" t="s">
        <v>270</v>
      </c>
      <c r="C446">
        <v>1</v>
      </c>
      <c r="D446" s="76">
        <v>140</v>
      </c>
      <c r="E446" s="76">
        <v>100</v>
      </c>
      <c r="F446" s="76">
        <v>75</v>
      </c>
      <c r="G446" s="76">
        <f>ROUND((Table245[[#This Row],[XP]]*Table245[[#This Row],[entity_spawned (AVG)]])*(Table245[[#This Row],[activating_chance]]/100),0)</f>
        <v>75</v>
      </c>
      <c r="H446" s="73" t="s">
        <v>370</v>
      </c>
    </row>
    <row r="447" spans="2:8" x14ac:dyDescent="0.25">
      <c r="B447" s="74" t="s">
        <v>270</v>
      </c>
      <c r="C447">
        <v>1</v>
      </c>
      <c r="D447" s="76">
        <v>140</v>
      </c>
      <c r="E447" s="76">
        <v>100</v>
      </c>
      <c r="F447" s="76">
        <v>75</v>
      </c>
      <c r="G447" s="76">
        <f>ROUND((Table245[[#This Row],[XP]]*Table245[[#This Row],[entity_spawned (AVG)]])*(Table245[[#This Row],[activating_chance]]/100),0)</f>
        <v>75</v>
      </c>
      <c r="H447" s="73" t="s">
        <v>370</v>
      </c>
    </row>
    <row r="448" spans="2:8" x14ac:dyDescent="0.25">
      <c r="B448" s="74" t="s">
        <v>270</v>
      </c>
      <c r="C448">
        <v>1</v>
      </c>
      <c r="D448" s="76">
        <v>140</v>
      </c>
      <c r="E448" s="76">
        <v>60</v>
      </c>
      <c r="F448" s="76">
        <v>75</v>
      </c>
      <c r="G448" s="76">
        <f>ROUND((Table245[[#This Row],[XP]]*Table245[[#This Row],[entity_spawned (AVG)]])*(Table245[[#This Row],[activating_chance]]/100),0)</f>
        <v>45</v>
      </c>
      <c r="H448" s="73" t="s">
        <v>370</v>
      </c>
    </row>
    <row r="449" spans="2:8" x14ac:dyDescent="0.25">
      <c r="B449" s="74" t="s">
        <v>270</v>
      </c>
      <c r="C449">
        <v>1</v>
      </c>
      <c r="D449" s="76">
        <v>140</v>
      </c>
      <c r="E449" s="76">
        <v>100</v>
      </c>
      <c r="F449" s="76">
        <v>75</v>
      </c>
      <c r="G449" s="76">
        <f>ROUND((Table245[[#This Row],[XP]]*Table245[[#This Row],[entity_spawned (AVG)]])*(Table245[[#This Row],[activating_chance]]/100),0)</f>
        <v>75</v>
      </c>
      <c r="H449" s="73" t="s">
        <v>370</v>
      </c>
    </row>
    <row r="450" spans="2:8" x14ac:dyDescent="0.25">
      <c r="B450" s="74" t="s">
        <v>270</v>
      </c>
      <c r="C450">
        <v>1</v>
      </c>
      <c r="D450" s="76">
        <v>170</v>
      </c>
      <c r="E450" s="76">
        <v>100</v>
      </c>
      <c r="F450" s="76">
        <v>75</v>
      </c>
      <c r="G450" s="76">
        <f>ROUND((Table245[[#This Row],[XP]]*Table245[[#This Row],[entity_spawned (AVG)]])*(Table245[[#This Row],[activating_chance]]/100),0)</f>
        <v>75</v>
      </c>
      <c r="H450" s="73" t="s">
        <v>370</v>
      </c>
    </row>
    <row r="451" spans="2:8" x14ac:dyDescent="0.25">
      <c r="B451" s="74" t="s">
        <v>270</v>
      </c>
      <c r="C451">
        <v>1</v>
      </c>
      <c r="D451" s="76">
        <v>200</v>
      </c>
      <c r="E451" s="76">
        <v>75</v>
      </c>
      <c r="F451" s="76">
        <v>75</v>
      </c>
      <c r="G451" s="76">
        <f>ROUND((Table245[[#This Row],[XP]]*Table245[[#This Row],[entity_spawned (AVG)]])*(Table245[[#This Row],[activating_chance]]/100),0)</f>
        <v>56</v>
      </c>
      <c r="H451" s="73" t="s">
        <v>370</v>
      </c>
    </row>
    <row r="452" spans="2:8" x14ac:dyDescent="0.25">
      <c r="B452" s="74" t="s">
        <v>270</v>
      </c>
      <c r="C452">
        <v>1</v>
      </c>
      <c r="D452" s="76">
        <v>150</v>
      </c>
      <c r="E452" s="76">
        <v>100</v>
      </c>
      <c r="F452" s="76">
        <v>75</v>
      </c>
      <c r="G452" s="76">
        <f>ROUND((Table245[[#This Row],[XP]]*Table245[[#This Row],[entity_spawned (AVG)]])*(Table245[[#This Row],[activating_chance]]/100),0)</f>
        <v>75</v>
      </c>
      <c r="H452" s="73" t="s">
        <v>370</v>
      </c>
    </row>
    <row r="453" spans="2:8" x14ac:dyDescent="0.25">
      <c r="B453" s="74" t="s">
        <v>270</v>
      </c>
      <c r="C453">
        <v>4</v>
      </c>
      <c r="D453" s="76">
        <v>200</v>
      </c>
      <c r="E453" s="76">
        <v>100</v>
      </c>
      <c r="F453" s="76">
        <v>75</v>
      </c>
      <c r="G453" s="76">
        <f>ROUND((Table245[[#This Row],[XP]]*Table245[[#This Row],[entity_spawned (AVG)]])*(Table245[[#This Row],[activating_chance]]/100),0)</f>
        <v>300</v>
      </c>
      <c r="H453" s="73" t="s">
        <v>370</v>
      </c>
    </row>
    <row r="454" spans="2:8" x14ac:dyDescent="0.25">
      <c r="B454" s="74" t="s">
        <v>270</v>
      </c>
      <c r="C454">
        <v>1</v>
      </c>
      <c r="D454" s="76">
        <v>200</v>
      </c>
      <c r="E454" s="76">
        <v>75</v>
      </c>
      <c r="F454" s="76">
        <v>75</v>
      </c>
      <c r="G454" s="76">
        <f>ROUND((Table245[[#This Row],[XP]]*Table245[[#This Row],[entity_spawned (AVG)]])*(Table245[[#This Row],[activating_chance]]/100),0)</f>
        <v>56</v>
      </c>
      <c r="H454" s="73" t="s">
        <v>370</v>
      </c>
    </row>
    <row r="455" spans="2:8" x14ac:dyDescent="0.25">
      <c r="B455" s="74" t="s">
        <v>270</v>
      </c>
      <c r="C455">
        <v>1</v>
      </c>
      <c r="D455" s="76">
        <v>200</v>
      </c>
      <c r="E455" s="76">
        <v>40</v>
      </c>
      <c r="F455" s="76">
        <v>75</v>
      </c>
      <c r="G455" s="76">
        <f>ROUND((Table245[[#This Row],[XP]]*Table245[[#This Row],[entity_spawned (AVG)]])*(Table245[[#This Row],[activating_chance]]/100),0)</f>
        <v>30</v>
      </c>
      <c r="H455" s="73" t="s">
        <v>370</v>
      </c>
    </row>
    <row r="456" spans="2:8" x14ac:dyDescent="0.25">
      <c r="B456" s="74" t="s">
        <v>270</v>
      </c>
      <c r="C456">
        <v>1</v>
      </c>
      <c r="D456" s="76">
        <v>170</v>
      </c>
      <c r="E456" s="76">
        <v>100</v>
      </c>
      <c r="F456" s="76">
        <v>75</v>
      </c>
      <c r="G456" s="76">
        <f>ROUND((Table245[[#This Row],[XP]]*Table245[[#This Row],[entity_spawned (AVG)]])*(Table245[[#This Row],[activating_chance]]/100),0)</f>
        <v>75</v>
      </c>
      <c r="H456" s="73" t="s">
        <v>370</v>
      </c>
    </row>
    <row r="457" spans="2:8" x14ac:dyDescent="0.25">
      <c r="B457" s="74" t="s">
        <v>270</v>
      </c>
      <c r="C457">
        <v>1</v>
      </c>
      <c r="D457" s="76">
        <v>140</v>
      </c>
      <c r="E457" s="76">
        <v>60</v>
      </c>
      <c r="F457" s="76">
        <v>75</v>
      </c>
      <c r="G457" s="76">
        <f>ROUND((Table245[[#This Row],[XP]]*Table245[[#This Row],[entity_spawned (AVG)]])*(Table245[[#This Row],[activating_chance]]/100),0)</f>
        <v>45</v>
      </c>
      <c r="H457" s="73" t="s">
        <v>370</v>
      </c>
    </row>
    <row r="458" spans="2:8" x14ac:dyDescent="0.25">
      <c r="B458" s="74" t="s">
        <v>270</v>
      </c>
      <c r="C458">
        <v>1</v>
      </c>
      <c r="D458" s="76">
        <v>150</v>
      </c>
      <c r="E458" s="76">
        <v>80</v>
      </c>
      <c r="F458" s="76">
        <v>75</v>
      </c>
      <c r="G458" s="76">
        <f>ROUND((Table245[[#This Row],[XP]]*Table245[[#This Row],[entity_spawned (AVG)]])*(Table245[[#This Row],[activating_chance]]/100),0)</f>
        <v>60</v>
      </c>
      <c r="H458" s="73" t="s">
        <v>370</v>
      </c>
    </row>
    <row r="459" spans="2:8" x14ac:dyDescent="0.25">
      <c r="B459" s="74" t="s">
        <v>270</v>
      </c>
      <c r="C459">
        <v>1</v>
      </c>
      <c r="D459" s="76">
        <v>160</v>
      </c>
      <c r="E459" s="76">
        <v>80</v>
      </c>
      <c r="F459" s="76">
        <v>75</v>
      </c>
      <c r="G459" s="76">
        <f>ROUND((Table245[[#This Row],[XP]]*Table245[[#This Row],[entity_spawned (AVG)]])*(Table245[[#This Row],[activating_chance]]/100),0)</f>
        <v>60</v>
      </c>
      <c r="H459" s="73" t="s">
        <v>370</v>
      </c>
    </row>
    <row r="460" spans="2:8" x14ac:dyDescent="0.25">
      <c r="B460" s="74" t="s">
        <v>270</v>
      </c>
      <c r="C460">
        <v>1</v>
      </c>
      <c r="D460" s="76">
        <v>140</v>
      </c>
      <c r="E460" s="76">
        <v>100</v>
      </c>
      <c r="F460" s="76">
        <v>75</v>
      </c>
      <c r="G460" s="76">
        <f>ROUND((Table245[[#This Row],[XP]]*Table245[[#This Row],[entity_spawned (AVG)]])*(Table245[[#This Row],[activating_chance]]/100),0)</f>
        <v>75</v>
      </c>
      <c r="H460" s="73" t="s">
        <v>370</v>
      </c>
    </row>
    <row r="461" spans="2:8" x14ac:dyDescent="0.25">
      <c r="B461" s="74" t="s">
        <v>270</v>
      </c>
      <c r="C461">
        <v>1</v>
      </c>
      <c r="D461" s="76">
        <v>140</v>
      </c>
      <c r="E461" s="76">
        <v>100</v>
      </c>
      <c r="F461" s="76">
        <v>75</v>
      </c>
      <c r="G461" s="76">
        <f>ROUND((Table245[[#This Row],[XP]]*Table245[[#This Row],[entity_spawned (AVG)]])*(Table245[[#This Row],[activating_chance]]/100),0)</f>
        <v>75</v>
      </c>
      <c r="H461" s="73" t="s">
        <v>370</v>
      </c>
    </row>
    <row r="462" spans="2:8" x14ac:dyDescent="0.25">
      <c r="B462" s="74" t="s">
        <v>270</v>
      </c>
      <c r="C462">
        <v>1</v>
      </c>
      <c r="D462" s="76">
        <v>170</v>
      </c>
      <c r="E462" s="76">
        <v>80</v>
      </c>
      <c r="F462" s="76">
        <v>75</v>
      </c>
      <c r="G462" s="76">
        <f>ROUND((Table245[[#This Row],[XP]]*Table245[[#This Row],[entity_spawned (AVG)]])*(Table245[[#This Row],[activating_chance]]/100),0)</f>
        <v>60</v>
      </c>
      <c r="H462" s="73" t="s">
        <v>370</v>
      </c>
    </row>
    <row r="463" spans="2:8" x14ac:dyDescent="0.25">
      <c r="B463" s="74" t="s">
        <v>270</v>
      </c>
      <c r="C463">
        <v>1</v>
      </c>
      <c r="D463" s="76">
        <v>140</v>
      </c>
      <c r="E463" s="76">
        <v>60</v>
      </c>
      <c r="F463" s="76">
        <v>75</v>
      </c>
      <c r="G463" s="76">
        <f>ROUND((Table245[[#This Row],[XP]]*Table245[[#This Row],[entity_spawned (AVG)]])*(Table245[[#This Row],[activating_chance]]/100),0)</f>
        <v>45</v>
      </c>
      <c r="H463" s="73" t="s">
        <v>370</v>
      </c>
    </row>
    <row r="464" spans="2:8" x14ac:dyDescent="0.25">
      <c r="B464" s="74" t="s">
        <v>270</v>
      </c>
      <c r="C464">
        <v>1</v>
      </c>
      <c r="D464" s="76">
        <v>210</v>
      </c>
      <c r="E464" s="76">
        <v>100</v>
      </c>
      <c r="F464" s="76">
        <v>75</v>
      </c>
      <c r="G464" s="76">
        <f>ROUND((Table245[[#This Row],[XP]]*Table245[[#This Row],[entity_spawned (AVG)]])*(Table245[[#This Row],[activating_chance]]/100),0)</f>
        <v>75</v>
      </c>
      <c r="H464" s="73" t="s">
        <v>370</v>
      </c>
    </row>
    <row r="465" spans="2:8" x14ac:dyDescent="0.25">
      <c r="B465" s="74" t="s">
        <v>361</v>
      </c>
      <c r="C465">
        <v>1</v>
      </c>
      <c r="D465" s="76">
        <v>140</v>
      </c>
      <c r="E465" s="76">
        <v>100</v>
      </c>
      <c r="F465" s="76">
        <v>75</v>
      </c>
      <c r="G465" s="76">
        <f>ROUND((Table245[[#This Row],[XP]]*Table245[[#This Row],[entity_spawned (AVG)]])*(Table245[[#This Row],[activating_chance]]/100),0)</f>
        <v>75</v>
      </c>
      <c r="H465" s="73" t="s">
        <v>370</v>
      </c>
    </row>
    <row r="466" spans="2:8" x14ac:dyDescent="0.25">
      <c r="B466" s="74" t="s">
        <v>361</v>
      </c>
      <c r="C466">
        <v>1</v>
      </c>
      <c r="D466" s="76">
        <v>150</v>
      </c>
      <c r="E466" s="76">
        <v>100</v>
      </c>
      <c r="F466" s="76">
        <v>75</v>
      </c>
      <c r="G466" s="76">
        <f>ROUND((Table245[[#This Row],[XP]]*Table245[[#This Row],[entity_spawned (AVG)]])*(Table245[[#This Row],[activating_chance]]/100),0)</f>
        <v>75</v>
      </c>
      <c r="H466" s="73" t="s">
        <v>370</v>
      </c>
    </row>
    <row r="467" spans="2:8" x14ac:dyDescent="0.25">
      <c r="B467" s="74" t="s">
        <v>361</v>
      </c>
      <c r="C467">
        <v>1</v>
      </c>
      <c r="D467" s="76">
        <v>150</v>
      </c>
      <c r="E467" s="76">
        <v>80</v>
      </c>
      <c r="F467" s="76">
        <v>75</v>
      </c>
      <c r="G467" s="76">
        <f>ROUND((Table245[[#This Row],[XP]]*Table245[[#This Row],[entity_spawned (AVG)]])*(Table245[[#This Row],[activating_chance]]/100),0)</f>
        <v>60</v>
      </c>
      <c r="H467" s="73" t="s">
        <v>370</v>
      </c>
    </row>
    <row r="468" spans="2:8" x14ac:dyDescent="0.25">
      <c r="B468" s="74" t="s">
        <v>361</v>
      </c>
      <c r="C468">
        <v>1</v>
      </c>
      <c r="D468" s="76">
        <v>180</v>
      </c>
      <c r="E468" s="76">
        <v>100</v>
      </c>
      <c r="F468" s="76">
        <v>75</v>
      </c>
      <c r="G468" s="76">
        <f>ROUND((Table245[[#This Row],[XP]]*Table245[[#This Row],[entity_spawned (AVG)]])*(Table245[[#This Row],[activating_chance]]/100),0)</f>
        <v>75</v>
      </c>
      <c r="H468" s="73" t="s">
        <v>370</v>
      </c>
    </row>
    <row r="469" spans="2:8" x14ac:dyDescent="0.25">
      <c r="B469" s="74" t="s">
        <v>361</v>
      </c>
      <c r="C469">
        <v>1</v>
      </c>
      <c r="D469" s="76">
        <v>200</v>
      </c>
      <c r="E469" s="76">
        <v>60</v>
      </c>
      <c r="F469" s="76">
        <v>75</v>
      </c>
      <c r="G469" s="76">
        <f>ROUND((Table245[[#This Row],[XP]]*Table245[[#This Row],[entity_spawned (AVG)]])*(Table245[[#This Row],[activating_chance]]/100),0)</f>
        <v>45</v>
      </c>
      <c r="H469" s="73" t="s">
        <v>370</v>
      </c>
    </row>
    <row r="470" spans="2:8" x14ac:dyDescent="0.25">
      <c r="B470" s="74" t="s">
        <v>361</v>
      </c>
      <c r="C470">
        <v>1</v>
      </c>
      <c r="D470" s="76">
        <v>190</v>
      </c>
      <c r="E470" s="76">
        <v>100</v>
      </c>
      <c r="F470" s="76">
        <v>75</v>
      </c>
      <c r="G470" s="76">
        <f>ROUND((Table245[[#This Row],[XP]]*Table245[[#This Row],[entity_spawned (AVG)]])*(Table245[[#This Row],[activating_chance]]/100),0)</f>
        <v>75</v>
      </c>
      <c r="H470" s="73" t="s">
        <v>370</v>
      </c>
    </row>
    <row r="471" spans="2:8" x14ac:dyDescent="0.25">
      <c r="B471" s="74" t="s">
        <v>271</v>
      </c>
      <c r="C471">
        <v>1</v>
      </c>
      <c r="D471" s="76">
        <v>310</v>
      </c>
      <c r="E471" s="76">
        <v>100</v>
      </c>
      <c r="F471" s="76">
        <v>55</v>
      </c>
      <c r="G471" s="76">
        <f>ROUND((Table245[[#This Row],[XP]]*Table245[[#This Row],[entity_spawned (AVG)]])*(Table245[[#This Row],[activating_chance]]/100),0)</f>
        <v>55</v>
      </c>
      <c r="H471" s="73" t="s">
        <v>371</v>
      </c>
    </row>
    <row r="472" spans="2:8" x14ac:dyDescent="0.25">
      <c r="B472" s="74" t="s">
        <v>271</v>
      </c>
      <c r="C472">
        <v>1</v>
      </c>
      <c r="D472" s="76">
        <v>310</v>
      </c>
      <c r="E472" s="76">
        <v>100</v>
      </c>
      <c r="F472" s="76">
        <v>55</v>
      </c>
      <c r="G472" s="76">
        <f>ROUND((Table245[[#This Row],[XP]]*Table245[[#This Row],[entity_spawned (AVG)]])*(Table245[[#This Row],[activating_chance]]/100),0)</f>
        <v>55</v>
      </c>
      <c r="H472" s="73" t="s">
        <v>371</v>
      </c>
    </row>
    <row r="473" spans="2:8" x14ac:dyDescent="0.25">
      <c r="B473" s="74" t="s">
        <v>271</v>
      </c>
      <c r="C473">
        <v>1</v>
      </c>
      <c r="D473" s="76">
        <v>280</v>
      </c>
      <c r="E473" s="76">
        <v>50</v>
      </c>
      <c r="F473" s="76">
        <v>55</v>
      </c>
      <c r="G473" s="76">
        <f>ROUND((Table245[[#This Row],[XP]]*Table245[[#This Row],[entity_spawned (AVG)]])*(Table245[[#This Row],[activating_chance]]/100),0)</f>
        <v>28</v>
      </c>
      <c r="H473" s="73" t="s">
        <v>371</v>
      </c>
    </row>
    <row r="474" spans="2:8" x14ac:dyDescent="0.25">
      <c r="B474" s="74" t="s">
        <v>271</v>
      </c>
      <c r="C474">
        <v>1</v>
      </c>
      <c r="D474" s="76">
        <v>280</v>
      </c>
      <c r="E474" s="76">
        <v>100</v>
      </c>
      <c r="F474" s="76">
        <v>55</v>
      </c>
      <c r="G474" s="76">
        <f>ROUND((Table245[[#This Row],[XP]]*Table245[[#This Row],[entity_spawned (AVG)]])*(Table245[[#This Row],[activating_chance]]/100),0)</f>
        <v>55</v>
      </c>
      <c r="H474" s="73" t="s">
        <v>371</v>
      </c>
    </row>
    <row r="475" spans="2:8" x14ac:dyDescent="0.25">
      <c r="B475" s="74" t="s">
        <v>272</v>
      </c>
      <c r="C475">
        <v>1</v>
      </c>
      <c r="D475" s="76">
        <v>170</v>
      </c>
      <c r="E475" s="76">
        <v>100</v>
      </c>
      <c r="F475" s="76">
        <v>55</v>
      </c>
      <c r="G475" s="76">
        <f>ROUND((Table245[[#This Row],[XP]]*Table245[[#This Row],[entity_spawned (AVG)]])*(Table245[[#This Row],[activating_chance]]/100),0)</f>
        <v>55</v>
      </c>
      <c r="H475" s="73" t="s">
        <v>371</v>
      </c>
    </row>
    <row r="476" spans="2:8" x14ac:dyDescent="0.25">
      <c r="B476" s="74" t="s">
        <v>272</v>
      </c>
      <c r="C476">
        <v>1</v>
      </c>
      <c r="D476" s="76">
        <v>170</v>
      </c>
      <c r="E476" s="76">
        <v>40</v>
      </c>
      <c r="F476" s="76">
        <v>55</v>
      </c>
      <c r="G476" s="76">
        <f>ROUND((Table245[[#This Row],[XP]]*Table245[[#This Row],[entity_spawned (AVG)]])*(Table245[[#This Row],[activating_chance]]/100),0)</f>
        <v>22</v>
      </c>
      <c r="H476" s="73" t="s">
        <v>371</v>
      </c>
    </row>
    <row r="477" spans="2:8" x14ac:dyDescent="0.25">
      <c r="B477" s="74" t="s">
        <v>272</v>
      </c>
      <c r="C477">
        <v>1</v>
      </c>
      <c r="D477" s="76">
        <v>170</v>
      </c>
      <c r="E477" s="76">
        <v>80</v>
      </c>
      <c r="F477" s="76">
        <v>55</v>
      </c>
      <c r="G477" s="76">
        <f>ROUND((Table245[[#This Row],[XP]]*Table245[[#This Row],[entity_spawned (AVG)]])*(Table245[[#This Row],[activating_chance]]/100),0)</f>
        <v>44</v>
      </c>
      <c r="H477" s="73" t="s">
        <v>371</v>
      </c>
    </row>
    <row r="478" spans="2:8" x14ac:dyDescent="0.25">
      <c r="B478" s="74" t="s">
        <v>272</v>
      </c>
      <c r="C478">
        <v>1</v>
      </c>
      <c r="D478" s="76">
        <v>170</v>
      </c>
      <c r="E478" s="76">
        <v>100</v>
      </c>
      <c r="F478" s="76">
        <v>55</v>
      </c>
      <c r="G478" s="76">
        <f>ROUND((Table245[[#This Row],[XP]]*Table245[[#This Row],[entity_spawned (AVG)]])*(Table245[[#This Row],[activating_chance]]/100),0)</f>
        <v>55</v>
      </c>
      <c r="H478" s="73" t="s">
        <v>371</v>
      </c>
    </row>
    <row r="479" spans="2:8" x14ac:dyDescent="0.25">
      <c r="B479" s="74" t="s">
        <v>272</v>
      </c>
      <c r="C479">
        <v>1</v>
      </c>
      <c r="D479" s="76">
        <v>170</v>
      </c>
      <c r="E479" s="76">
        <v>100</v>
      </c>
      <c r="F479" s="76">
        <v>55</v>
      </c>
      <c r="G479" s="76">
        <f>ROUND((Table245[[#This Row],[XP]]*Table245[[#This Row],[entity_spawned (AVG)]])*(Table245[[#This Row],[activating_chance]]/100),0)</f>
        <v>55</v>
      </c>
      <c r="H479" s="73" t="s">
        <v>371</v>
      </c>
    </row>
    <row r="480" spans="2:8" x14ac:dyDescent="0.25">
      <c r="B480" s="74" t="s">
        <v>272</v>
      </c>
      <c r="C480">
        <v>1</v>
      </c>
      <c r="D480" s="76">
        <v>170</v>
      </c>
      <c r="E480" s="76">
        <v>100</v>
      </c>
      <c r="F480" s="76">
        <v>55</v>
      </c>
      <c r="G480" s="76">
        <f>ROUND((Table245[[#This Row],[XP]]*Table245[[#This Row],[entity_spawned (AVG)]])*(Table245[[#This Row],[activating_chance]]/100),0)</f>
        <v>55</v>
      </c>
      <c r="H480" s="73" t="s">
        <v>371</v>
      </c>
    </row>
    <row r="481" spans="2:8" x14ac:dyDescent="0.25">
      <c r="B481" s="74" t="s">
        <v>273</v>
      </c>
      <c r="C481">
        <v>1</v>
      </c>
      <c r="D481" s="76">
        <v>145</v>
      </c>
      <c r="E481" s="76">
        <v>100</v>
      </c>
      <c r="F481" s="76">
        <v>55</v>
      </c>
      <c r="G481" s="76">
        <f>ROUND((Table245[[#This Row],[XP]]*Table245[[#This Row],[entity_spawned (AVG)]])*(Table245[[#This Row],[activating_chance]]/100),0)</f>
        <v>55</v>
      </c>
      <c r="H481" s="73" t="s">
        <v>371</v>
      </c>
    </row>
    <row r="482" spans="2:8" x14ac:dyDescent="0.25">
      <c r="B482" s="74" t="s">
        <v>273</v>
      </c>
      <c r="C482">
        <v>1</v>
      </c>
      <c r="D482" s="76">
        <v>200</v>
      </c>
      <c r="E482" s="76">
        <v>100</v>
      </c>
      <c r="F482" s="76">
        <v>55</v>
      </c>
      <c r="G482" s="76">
        <f>ROUND((Table245[[#This Row],[XP]]*Table245[[#This Row],[entity_spawned (AVG)]])*(Table245[[#This Row],[activating_chance]]/100),0)</f>
        <v>55</v>
      </c>
      <c r="H482" s="73" t="s">
        <v>371</v>
      </c>
    </row>
    <row r="483" spans="2:8" x14ac:dyDescent="0.25">
      <c r="B483" s="74" t="s">
        <v>273</v>
      </c>
      <c r="C483">
        <v>1</v>
      </c>
      <c r="D483" s="76">
        <v>145</v>
      </c>
      <c r="E483" s="76">
        <v>100</v>
      </c>
      <c r="F483" s="76">
        <v>55</v>
      </c>
      <c r="G483" s="76">
        <f>ROUND((Table245[[#This Row],[XP]]*Table245[[#This Row],[entity_spawned (AVG)]])*(Table245[[#This Row],[activating_chance]]/100),0)</f>
        <v>55</v>
      </c>
      <c r="H483" s="73" t="s">
        <v>371</v>
      </c>
    </row>
    <row r="484" spans="2:8" x14ac:dyDescent="0.25">
      <c r="B484" s="74" t="s">
        <v>273</v>
      </c>
      <c r="C484">
        <v>1</v>
      </c>
      <c r="D484" s="76">
        <v>170</v>
      </c>
      <c r="E484" s="76">
        <v>100</v>
      </c>
      <c r="F484" s="76">
        <v>55</v>
      </c>
      <c r="G484" s="76">
        <f>ROUND((Table245[[#This Row],[XP]]*Table245[[#This Row],[entity_spawned (AVG)]])*(Table245[[#This Row],[activating_chance]]/100),0)</f>
        <v>55</v>
      </c>
      <c r="H484" s="73" t="s">
        <v>371</v>
      </c>
    </row>
    <row r="485" spans="2:8" x14ac:dyDescent="0.25">
      <c r="B485" s="74" t="s">
        <v>273</v>
      </c>
      <c r="C485">
        <v>1</v>
      </c>
      <c r="D485" s="76">
        <v>145</v>
      </c>
      <c r="E485" s="76">
        <v>100</v>
      </c>
      <c r="F485" s="76">
        <v>55</v>
      </c>
      <c r="G485" s="76">
        <f>ROUND((Table245[[#This Row],[XP]]*Table245[[#This Row],[entity_spawned (AVG)]])*(Table245[[#This Row],[activating_chance]]/100),0)</f>
        <v>55</v>
      </c>
      <c r="H485" s="73" t="s">
        <v>371</v>
      </c>
    </row>
    <row r="486" spans="2:8" x14ac:dyDescent="0.25">
      <c r="B486" s="74" t="s">
        <v>273</v>
      </c>
      <c r="C486">
        <v>1</v>
      </c>
      <c r="D486" s="76">
        <v>170</v>
      </c>
      <c r="E486" s="76">
        <v>100</v>
      </c>
      <c r="F486" s="76">
        <v>55</v>
      </c>
      <c r="G486" s="76">
        <f>ROUND((Table245[[#This Row],[XP]]*Table245[[#This Row],[entity_spawned (AVG)]])*(Table245[[#This Row],[activating_chance]]/100),0)</f>
        <v>55</v>
      </c>
      <c r="H486" s="73" t="s">
        <v>371</v>
      </c>
    </row>
    <row r="487" spans="2:8" x14ac:dyDescent="0.25">
      <c r="B487" s="74" t="s">
        <v>273</v>
      </c>
      <c r="C487">
        <v>1</v>
      </c>
      <c r="D487" s="76">
        <v>200</v>
      </c>
      <c r="E487" s="76">
        <v>100</v>
      </c>
      <c r="F487" s="76">
        <v>55</v>
      </c>
      <c r="G487" s="76">
        <f>ROUND((Table245[[#This Row],[XP]]*Table245[[#This Row],[entity_spawned (AVG)]])*(Table245[[#This Row],[activating_chance]]/100),0)</f>
        <v>55</v>
      </c>
      <c r="H487" s="73" t="s">
        <v>371</v>
      </c>
    </row>
    <row r="488" spans="2:8" x14ac:dyDescent="0.25">
      <c r="B488" s="74" t="s">
        <v>273</v>
      </c>
      <c r="C488">
        <v>1</v>
      </c>
      <c r="D488" s="76">
        <v>155</v>
      </c>
      <c r="E488" s="76">
        <v>100</v>
      </c>
      <c r="F488" s="76">
        <v>55</v>
      </c>
      <c r="G488" s="76">
        <f>ROUND((Table245[[#This Row],[XP]]*Table245[[#This Row],[entity_spawned (AVG)]])*(Table245[[#This Row],[activating_chance]]/100),0)</f>
        <v>55</v>
      </c>
      <c r="H488" s="73" t="s">
        <v>371</v>
      </c>
    </row>
    <row r="489" spans="2:8" x14ac:dyDescent="0.25">
      <c r="B489" s="74" t="s">
        <v>273</v>
      </c>
      <c r="C489">
        <v>1</v>
      </c>
      <c r="D489" s="76">
        <v>170</v>
      </c>
      <c r="E489" s="76">
        <v>80</v>
      </c>
      <c r="F489" s="76">
        <v>55</v>
      </c>
      <c r="G489" s="76">
        <f>ROUND((Table245[[#This Row],[XP]]*Table245[[#This Row],[entity_spawned (AVG)]])*(Table245[[#This Row],[activating_chance]]/100),0)</f>
        <v>44</v>
      </c>
      <c r="H489" s="73" t="s">
        <v>371</v>
      </c>
    </row>
    <row r="490" spans="2:8" x14ac:dyDescent="0.25">
      <c r="B490" s="74" t="s">
        <v>273</v>
      </c>
      <c r="C490">
        <v>1</v>
      </c>
      <c r="D490" s="76">
        <v>200</v>
      </c>
      <c r="E490" s="76">
        <v>100</v>
      </c>
      <c r="F490" s="76">
        <v>55</v>
      </c>
      <c r="G490" s="76">
        <f>ROUND((Table245[[#This Row],[XP]]*Table245[[#This Row],[entity_spawned (AVG)]])*(Table245[[#This Row],[activating_chance]]/100),0)</f>
        <v>55</v>
      </c>
      <c r="H490" s="73" t="s">
        <v>371</v>
      </c>
    </row>
    <row r="491" spans="2:8" x14ac:dyDescent="0.25">
      <c r="B491" s="74" t="s">
        <v>273</v>
      </c>
      <c r="C491">
        <v>1</v>
      </c>
      <c r="D491" s="76">
        <v>200</v>
      </c>
      <c r="E491" s="76">
        <v>100</v>
      </c>
      <c r="F491" s="76">
        <v>55</v>
      </c>
      <c r="G491" s="76">
        <f>ROUND((Table245[[#This Row],[XP]]*Table245[[#This Row],[entity_spawned (AVG)]])*(Table245[[#This Row],[activating_chance]]/100),0)</f>
        <v>55</v>
      </c>
      <c r="H491" s="73" t="s">
        <v>371</v>
      </c>
    </row>
    <row r="492" spans="2:8" x14ac:dyDescent="0.25">
      <c r="B492" s="74" t="s">
        <v>273</v>
      </c>
      <c r="C492">
        <v>1</v>
      </c>
      <c r="D492" s="76">
        <v>145</v>
      </c>
      <c r="E492" s="76">
        <v>100</v>
      </c>
      <c r="F492" s="76">
        <v>55</v>
      </c>
      <c r="G492" s="76">
        <f>ROUND((Table245[[#This Row],[XP]]*Table245[[#This Row],[entity_spawned (AVG)]])*(Table245[[#This Row],[activating_chance]]/100),0)</f>
        <v>55</v>
      </c>
      <c r="H492" s="73" t="s">
        <v>371</v>
      </c>
    </row>
    <row r="493" spans="2:8" x14ac:dyDescent="0.25">
      <c r="B493" s="74" t="s">
        <v>273</v>
      </c>
      <c r="C493">
        <v>1</v>
      </c>
      <c r="D493" s="76">
        <v>170</v>
      </c>
      <c r="E493" s="76">
        <v>90</v>
      </c>
      <c r="F493" s="76">
        <v>55</v>
      </c>
      <c r="G493" s="76">
        <f>ROUND((Table245[[#This Row],[XP]]*Table245[[#This Row],[entity_spawned (AVG)]])*(Table245[[#This Row],[activating_chance]]/100),0)</f>
        <v>50</v>
      </c>
      <c r="H493" s="73" t="s">
        <v>371</v>
      </c>
    </row>
    <row r="494" spans="2:8" x14ac:dyDescent="0.25">
      <c r="B494" s="74" t="s">
        <v>273</v>
      </c>
      <c r="C494">
        <v>1</v>
      </c>
      <c r="D494" s="76">
        <v>170</v>
      </c>
      <c r="E494" s="76">
        <v>100</v>
      </c>
      <c r="F494" s="76">
        <v>55</v>
      </c>
      <c r="G494" s="76">
        <f>ROUND((Table245[[#This Row],[XP]]*Table245[[#This Row],[entity_spawned (AVG)]])*(Table245[[#This Row],[activating_chance]]/100),0)</f>
        <v>55</v>
      </c>
      <c r="H494" s="73" t="s">
        <v>371</v>
      </c>
    </row>
    <row r="495" spans="2:8" x14ac:dyDescent="0.25">
      <c r="B495" s="74" t="s">
        <v>273</v>
      </c>
      <c r="C495">
        <v>1</v>
      </c>
      <c r="D495" s="76">
        <v>145</v>
      </c>
      <c r="E495" s="76">
        <v>100</v>
      </c>
      <c r="F495" s="76">
        <v>55</v>
      </c>
      <c r="G495" s="76">
        <f>ROUND((Table245[[#This Row],[XP]]*Table245[[#This Row],[entity_spawned (AVG)]])*(Table245[[#This Row],[activating_chance]]/100),0)</f>
        <v>55</v>
      </c>
      <c r="H495" s="73" t="s">
        <v>371</v>
      </c>
    </row>
    <row r="496" spans="2:8" x14ac:dyDescent="0.25">
      <c r="B496" s="74" t="s">
        <v>273</v>
      </c>
      <c r="C496">
        <v>1</v>
      </c>
      <c r="D496" s="76">
        <v>145</v>
      </c>
      <c r="E496" s="76">
        <v>100</v>
      </c>
      <c r="F496" s="76">
        <v>55</v>
      </c>
      <c r="G496" s="76">
        <f>ROUND((Table245[[#This Row],[XP]]*Table245[[#This Row],[entity_spawned (AVG)]])*(Table245[[#This Row],[activating_chance]]/100),0)</f>
        <v>55</v>
      </c>
      <c r="H496" s="73" t="s">
        <v>371</v>
      </c>
    </row>
    <row r="497" spans="2:8" x14ac:dyDescent="0.25">
      <c r="B497" s="74" t="s">
        <v>273</v>
      </c>
      <c r="C497">
        <v>1</v>
      </c>
      <c r="D497" s="76">
        <v>200</v>
      </c>
      <c r="E497" s="76">
        <v>100</v>
      </c>
      <c r="F497" s="76">
        <v>55</v>
      </c>
      <c r="G497" s="76">
        <f>ROUND((Table245[[#This Row],[XP]]*Table245[[#This Row],[entity_spawned (AVG)]])*(Table245[[#This Row],[activating_chance]]/100),0)</f>
        <v>55</v>
      </c>
      <c r="H497" s="73" t="s">
        <v>371</v>
      </c>
    </row>
    <row r="498" spans="2:8" x14ac:dyDescent="0.25">
      <c r="B498" s="74" t="s">
        <v>273</v>
      </c>
      <c r="C498">
        <v>1</v>
      </c>
      <c r="D498" s="76">
        <v>200</v>
      </c>
      <c r="E498" s="76">
        <v>100</v>
      </c>
      <c r="F498" s="76">
        <v>55</v>
      </c>
      <c r="G498" s="76">
        <f>ROUND((Table245[[#This Row],[XP]]*Table245[[#This Row],[entity_spawned (AVG)]])*(Table245[[#This Row],[activating_chance]]/100),0)</f>
        <v>55</v>
      </c>
      <c r="H498" s="73" t="s">
        <v>371</v>
      </c>
    </row>
    <row r="499" spans="2:8" x14ac:dyDescent="0.25">
      <c r="B499" s="74" t="s">
        <v>273</v>
      </c>
      <c r="C499">
        <v>1</v>
      </c>
      <c r="D499" s="76">
        <v>170</v>
      </c>
      <c r="E499" s="76">
        <v>100</v>
      </c>
      <c r="F499" s="76">
        <v>55</v>
      </c>
      <c r="G499" s="76">
        <f>ROUND((Table245[[#This Row],[XP]]*Table245[[#This Row],[entity_spawned (AVG)]])*(Table245[[#This Row],[activating_chance]]/100),0)</f>
        <v>55</v>
      </c>
      <c r="H499" s="73" t="s">
        <v>371</v>
      </c>
    </row>
    <row r="500" spans="2:8" x14ac:dyDescent="0.25">
      <c r="B500" s="74" t="s">
        <v>273</v>
      </c>
      <c r="C500">
        <v>1</v>
      </c>
      <c r="D500" s="76">
        <v>170</v>
      </c>
      <c r="E500" s="76">
        <v>100</v>
      </c>
      <c r="F500" s="76">
        <v>55</v>
      </c>
      <c r="G500" s="76">
        <f>ROUND((Table245[[#This Row],[XP]]*Table245[[#This Row],[entity_spawned (AVG)]])*(Table245[[#This Row],[activating_chance]]/100),0)</f>
        <v>55</v>
      </c>
      <c r="H500" s="73" t="s">
        <v>371</v>
      </c>
    </row>
    <row r="501" spans="2:8" x14ac:dyDescent="0.25">
      <c r="B501" s="74" t="s">
        <v>273</v>
      </c>
      <c r="C501">
        <v>1</v>
      </c>
      <c r="D501" s="76">
        <v>170</v>
      </c>
      <c r="E501" s="76">
        <v>40</v>
      </c>
      <c r="F501" s="76">
        <v>55</v>
      </c>
      <c r="G501" s="76">
        <f>ROUND((Table245[[#This Row],[XP]]*Table245[[#This Row],[entity_spawned (AVG)]])*(Table245[[#This Row],[activating_chance]]/100),0)</f>
        <v>22</v>
      </c>
      <c r="H501" s="73" t="s">
        <v>371</v>
      </c>
    </row>
    <row r="502" spans="2:8" x14ac:dyDescent="0.25">
      <c r="B502" s="74" t="s">
        <v>273</v>
      </c>
      <c r="C502">
        <v>1</v>
      </c>
      <c r="D502" s="76">
        <v>145</v>
      </c>
      <c r="E502" s="76">
        <v>100</v>
      </c>
      <c r="F502" s="76">
        <v>55</v>
      </c>
      <c r="G502" s="76">
        <f>ROUND((Table245[[#This Row],[XP]]*Table245[[#This Row],[entity_spawned (AVG)]])*(Table245[[#This Row],[activating_chance]]/100),0)</f>
        <v>55</v>
      </c>
      <c r="H502" s="73" t="s">
        <v>371</v>
      </c>
    </row>
    <row r="503" spans="2:8" x14ac:dyDescent="0.25">
      <c r="B503" s="74" t="s">
        <v>274</v>
      </c>
      <c r="C503">
        <v>1</v>
      </c>
      <c r="D503" s="76">
        <v>100</v>
      </c>
      <c r="E503" s="76">
        <v>100</v>
      </c>
      <c r="F503" s="76">
        <v>25</v>
      </c>
      <c r="G503" s="76">
        <f>ROUND((Table245[[#This Row],[XP]]*Table245[[#This Row],[entity_spawned (AVG)]])*(Table245[[#This Row],[activating_chance]]/100),0)</f>
        <v>25</v>
      </c>
      <c r="H503" s="73" t="s">
        <v>370</v>
      </c>
    </row>
    <row r="504" spans="2:8" x14ac:dyDescent="0.25">
      <c r="B504" s="74" t="s">
        <v>274</v>
      </c>
      <c r="C504">
        <v>1</v>
      </c>
      <c r="D504" s="76">
        <v>170</v>
      </c>
      <c r="E504" s="76">
        <v>80</v>
      </c>
      <c r="F504" s="76">
        <v>25</v>
      </c>
      <c r="G504" s="76">
        <f>ROUND((Table245[[#This Row],[XP]]*Table245[[#This Row],[entity_spawned (AVG)]])*(Table245[[#This Row],[activating_chance]]/100),0)</f>
        <v>20</v>
      </c>
      <c r="H504" s="73" t="s">
        <v>370</v>
      </c>
    </row>
    <row r="505" spans="2:8" x14ac:dyDescent="0.25">
      <c r="B505" s="74" t="s">
        <v>274</v>
      </c>
      <c r="C505">
        <v>1</v>
      </c>
      <c r="D505" s="76">
        <v>150</v>
      </c>
      <c r="E505" s="76">
        <v>100</v>
      </c>
      <c r="F505" s="76">
        <v>25</v>
      </c>
      <c r="G505" s="76">
        <f>ROUND((Table245[[#This Row],[XP]]*Table245[[#This Row],[entity_spawned (AVG)]])*(Table245[[#This Row],[activating_chance]]/100),0)</f>
        <v>25</v>
      </c>
      <c r="H505" s="73" t="s">
        <v>370</v>
      </c>
    </row>
    <row r="506" spans="2:8" x14ac:dyDescent="0.25">
      <c r="B506" s="74" t="s">
        <v>274</v>
      </c>
      <c r="C506">
        <v>1</v>
      </c>
      <c r="D506" s="76">
        <v>180</v>
      </c>
      <c r="E506" s="76">
        <v>100</v>
      </c>
      <c r="F506" s="76">
        <v>25</v>
      </c>
      <c r="G506" s="76">
        <f>ROUND((Table245[[#This Row],[XP]]*Table245[[#This Row],[entity_spawned (AVG)]])*(Table245[[#This Row],[activating_chance]]/100),0)</f>
        <v>25</v>
      </c>
      <c r="H506" s="73" t="s">
        <v>370</v>
      </c>
    </row>
    <row r="507" spans="2:8" x14ac:dyDescent="0.25">
      <c r="B507" s="74" t="s">
        <v>274</v>
      </c>
      <c r="C507">
        <v>1</v>
      </c>
      <c r="D507" s="76">
        <v>100</v>
      </c>
      <c r="E507" s="76">
        <v>100</v>
      </c>
      <c r="F507" s="76">
        <v>25</v>
      </c>
      <c r="G507" s="76">
        <f>ROUND((Table245[[#This Row],[XP]]*Table245[[#This Row],[entity_spawned (AVG)]])*(Table245[[#This Row],[activating_chance]]/100),0)</f>
        <v>25</v>
      </c>
      <c r="H507" s="73" t="s">
        <v>370</v>
      </c>
    </row>
    <row r="508" spans="2:8" x14ac:dyDescent="0.25">
      <c r="B508" s="74" t="s">
        <v>274</v>
      </c>
      <c r="C508">
        <v>1</v>
      </c>
      <c r="D508" s="76">
        <v>150</v>
      </c>
      <c r="E508" s="76">
        <v>60</v>
      </c>
      <c r="F508" s="76">
        <v>25</v>
      </c>
      <c r="G508" s="76">
        <f>ROUND((Table245[[#This Row],[XP]]*Table245[[#This Row],[entity_spawned (AVG)]])*(Table245[[#This Row],[activating_chance]]/100),0)</f>
        <v>15</v>
      </c>
      <c r="H508" s="73" t="s">
        <v>370</v>
      </c>
    </row>
    <row r="509" spans="2:8" x14ac:dyDescent="0.25">
      <c r="B509" s="74" t="s">
        <v>274</v>
      </c>
      <c r="C509">
        <v>1</v>
      </c>
      <c r="D509" s="76">
        <v>120</v>
      </c>
      <c r="E509" s="76">
        <v>100</v>
      </c>
      <c r="F509" s="76">
        <v>25</v>
      </c>
      <c r="G509" s="76">
        <f>ROUND((Table245[[#This Row],[XP]]*Table245[[#This Row],[entity_spawned (AVG)]])*(Table245[[#This Row],[activating_chance]]/100),0)</f>
        <v>25</v>
      </c>
      <c r="H509" s="73" t="s">
        <v>370</v>
      </c>
    </row>
    <row r="510" spans="2:8" x14ac:dyDescent="0.25">
      <c r="B510" s="74" t="s">
        <v>274</v>
      </c>
      <c r="C510">
        <v>1</v>
      </c>
      <c r="D510" s="76">
        <v>170</v>
      </c>
      <c r="E510" s="76">
        <v>100</v>
      </c>
      <c r="F510" s="76">
        <v>25</v>
      </c>
      <c r="G510" s="76">
        <f>ROUND((Table245[[#This Row],[XP]]*Table245[[#This Row],[entity_spawned (AVG)]])*(Table245[[#This Row],[activating_chance]]/100),0)</f>
        <v>25</v>
      </c>
      <c r="H510" s="73" t="s">
        <v>370</v>
      </c>
    </row>
    <row r="511" spans="2:8" x14ac:dyDescent="0.25">
      <c r="B511" s="74" t="s">
        <v>274</v>
      </c>
      <c r="C511">
        <v>1</v>
      </c>
      <c r="D511" s="76">
        <v>120</v>
      </c>
      <c r="E511" s="76">
        <v>85</v>
      </c>
      <c r="F511" s="76">
        <v>25</v>
      </c>
      <c r="G511" s="76">
        <f>ROUND((Table245[[#This Row],[XP]]*Table245[[#This Row],[entity_spawned (AVG)]])*(Table245[[#This Row],[activating_chance]]/100),0)</f>
        <v>21</v>
      </c>
      <c r="H511" s="73" t="s">
        <v>370</v>
      </c>
    </row>
    <row r="512" spans="2:8" x14ac:dyDescent="0.25">
      <c r="B512" s="74" t="s">
        <v>274</v>
      </c>
      <c r="C512">
        <v>1</v>
      </c>
      <c r="D512" s="76">
        <v>170</v>
      </c>
      <c r="E512" s="76">
        <v>100</v>
      </c>
      <c r="F512" s="76">
        <v>25</v>
      </c>
      <c r="G512" s="76">
        <f>ROUND((Table245[[#This Row],[XP]]*Table245[[#This Row],[entity_spawned (AVG)]])*(Table245[[#This Row],[activating_chance]]/100),0)</f>
        <v>25</v>
      </c>
      <c r="H512" s="73" t="s">
        <v>370</v>
      </c>
    </row>
    <row r="513" spans="2:8" x14ac:dyDescent="0.25">
      <c r="B513" s="74" t="s">
        <v>274</v>
      </c>
      <c r="C513">
        <v>1</v>
      </c>
      <c r="D513" s="76">
        <v>120</v>
      </c>
      <c r="E513" s="76">
        <v>100</v>
      </c>
      <c r="F513" s="76">
        <v>25</v>
      </c>
      <c r="G513" s="76">
        <f>ROUND((Table245[[#This Row],[XP]]*Table245[[#This Row],[entity_spawned (AVG)]])*(Table245[[#This Row],[activating_chance]]/100),0)</f>
        <v>25</v>
      </c>
      <c r="H513" s="73" t="s">
        <v>370</v>
      </c>
    </row>
    <row r="514" spans="2:8" x14ac:dyDescent="0.25">
      <c r="B514" s="74" t="s">
        <v>274</v>
      </c>
      <c r="C514">
        <v>1</v>
      </c>
      <c r="D514" s="76">
        <v>170</v>
      </c>
      <c r="E514" s="76">
        <v>90</v>
      </c>
      <c r="F514" s="76">
        <v>25</v>
      </c>
      <c r="G514" s="76">
        <f>ROUND((Table245[[#This Row],[XP]]*Table245[[#This Row],[entity_spawned (AVG)]])*(Table245[[#This Row],[activating_chance]]/100),0)</f>
        <v>23</v>
      </c>
      <c r="H514" s="73" t="s">
        <v>370</v>
      </c>
    </row>
    <row r="515" spans="2:8" x14ac:dyDescent="0.25">
      <c r="B515" s="74" t="s">
        <v>274</v>
      </c>
      <c r="C515">
        <v>1</v>
      </c>
      <c r="D515" s="76">
        <v>170</v>
      </c>
      <c r="E515" s="76">
        <v>70</v>
      </c>
      <c r="F515" s="76">
        <v>25</v>
      </c>
      <c r="G515" s="76">
        <f>ROUND((Table245[[#This Row],[XP]]*Table245[[#This Row],[entity_spawned (AVG)]])*(Table245[[#This Row],[activating_chance]]/100),0)</f>
        <v>18</v>
      </c>
      <c r="H515" s="73" t="s">
        <v>370</v>
      </c>
    </row>
    <row r="516" spans="2:8" x14ac:dyDescent="0.25">
      <c r="B516" s="74" t="s">
        <v>274</v>
      </c>
      <c r="C516">
        <v>1</v>
      </c>
      <c r="D516" s="76">
        <v>150</v>
      </c>
      <c r="E516" s="76">
        <v>100</v>
      </c>
      <c r="F516" s="76">
        <v>25</v>
      </c>
      <c r="G516" s="76">
        <f>ROUND((Table245[[#This Row],[XP]]*Table245[[#This Row],[entity_spawned (AVG)]])*(Table245[[#This Row],[activating_chance]]/100),0)</f>
        <v>25</v>
      </c>
      <c r="H516" s="73" t="s">
        <v>370</v>
      </c>
    </row>
    <row r="517" spans="2:8" x14ac:dyDescent="0.25">
      <c r="B517" s="74" t="s">
        <v>274</v>
      </c>
      <c r="C517">
        <v>1</v>
      </c>
      <c r="D517" s="76">
        <v>120</v>
      </c>
      <c r="E517" s="76">
        <v>100</v>
      </c>
      <c r="F517" s="76">
        <v>25</v>
      </c>
      <c r="G517" s="76">
        <f>ROUND((Table245[[#This Row],[XP]]*Table245[[#This Row],[entity_spawned (AVG)]])*(Table245[[#This Row],[activating_chance]]/100),0)</f>
        <v>25</v>
      </c>
      <c r="H517" s="73" t="s">
        <v>370</v>
      </c>
    </row>
    <row r="518" spans="2:8" x14ac:dyDescent="0.25">
      <c r="B518" s="74" t="s">
        <v>274</v>
      </c>
      <c r="C518">
        <v>1</v>
      </c>
      <c r="D518" s="76">
        <v>120</v>
      </c>
      <c r="E518" s="76">
        <v>100</v>
      </c>
      <c r="F518" s="76">
        <v>25</v>
      </c>
      <c r="G518" s="76">
        <f>ROUND((Table245[[#This Row],[XP]]*Table245[[#This Row],[entity_spawned (AVG)]])*(Table245[[#This Row],[activating_chance]]/100),0)</f>
        <v>25</v>
      </c>
      <c r="H518" s="73" t="s">
        <v>370</v>
      </c>
    </row>
    <row r="519" spans="2:8" x14ac:dyDescent="0.25">
      <c r="B519" s="74" t="s">
        <v>274</v>
      </c>
      <c r="C519">
        <v>1</v>
      </c>
      <c r="D519" s="76">
        <v>150</v>
      </c>
      <c r="E519" s="76">
        <v>60</v>
      </c>
      <c r="F519" s="76">
        <v>25</v>
      </c>
      <c r="G519" s="76">
        <f>ROUND((Table245[[#This Row],[XP]]*Table245[[#This Row],[entity_spawned (AVG)]])*(Table245[[#This Row],[activating_chance]]/100),0)</f>
        <v>15</v>
      </c>
      <c r="H519" s="73" t="s">
        <v>370</v>
      </c>
    </row>
    <row r="520" spans="2:8" x14ac:dyDescent="0.25">
      <c r="B520" s="74" t="s">
        <v>274</v>
      </c>
      <c r="C520">
        <v>1</v>
      </c>
      <c r="D520" s="76">
        <v>150</v>
      </c>
      <c r="E520" s="76">
        <v>100</v>
      </c>
      <c r="F520" s="76">
        <v>25</v>
      </c>
      <c r="G520" s="76">
        <f>ROUND((Table245[[#This Row],[XP]]*Table245[[#This Row],[entity_spawned (AVG)]])*(Table245[[#This Row],[activating_chance]]/100),0)</f>
        <v>25</v>
      </c>
      <c r="H520" s="73" t="s">
        <v>370</v>
      </c>
    </row>
    <row r="521" spans="2:8" x14ac:dyDescent="0.25">
      <c r="B521" s="74" t="s">
        <v>274</v>
      </c>
      <c r="C521">
        <v>1</v>
      </c>
      <c r="D521" s="76">
        <v>140</v>
      </c>
      <c r="E521" s="76">
        <v>100</v>
      </c>
      <c r="F521" s="76">
        <v>25</v>
      </c>
      <c r="G521" s="76">
        <f>ROUND((Table245[[#This Row],[XP]]*Table245[[#This Row],[entity_spawned (AVG)]])*(Table245[[#This Row],[activating_chance]]/100),0)</f>
        <v>25</v>
      </c>
      <c r="H521" s="73" t="s">
        <v>370</v>
      </c>
    </row>
    <row r="522" spans="2:8" x14ac:dyDescent="0.25">
      <c r="B522" s="74" t="s">
        <v>274</v>
      </c>
      <c r="C522">
        <v>1</v>
      </c>
      <c r="D522" s="76">
        <v>150</v>
      </c>
      <c r="E522" s="76">
        <v>100</v>
      </c>
      <c r="F522" s="76">
        <v>25</v>
      </c>
      <c r="G522" s="76">
        <f>ROUND((Table245[[#This Row],[XP]]*Table245[[#This Row],[entity_spawned (AVG)]])*(Table245[[#This Row],[activating_chance]]/100),0)</f>
        <v>25</v>
      </c>
      <c r="H522" s="73" t="s">
        <v>370</v>
      </c>
    </row>
    <row r="523" spans="2:8" x14ac:dyDescent="0.25">
      <c r="B523" s="74" t="s">
        <v>274</v>
      </c>
      <c r="C523">
        <v>1</v>
      </c>
      <c r="D523" s="76">
        <v>120</v>
      </c>
      <c r="E523" s="76">
        <v>80</v>
      </c>
      <c r="F523" s="76">
        <v>25</v>
      </c>
      <c r="G523" s="76">
        <f>ROUND((Table245[[#This Row],[XP]]*Table245[[#This Row],[entity_spawned (AVG)]])*(Table245[[#This Row],[activating_chance]]/100),0)</f>
        <v>20</v>
      </c>
      <c r="H523" s="73" t="s">
        <v>370</v>
      </c>
    </row>
    <row r="524" spans="2:8" x14ac:dyDescent="0.25">
      <c r="B524" s="74" t="s">
        <v>274</v>
      </c>
      <c r="C524">
        <v>1</v>
      </c>
      <c r="D524" s="76">
        <v>180</v>
      </c>
      <c r="E524" s="76">
        <v>80</v>
      </c>
      <c r="F524" s="76">
        <v>25</v>
      </c>
      <c r="G524" s="76">
        <f>ROUND((Table245[[#This Row],[XP]]*Table245[[#This Row],[entity_spawned (AVG)]])*(Table245[[#This Row],[activating_chance]]/100),0)</f>
        <v>20</v>
      </c>
      <c r="H524" s="73" t="s">
        <v>370</v>
      </c>
    </row>
    <row r="525" spans="2:8" x14ac:dyDescent="0.25">
      <c r="B525" s="74" t="s">
        <v>274</v>
      </c>
      <c r="C525">
        <v>1</v>
      </c>
      <c r="D525" s="76">
        <v>170</v>
      </c>
      <c r="E525" s="76">
        <v>100</v>
      </c>
      <c r="F525" s="76">
        <v>25</v>
      </c>
      <c r="G525" s="76">
        <f>ROUND((Table245[[#This Row],[XP]]*Table245[[#This Row],[entity_spawned (AVG)]])*(Table245[[#This Row],[activating_chance]]/100),0)</f>
        <v>25</v>
      </c>
      <c r="H525" s="73" t="s">
        <v>370</v>
      </c>
    </row>
    <row r="526" spans="2:8" x14ac:dyDescent="0.25">
      <c r="B526" s="74" t="s">
        <v>274</v>
      </c>
      <c r="C526">
        <v>1</v>
      </c>
      <c r="D526" s="76">
        <v>120</v>
      </c>
      <c r="E526" s="76">
        <v>100</v>
      </c>
      <c r="F526" s="76">
        <v>25</v>
      </c>
      <c r="G526" s="76">
        <f>ROUND((Table245[[#This Row],[XP]]*Table245[[#This Row],[entity_spawned (AVG)]])*(Table245[[#This Row],[activating_chance]]/100),0)</f>
        <v>25</v>
      </c>
      <c r="H526" s="73" t="s">
        <v>370</v>
      </c>
    </row>
    <row r="527" spans="2:8" x14ac:dyDescent="0.25">
      <c r="B527" s="74" t="s">
        <v>274</v>
      </c>
      <c r="C527">
        <v>1</v>
      </c>
      <c r="D527" s="76">
        <v>120</v>
      </c>
      <c r="E527" s="76">
        <v>60</v>
      </c>
      <c r="F527" s="76">
        <v>25</v>
      </c>
      <c r="G527" s="76">
        <f>ROUND((Table245[[#This Row],[XP]]*Table245[[#This Row],[entity_spawned (AVG)]])*(Table245[[#This Row],[activating_chance]]/100),0)</f>
        <v>15</v>
      </c>
      <c r="H527" s="73" t="s">
        <v>370</v>
      </c>
    </row>
    <row r="528" spans="2:8" x14ac:dyDescent="0.25">
      <c r="B528" s="74" t="s">
        <v>274</v>
      </c>
      <c r="C528">
        <v>1</v>
      </c>
      <c r="D528" s="76">
        <v>120</v>
      </c>
      <c r="E528" s="76">
        <v>100</v>
      </c>
      <c r="F528" s="76">
        <v>25</v>
      </c>
      <c r="G528" s="76">
        <f>ROUND((Table245[[#This Row],[XP]]*Table245[[#This Row],[entity_spawned (AVG)]])*(Table245[[#This Row],[activating_chance]]/100),0)</f>
        <v>25</v>
      </c>
      <c r="H528" s="73" t="s">
        <v>370</v>
      </c>
    </row>
    <row r="529" spans="2:8" x14ac:dyDescent="0.25">
      <c r="B529" s="74" t="s">
        <v>274</v>
      </c>
      <c r="C529">
        <v>3</v>
      </c>
      <c r="D529" s="76">
        <v>130</v>
      </c>
      <c r="E529" s="76">
        <v>100</v>
      </c>
      <c r="F529" s="76">
        <v>25</v>
      </c>
      <c r="G529" s="76">
        <f>ROUND((Table245[[#This Row],[XP]]*Table245[[#This Row],[entity_spawned (AVG)]])*(Table245[[#This Row],[activating_chance]]/100),0)</f>
        <v>75</v>
      </c>
      <c r="H529" s="73" t="s">
        <v>370</v>
      </c>
    </row>
    <row r="530" spans="2:8" x14ac:dyDescent="0.25">
      <c r="B530" s="74" t="s">
        <v>274</v>
      </c>
      <c r="C530">
        <v>3</v>
      </c>
      <c r="D530" s="76">
        <v>130</v>
      </c>
      <c r="E530" s="76">
        <v>40</v>
      </c>
      <c r="F530" s="76">
        <v>25</v>
      </c>
      <c r="G530" s="76">
        <f>ROUND((Table245[[#This Row],[XP]]*Table245[[#This Row],[entity_spawned (AVG)]])*(Table245[[#This Row],[activating_chance]]/100),0)</f>
        <v>30</v>
      </c>
      <c r="H530" s="73" t="s">
        <v>370</v>
      </c>
    </row>
    <row r="531" spans="2:8" x14ac:dyDescent="0.25">
      <c r="B531" s="74" t="s">
        <v>274</v>
      </c>
      <c r="C531">
        <v>1</v>
      </c>
      <c r="D531" s="76">
        <v>150</v>
      </c>
      <c r="E531" s="76">
        <v>80</v>
      </c>
      <c r="F531" s="76">
        <v>25</v>
      </c>
      <c r="G531" s="76">
        <f>ROUND((Table245[[#This Row],[XP]]*Table245[[#This Row],[entity_spawned (AVG)]])*(Table245[[#This Row],[activating_chance]]/100),0)</f>
        <v>20</v>
      </c>
      <c r="H531" s="73" t="s">
        <v>370</v>
      </c>
    </row>
    <row r="532" spans="2:8" x14ac:dyDescent="0.25">
      <c r="B532" s="74" t="s">
        <v>274</v>
      </c>
      <c r="C532">
        <v>2</v>
      </c>
      <c r="D532" s="76">
        <v>120</v>
      </c>
      <c r="E532" s="76">
        <v>100</v>
      </c>
      <c r="F532" s="76">
        <v>25</v>
      </c>
      <c r="G532" s="76">
        <f>ROUND((Table245[[#This Row],[XP]]*Table245[[#This Row],[entity_spawned (AVG)]])*(Table245[[#This Row],[activating_chance]]/100),0)</f>
        <v>50</v>
      </c>
      <c r="H532" s="73" t="s">
        <v>370</v>
      </c>
    </row>
    <row r="533" spans="2:8" x14ac:dyDescent="0.25">
      <c r="B533" s="74" t="s">
        <v>274</v>
      </c>
      <c r="C533">
        <v>1</v>
      </c>
      <c r="D533" s="76">
        <v>150</v>
      </c>
      <c r="E533" s="76">
        <v>100</v>
      </c>
      <c r="F533" s="76">
        <v>25</v>
      </c>
      <c r="G533" s="76">
        <f>ROUND((Table245[[#This Row],[XP]]*Table245[[#This Row],[entity_spawned (AVG)]])*(Table245[[#This Row],[activating_chance]]/100),0)</f>
        <v>25</v>
      </c>
      <c r="H533" s="73" t="s">
        <v>370</v>
      </c>
    </row>
    <row r="534" spans="2:8" x14ac:dyDescent="0.25">
      <c r="B534" s="74" t="s">
        <v>274</v>
      </c>
      <c r="C534">
        <v>1</v>
      </c>
      <c r="D534" s="76">
        <v>150</v>
      </c>
      <c r="E534" s="76">
        <v>60</v>
      </c>
      <c r="F534" s="76">
        <v>25</v>
      </c>
      <c r="G534" s="76">
        <f>ROUND((Table245[[#This Row],[XP]]*Table245[[#This Row],[entity_spawned (AVG)]])*(Table245[[#This Row],[activating_chance]]/100),0)</f>
        <v>15</v>
      </c>
      <c r="H534" s="73" t="s">
        <v>370</v>
      </c>
    </row>
    <row r="535" spans="2:8" x14ac:dyDescent="0.25">
      <c r="B535" s="74" t="s">
        <v>274</v>
      </c>
      <c r="C535">
        <v>1</v>
      </c>
      <c r="D535" s="76">
        <v>120</v>
      </c>
      <c r="E535" s="76">
        <v>100</v>
      </c>
      <c r="F535" s="76">
        <v>25</v>
      </c>
      <c r="G535" s="76">
        <f>ROUND((Table245[[#This Row],[XP]]*Table245[[#This Row],[entity_spawned (AVG)]])*(Table245[[#This Row],[activating_chance]]/100),0)</f>
        <v>25</v>
      </c>
      <c r="H535" s="73" t="s">
        <v>370</v>
      </c>
    </row>
    <row r="536" spans="2:8" x14ac:dyDescent="0.25">
      <c r="B536" s="74" t="s">
        <v>274</v>
      </c>
      <c r="C536">
        <v>1</v>
      </c>
      <c r="D536" s="76">
        <v>150</v>
      </c>
      <c r="E536" s="76">
        <v>100</v>
      </c>
      <c r="F536" s="76">
        <v>25</v>
      </c>
      <c r="G536" s="76">
        <f>ROUND((Table245[[#This Row],[XP]]*Table245[[#This Row],[entity_spawned (AVG)]])*(Table245[[#This Row],[activating_chance]]/100),0)</f>
        <v>25</v>
      </c>
      <c r="H536" s="73" t="s">
        <v>370</v>
      </c>
    </row>
    <row r="537" spans="2:8" x14ac:dyDescent="0.25">
      <c r="B537" s="74" t="s">
        <v>274</v>
      </c>
      <c r="C537">
        <v>1</v>
      </c>
      <c r="D537" s="76">
        <v>120</v>
      </c>
      <c r="E537" s="76">
        <v>80</v>
      </c>
      <c r="F537" s="76">
        <v>25</v>
      </c>
      <c r="G537" s="76">
        <f>ROUND((Table245[[#This Row],[XP]]*Table245[[#This Row],[entity_spawned (AVG)]])*(Table245[[#This Row],[activating_chance]]/100),0)</f>
        <v>20</v>
      </c>
      <c r="H537" s="73" t="s">
        <v>370</v>
      </c>
    </row>
    <row r="538" spans="2:8" x14ac:dyDescent="0.25">
      <c r="B538" s="74" t="s">
        <v>274</v>
      </c>
      <c r="C538">
        <v>2</v>
      </c>
      <c r="D538" s="76">
        <v>110</v>
      </c>
      <c r="E538" s="76">
        <v>60</v>
      </c>
      <c r="F538" s="76">
        <v>25</v>
      </c>
      <c r="G538" s="76">
        <f>ROUND((Table245[[#This Row],[XP]]*Table245[[#This Row],[entity_spawned (AVG)]])*(Table245[[#This Row],[activating_chance]]/100),0)</f>
        <v>30</v>
      </c>
      <c r="H538" s="73" t="s">
        <v>370</v>
      </c>
    </row>
    <row r="539" spans="2:8" x14ac:dyDescent="0.25">
      <c r="B539" s="74" t="s">
        <v>274</v>
      </c>
      <c r="C539">
        <v>1</v>
      </c>
      <c r="D539" s="76">
        <v>170</v>
      </c>
      <c r="E539" s="76">
        <v>80</v>
      </c>
      <c r="F539" s="76">
        <v>25</v>
      </c>
      <c r="G539" s="76">
        <f>ROUND((Table245[[#This Row],[XP]]*Table245[[#This Row],[entity_spawned (AVG)]])*(Table245[[#This Row],[activating_chance]]/100),0)</f>
        <v>20</v>
      </c>
      <c r="H539" s="73" t="s">
        <v>370</v>
      </c>
    </row>
    <row r="540" spans="2:8" x14ac:dyDescent="0.25">
      <c r="B540" s="74" t="s">
        <v>274</v>
      </c>
      <c r="C540">
        <v>1</v>
      </c>
      <c r="D540" s="76">
        <v>170</v>
      </c>
      <c r="E540" s="76">
        <v>80</v>
      </c>
      <c r="F540" s="76">
        <v>25</v>
      </c>
      <c r="G540" s="76">
        <f>ROUND((Table245[[#This Row],[XP]]*Table245[[#This Row],[entity_spawned (AVG)]])*(Table245[[#This Row],[activating_chance]]/100),0)</f>
        <v>20</v>
      </c>
      <c r="H540" s="73" t="s">
        <v>370</v>
      </c>
    </row>
    <row r="541" spans="2:8" x14ac:dyDescent="0.25">
      <c r="B541" s="74" t="s">
        <v>274</v>
      </c>
      <c r="C541">
        <v>1</v>
      </c>
      <c r="D541" s="76">
        <v>150</v>
      </c>
      <c r="E541" s="76">
        <v>80</v>
      </c>
      <c r="F541" s="76">
        <v>25</v>
      </c>
      <c r="G541" s="76">
        <f>ROUND((Table245[[#This Row],[XP]]*Table245[[#This Row],[entity_spawned (AVG)]])*(Table245[[#This Row],[activating_chance]]/100),0)</f>
        <v>20</v>
      </c>
      <c r="H541" s="73" t="s">
        <v>370</v>
      </c>
    </row>
    <row r="542" spans="2:8" x14ac:dyDescent="0.25">
      <c r="B542" s="74" t="s">
        <v>274</v>
      </c>
      <c r="C542">
        <v>2</v>
      </c>
      <c r="D542" s="76">
        <v>120</v>
      </c>
      <c r="E542" s="76">
        <v>100</v>
      </c>
      <c r="F542" s="76">
        <v>25</v>
      </c>
      <c r="G542" s="76">
        <f>ROUND((Table245[[#This Row],[XP]]*Table245[[#This Row],[entity_spawned (AVG)]])*(Table245[[#This Row],[activating_chance]]/100),0)</f>
        <v>50</v>
      </c>
      <c r="H542" s="73" t="s">
        <v>370</v>
      </c>
    </row>
    <row r="543" spans="2:8" x14ac:dyDescent="0.25">
      <c r="B543" s="74" t="s">
        <v>274</v>
      </c>
      <c r="C543">
        <v>1</v>
      </c>
      <c r="D543" s="76">
        <v>150</v>
      </c>
      <c r="E543" s="76">
        <v>100</v>
      </c>
      <c r="F543" s="76">
        <v>25</v>
      </c>
      <c r="G543" s="76">
        <f>ROUND((Table245[[#This Row],[XP]]*Table245[[#This Row],[entity_spawned (AVG)]])*(Table245[[#This Row],[activating_chance]]/100),0)</f>
        <v>25</v>
      </c>
      <c r="H543" s="73" t="s">
        <v>370</v>
      </c>
    </row>
    <row r="544" spans="2:8" x14ac:dyDescent="0.25">
      <c r="B544" s="74" t="s">
        <v>274</v>
      </c>
      <c r="C544">
        <v>1</v>
      </c>
      <c r="D544" s="76">
        <v>170</v>
      </c>
      <c r="E544" s="76">
        <v>100</v>
      </c>
      <c r="F544" s="76">
        <v>25</v>
      </c>
      <c r="G544" s="76">
        <f>ROUND((Table245[[#This Row],[XP]]*Table245[[#This Row],[entity_spawned (AVG)]])*(Table245[[#This Row],[activating_chance]]/100),0)</f>
        <v>25</v>
      </c>
      <c r="H544" s="73" t="s">
        <v>370</v>
      </c>
    </row>
    <row r="545" spans="2:8" x14ac:dyDescent="0.25">
      <c r="B545" s="74" t="s">
        <v>274</v>
      </c>
      <c r="C545">
        <v>1</v>
      </c>
      <c r="D545" s="76">
        <v>130</v>
      </c>
      <c r="E545" s="76">
        <v>100</v>
      </c>
      <c r="F545" s="76">
        <v>25</v>
      </c>
      <c r="G545" s="76">
        <f>ROUND((Table245[[#This Row],[XP]]*Table245[[#This Row],[entity_spawned (AVG)]])*(Table245[[#This Row],[activating_chance]]/100),0)</f>
        <v>25</v>
      </c>
      <c r="H545" s="73" t="s">
        <v>370</v>
      </c>
    </row>
    <row r="546" spans="2:8" x14ac:dyDescent="0.25">
      <c r="B546" s="74" t="s">
        <v>274</v>
      </c>
      <c r="C546">
        <v>1</v>
      </c>
      <c r="D546" s="76">
        <v>120</v>
      </c>
      <c r="E546" s="76">
        <v>100</v>
      </c>
      <c r="F546" s="76">
        <v>25</v>
      </c>
      <c r="G546" s="76">
        <f>ROUND((Table245[[#This Row],[XP]]*Table245[[#This Row],[entity_spawned (AVG)]])*(Table245[[#This Row],[activating_chance]]/100),0)</f>
        <v>25</v>
      </c>
      <c r="H546" s="73" t="s">
        <v>370</v>
      </c>
    </row>
    <row r="547" spans="2:8" x14ac:dyDescent="0.25">
      <c r="B547" s="74" t="s">
        <v>274</v>
      </c>
      <c r="C547">
        <v>3</v>
      </c>
      <c r="D547" s="76">
        <v>150</v>
      </c>
      <c r="E547" s="76">
        <v>80</v>
      </c>
      <c r="F547" s="76">
        <v>25</v>
      </c>
      <c r="G547" s="76">
        <f>ROUND((Table245[[#This Row],[XP]]*Table245[[#This Row],[entity_spawned (AVG)]])*(Table245[[#This Row],[activating_chance]]/100),0)</f>
        <v>60</v>
      </c>
      <c r="H547" s="73" t="s">
        <v>370</v>
      </c>
    </row>
    <row r="548" spans="2:8" x14ac:dyDescent="0.25">
      <c r="B548" s="74" t="s">
        <v>274</v>
      </c>
      <c r="C548">
        <v>1</v>
      </c>
      <c r="D548" s="76">
        <v>100</v>
      </c>
      <c r="E548" s="76">
        <v>100</v>
      </c>
      <c r="F548" s="76">
        <v>25</v>
      </c>
      <c r="G548" s="76">
        <f>ROUND((Table245[[#This Row],[XP]]*Table245[[#This Row],[entity_spawned (AVG)]])*(Table245[[#This Row],[activating_chance]]/100),0)</f>
        <v>25</v>
      </c>
      <c r="H548" s="73" t="s">
        <v>370</v>
      </c>
    </row>
    <row r="549" spans="2:8" x14ac:dyDescent="0.25">
      <c r="B549" s="74" t="s">
        <v>274</v>
      </c>
      <c r="C549">
        <v>2</v>
      </c>
      <c r="D549" s="76">
        <v>170</v>
      </c>
      <c r="E549" s="76">
        <v>100</v>
      </c>
      <c r="F549" s="76">
        <v>25</v>
      </c>
      <c r="G549" s="76">
        <f>ROUND((Table245[[#This Row],[XP]]*Table245[[#This Row],[entity_spawned (AVG)]])*(Table245[[#This Row],[activating_chance]]/100),0)</f>
        <v>50</v>
      </c>
      <c r="H549" s="73" t="s">
        <v>370</v>
      </c>
    </row>
    <row r="550" spans="2:8" x14ac:dyDescent="0.25">
      <c r="B550" s="74" t="s">
        <v>274</v>
      </c>
      <c r="C550">
        <v>1</v>
      </c>
      <c r="D550" s="76">
        <v>120</v>
      </c>
      <c r="E550" s="76">
        <v>90</v>
      </c>
      <c r="F550" s="76">
        <v>25</v>
      </c>
      <c r="G550" s="76">
        <f>ROUND((Table245[[#This Row],[XP]]*Table245[[#This Row],[entity_spawned (AVG)]])*(Table245[[#This Row],[activating_chance]]/100),0)</f>
        <v>23</v>
      </c>
      <c r="H550" s="73" t="s">
        <v>370</v>
      </c>
    </row>
    <row r="551" spans="2:8" x14ac:dyDescent="0.25">
      <c r="B551" s="74" t="s">
        <v>274</v>
      </c>
      <c r="C551">
        <v>1</v>
      </c>
      <c r="D551" s="76">
        <v>150</v>
      </c>
      <c r="E551" s="76">
        <v>100</v>
      </c>
      <c r="F551" s="76">
        <v>25</v>
      </c>
      <c r="G551" s="76">
        <f>ROUND((Table245[[#This Row],[XP]]*Table245[[#This Row],[entity_spawned (AVG)]])*(Table245[[#This Row],[activating_chance]]/100),0)</f>
        <v>25</v>
      </c>
      <c r="H551" s="73" t="s">
        <v>370</v>
      </c>
    </row>
    <row r="552" spans="2:8" x14ac:dyDescent="0.25">
      <c r="B552" s="74" t="s">
        <v>274</v>
      </c>
      <c r="C552">
        <v>1</v>
      </c>
      <c r="D552" s="76">
        <v>120</v>
      </c>
      <c r="E552" s="76">
        <v>100</v>
      </c>
      <c r="F552" s="76">
        <v>25</v>
      </c>
      <c r="G552" s="76">
        <f>ROUND((Table245[[#This Row],[XP]]*Table245[[#This Row],[entity_spawned (AVG)]])*(Table245[[#This Row],[activating_chance]]/100),0)</f>
        <v>25</v>
      </c>
      <c r="H552" s="73" t="s">
        <v>370</v>
      </c>
    </row>
    <row r="553" spans="2:8" x14ac:dyDescent="0.25">
      <c r="B553" s="74" t="s">
        <v>274</v>
      </c>
      <c r="C553">
        <v>1</v>
      </c>
      <c r="D553" s="76">
        <v>150</v>
      </c>
      <c r="E553" s="76">
        <v>100</v>
      </c>
      <c r="F553" s="76">
        <v>25</v>
      </c>
      <c r="G553" s="76">
        <f>ROUND((Table245[[#This Row],[XP]]*Table245[[#This Row],[entity_spawned (AVG)]])*(Table245[[#This Row],[activating_chance]]/100),0)</f>
        <v>25</v>
      </c>
      <c r="H553" s="73" t="s">
        <v>370</v>
      </c>
    </row>
    <row r="554" spans="2:8" x14ac:dyDescent="0.25">
      <c r="B554" s="74" t="s">
        <v>274</v>
      </c>
      <c r="C554">
        <v>1</v>
      </c>
      <c r="D554" s="76">
        <v>170</v>
      </c>
      <c r="E554" s="76">
        <v>80</v>
      </c>
      <c r="F554" s="76">
        <v>25</v>
      </c>
      <c r="G554" s="76">
        <f>ROUND((Table245[[#This Row],[XP]]*Table245[[#This Row],[entity_spawned (AVG)]])*(Table245[[#This Row],[activating_chance]]/100),0)</f>
        <v>20</v>
      </c>
      <c r="H554" s="73" t="s">
        <v>370</v>
      </c>
    </row>
    <row r="555" spans="2:8" x14ac:dyDescent="0.25">
      <c r="B555" s="74" t="s">
        <v>274</v>
      </c>
      <c r="C555">
        <v>1</v>
      </c>
      <c r="D555" s="76">
        <v>170</v>
      </c>
      <c r="E555" s="76">
        <v>30</v>
      </c>
      <c r="F555" s="76">
        <v>25</v>
      </c>
      <c r="G555" s="76">
        <f>ROUND((Table245[[#This Row],[XP]]*Table245[[#This Row],[entity_spawned (AVG)]])*(Table245[[#This Row],[activating_chance]]/100),0)</f>
        <v>8</v>
      </c>
      <c r="H555" s="73" t="s">
        <v>370</v>
      </c>
    </row>
    <row r="556" spans="2:8" x14ac:dyDescent="0.25">
      <c r="B556" s="74" t="s">
        <v>274</v>
      </c>
      <c r="C556">
        <v>1</v>
      </c>
      <c r="D556" s="76">
        <v>150</v>
      </c>
      <c r="E556" s="76">
        <v>60</v>
      </c>
      <c r="F556" s="76">
        <v>25</v>
      </c>
      <c r="G556" s="76">
        <f>ROUND((Table245[[#This Row],[XP]]*Table245[[#This Row],[entity_spawned (AVG)]])*(Table245[[#This Row],[activating_chance]]/100),0)</f>
        <v>15</v>
      </c>
      <c r="H556" s="73" t="s">
        <v>370</v>
      </c>
    </row>
    <row r="557" spans="2:8" x14ac:dyDescent="0.25">
      <c r="B557" s="74" t="s">
        <v>274</v>
      </c>
      <c r="C557">
        <v>1</v>
      </c>
      <c r="D557" s="76">
        <v>150</v>
      </c>
      <c r="E557" s="76">
        <v>55</v>
      </c>
      <c r="F557" s="76">
        <v>25</v>
      </c>
      <c r="G557" s="76">
        <f>ROUND((Table245[[#This Row],[XP]]*Table245[[#This Row],[entity_spawned (AVG)]])*(Table245[[#This Row],[activating_chance]]/100),0)</f>
        <v>14</v>
      </c>
      <c r="H557" s="73" t="s">
        <v>370</v>
      </c>
    </row>
    <row r="558" spans="2:8" x14ac:dyDescent="0.25">
      <c r="B558" s="74" t="s">
        <v>274</v>
      </c>
      <c r="C558">
        <v>2</v>
      </c>
      <c r="D558" s="76">
        <v>150</v>
      </c>
      <c r="E558" s="76">
        <v>100</v>
      </c>
      <c r="F558" s="76">
        <v>25</v>
      </c>
      <c r="G558" s="76">
        <f>ROUND((Table245[[#This Row],[XP]]*Table245[[#This Row],[entity_spawned (AVG)]])*(Table245[[#This Row],[activating_chance]]/100),0)</f>
        <v>50</v>
      </c>
      <c r="H558" s="73" t="s">
        <v>370</v>
      </c>
    </row>
    <row r="559" spans="2:8" x14ac:dyDescent="0.25">
      <c r="B559" s="74" t="s">
        <v>274</v>
      </c>
      <c r="C559">
        <v>1</v>
      </c>
      <c r="D559" s="76">
        <v>170</v>
      </c>
      <c r="E559" s="76">
        <v>100</v>
      </c>
      <c r="F559" s="76">
        <v>25</v>
      </c>
      <c r="G559" s="76">
        <f>ROUND((Table245[[#This Row],[XP]]*Table245[[#This Row],[entity_spawned (AVG)]])*(Table245[[#This Row],[activating_chance]]/100),0)</f>
        <v>25</v>
      </c>
      <c r="H559" s="73" t="s">
        <v>370</v>
      </c>
    </row>
    <row r="560" spans="2:8" x14ac:dyDescent="0.25">
      <c r="B560" s="74" t="s">
        <v>274</v>
      </c>
      <c r="C560">
        <v>2</v>
      </c>
      <c r="D560" s="76">
        <v>120</v>
      </c>
      <c r="E560" s="76">
        <v>90</v>
      </c>
      <c r="F560" s="76">
        <v>25</v>
      </c>
      <c r="G560" s="76">
        <f>ROUND((Table245[[#This Row],[XP]]*Table245[[#This Row],[entity_spawned (AVG)]])*(Table245[[#This Row],[activating_chance]]/100),0)</f>
        <v>45</v>
      </c>
      <c r="H560" s="73" t="s">
        <v>370</v>
      </c>
    </row>
    <row r="561" spans="2:8" x14ac:dyDescent="0.25">
      <c r="B561" s="74" t="s">
        <v>274</v>
      </c>
      <c r="C561">
        <v>1</v>
      </c>
      <c r="D561" s="76">
        <v>150</v>
      </c>
      <c r="E561" s="76">
        <v>65</v>
      </c>
      <c r="F561" s="76">
        <v>25</v>
      </c>
      <c r="G561" s="76">
        <f>ROUND((Table245[[#This Row],[XP]]*Table245[[#This Row],[entity_spawned (AVG)]])*(Table245[[#This Row],[activating_chance]]/100),0)</f>
        <v>16</v>
      </c>
      <c r="H561" s="73" t="s">
        <v>370</v>
      </c>
    </row>
    <row r="562" spans="2:8" x14ac:dyDescent="0.25">
      <c r="B562" s="74" t="s">
        <v>274</v>
      </c>
      <c r="C562">
        <v>2</v>
      </c>
      <c r="D562" s="76">
        <v>140</v>
      </c>
      <c r="E562" s="76">
        <v>100</v>
      </c>
      <c r="F562" s="76">
        <v>25</v>
      </c>
      <c r="G562" s="76">
        <f>ROUND((Table245[[#This Row],[XP]]*Table245[[#This Row],[entity_spawned (AVG)]])*(Table245[[#This Row],[activating_chance]]/100),0)</f>
        <v>50</v>
      </c>
      <c r="H562" s="73" t="s">
        <v>370</v>
      </c>
    </row>
    <row r="563" spans="2:8" x14ac:dyDescent="0.25">
      <c r="B563" s="74" t="s">
        <v>274</v>
      </c>
      <c r="C563">
        <v>1</v>
      </c>
      <c r="D563" s="76">
        <v>150</v>
      </c>
      <c r="E563" s="76">
        <v>60</v>
      </c>
      <c r="F563" s="76">
        <v>25</v>
      </c>
      <c r="G563" s="76">
        <f>ROUND((Table245[[#This Row],[XP]]*Table245[[#This Row],[entity_spawned (AVG)]])*(Table245[[#This Row],[activating_chance]]/100),0)</f>
        <v>15</v>
      </c>
      <c r="H563" s="73" t="s">
        <v>370</v>
      </c>
    </row>
    <row r="564" spans="2:8" x14ac:dyDescent="0.25">
      <c r="B564" s="74" t="s">
        <v>274</v>
      </c>
      <c r="C564">
        <v>1</v>
      </c>
      <c r="D564" s="76">
        <v>150</v>
      </c>
      <c r="E564" s="76">
        <v>80</v>
      </c>
      <c r="F564" s="76">
        <v>25</v>
      </c>
      <c r="G564" s="76">
        <f>ROUND((Table245[[#This Row],[XP]]*Table245[[#This Row],[entity_spawned (AVG)]])*(Table245[[#This Row],[activating_chance]]/100),0)</f>
        <v>20</v>
      </c>
      <c r="H564" s="73" t="s">
        <v>370</v>
      </c>
    </row>
    <row r="565" spans="2:8" x14ac:dyDescent="0.25">
      <c r="B565" s="74" t="s">
        <v>274</v>
      </c>
      <c r="C565">
        <v>1</v>
      </c>
      <c r="D565" s="76">
        <v>150</v>
      </c>
      <c r="E565" s="76">
        <v>85</v>
      </c>
      <c r="F565" s="76">
        <v>25</v>
      </c>
      <c r="G565" s="76">
        <f>ROUND((Table245[[#This Row],[XP]]*Table245[[#This Row],[entity_spawned (AVG)]])*(Table245[[#This Row],[activating_chance]]/100),0)</f>
        <v>21</v>
      </c>
      <c r="H565" s="73" t="s">
        <v>370</v>
      </c>
    </row>
    <row r="566" spans="2:8" x14ac:dyDescent="0.25">
      <c r="B566" s="74" t="s">
        <v>274</v>
      </c>
      <c r="C566">
        <v>1</v>
      </c>
      <c r="D566" s="76">
        <v>170</v>
      </c>
      <c r="E566" s="76">
        <v>100</v>
      </c>
      <c r="F566" s="76">
        <v>25</v>
      </c>
      <c r="G566" s="76">
        <f>ROUND((Table245[[#This Row],[XP]]*Table245[[#This Row],[entity_spawned (AVG)]])*(Table245[[#This Row],[activating_chance]]/100),0)</f>
        <v>25</v>
      </c>
      <c r="H566" s="73" t="s">
        <v>370</v>
      </c>
    </row>
    <row r="567" spans="2:8" x14ac:dyDescent="0.25">
      <c r="B567" s="74" t="s">
        <v>274</v>
      </c>
      <c r="C567">
        <v>1</v>
      </c>
      <c r="D567" s="76">
        <v>185</v>
      </c>
      <c r="E567" s="76">
        <v>100</v>
      </c>
      <c r="F567" s="76">
        <v>25</v>
      </c>
      <c r="G567" s="76">
        <f>ROUND((Table245[[#This Row],[XP]]*Table245[[#This Row],[entity_spawned (AVG)]])*(Table245[[#This Row],[activating_chance]]/100),0)</f>
        <v>25</v>
      </c>
      <c r="H567" s="73" t="s">
        <v>370</v>
      </c>
    </row>
    <row r="568" spans="2:8" x14ac:dyDescent="0.25">
      <c r="B568" s="74" t="s">
        <v>274</v>
      </c>
      <c r="C568">
        <v>1</v>
      </c>
      <c r="D568" s="76">
        <v>150</v>
      </c>
      <c r="E568" s="76">
        <v>100</v>
      </c>
      <c r="F568" s="76">
        <v>25</v>
      </c>
      <c r="G568" s="76">
        <f>ROUND((Table245[[#This Row],[XP]]*Table245[[#This Row],[entity_spawned (AVG)]])*(Table245[[#This Row],[activating_chance]]/100),0)</f>
        <v>25</v>
      </c>
      <c r="H568" s="73" t="s">
        <v>370</v>
      </c>
    </row>
    <row r="569" spans="2:8" x14ac:dyDescent="0.25">
      <c r="B569" s="74" t="s">
        <v>274</v>
      </c>
      <c r="C569">
        <v>1</v>
      </c>
      <c r="D569" s="76">
        <v>150</v>
      </c>
      <c r="E569" s="76">
        <v>100</v>
      </c>
      <c r="F569" s="76">
        <v>25</v>
      </c>
      <c r="G569" s="76">
        <f>ROUND((Table245[[#This Row],[XP]]*Table245[[#This Row],[entity_spawned (AVG)]])*(Table245[[#This Row],[activating_chance]]/100),0)</f>
        <v>25</v>
      </c>
      <c r="H569" s="73" t="s">
        <v>370</v>
      </c>
    </row>
    <row r="570" spans="2:8" x14ac:dyDescent="0.25">
      <c r="B570" s="74" t="s">
        <v>274</v>
      </c>
      <c r="C570">
        <v>4</v>
      </c>
      <c r="D570" s="76">
        <v>150</v>
      </c>
      <c r="E570" s="76">
        <v>40</v>
      </c>
      <c r="F570" s="76">
        <v>25</v>
      </c>
      <c r="G570" s="76">
        <f>ROUND((Table245[[#This Row],[XP]]*Table245[[#This Row],[entity_spawned (AVG)]])*(Table245[[#This Row],[activating_chance]]/100),0)</f>
        <v>40</v>
      </c>
      <c r="H570" s="73" t="s">
        <v>370</v>
      </c>
    </row>
    <row r="571" spans="2:8" x14ac:dyDescent="0.25">
      <c r="B571" s="74" t="s">
        <v>274</v>
      </c>
      <c r="C571">
        <v>2</v>
      </c>
      <c r="D571" s="76">
        <v>150</v>
      </c>
      <c r="E571" s="76">
        <v>100</v>
      </c>
      <c r="F571" s="76">
        <v>25</v>
      </c>
      <c r="G571" s="76">
        <f>ROUND((Table245[[#This Row],[XP]]*Table245[[#This Row],[entity_spawned (AVG)]])*(Table245[[#This Row],[activating_chance]]/100),0)</f>
        <v>50</v>
      </c>
      <c r="H571" s="73" t="s">
        <v>370</v>
      </c>
    </row>
    <row r="572" spans="2:8" x14ac:dyDescent="0.25">
      <c r="B572" s="74" t="s">
        <v>274</v>
      </c>
      <c r="C572">
        <v>1</v>
      </c>
      <c r="D572" s="76">
        <v>170</v>
      </c>
      <c r="E572" s="76">
        <v>80</v>
      </c>
      <c r="F572" s="76">
        <v>25</v>
      </c>
      <c r="G572" s="76">
        <f>ROUND((Table245[[#This Row],[XP]]*Table245[[#This Row],[entity_spawned (AVG)]])*(Table245[[#This Row],[activating_chance]]/100),0)</f>
        <v>20</v>
      </c>
      <c r="H572" s="73" t="s">
        <v>370</v>
      </c>
    </row>
    <row r="573" spans="2:8" x14ac:dyDescent="0.25">
      <c r="B573" s="74" t="s">
        <v>274</v>
      </c>
      <c r="C573">
        <v>1</v>
      </c>
      <c r="D573" s="76">
        <v>170</v>
      </c>
      <c r="E573" s="76">
        <v>100</v>
      </c>
      <c r="F573" s="76">
        <v>25</v>
      </c>
      <c r="G573" s="76">
        <f>ROUND((Table245[[#This Row],[XP]]*Table245[[#This Row],[entity_spawned (AVG)]])*(Table245[[#This Row],[activating_chance]]/100),0)</f>
        <v>25</v>
      </c>
      <c r="H573" s="73" t="s">
        <v>370</v>
      </c>
    </row>
    <row r="574" spans="2:8" x14ac:dyDescent="0.25">
      <c r="B574" s="74" t="s">
        <v>274</v>
      </c>
      <c r="C574">
        <v>1</v>
      </c>
      <c r="D574" s="76">
        <v>170</v>
      </c>
      <c r="E574" s="76">
        <v>30</v>
      </c>
      <c r="F574" s="76">
        <v>25</v>
      </c>
      <c r="G574" s="76">
        <f>ROUND((Table245[[#This Row],[XP]]*Table245[[#This Row],[entity_spawned (AVG)]])*(Table245[[#This Row],[activating_chance]]/100),0)</f>
        <v>8</v>
      </c>
      <c r="H574" s="73" t="s">
        <v>370</v>
      </c>
    </row>
    <row r="575" spans="2:8" x14ac:dyDescent="0.25">
      <c r="B575" s="74" t="s">
        <v>274</v>
      </c>
      <c r="C575">
        <v>1</v>
      </c>
      <c r="D575" s="76">
        <v>170</v>
      </c>
      <c r="E575" s="76">
        <v>100</v>
      </c>
      <c r="F575" s="76">
        <v>25</v>
      </c>
      <c r="G575" s="76">
        <f>ROUND((Table245[[#This Row],[XP]]*Table245[[#This Row],[entity_spawned (AVG)]])*(Table245[[#This Row],[activating_chance]]/100),0)</f>
        <v>25</v>
      </c>
      <c r="H575" s="73" t="s">
        <v>370</v>
      </c>
    </row>
    <row r="576" spans="2:8" x14ac:dyDescent="0.25">
      <c r="B576" s="74" t="s">
        <v>274</v>
      </c>
      <c r="C576">
        <v>1</v>
      </c>
      <c r="D576" s="76">
        <v>120</v>
      </c>
      <c r="E576" s="76">
        <v>90</v>
      </c>
      <c r="F576" s="76">
        <v>25</v>
      </c>
      <c r="G576" s="76">
        <f>ROUND((Table245[[#This Row],[XP]]*Table245[[#This Row],[entity_spawned (AVG)]])*(Table245[[#This Row],[activating_chance]]/100),0)</f>
        <v>23</v>
      </c>
      <c r="H576" s="73" t="s">
        <v>370</v>
      </c>
    </row>
    <row r="577" spans="2:8" x14ac:dyDescent="0.25">
      <c r="B577" s="74" t="s">
        <v>274</v>
      </c>
      <c r="C577">
        <v>1</v>
      </c>
      <c r="D577" s="76">
        <v>150</v>
      </c>
      <c r="E577" s="76">
        <v>60</v>
      </c>
      <c r="F577" s="76">
        <v>25</v>
      </c>
      <c r="G577" s="76">
        <f>ROUND((Table245[[#This Row],[XP]]*Table245[[#This Row],[entity_spawned (AVG)]])*(Table245[[#This Row],[activating_chance]]/100),0)</f>
        <v>15</v>
      </c>
      <c r="H577" s="73" t="s">
        <v>370</v>
      </c>
    </row>
    <row r="578" spans="2:8" x14ac:dyDescent="0.25">
      <c r="B578" s="74" t="s">
        <v>274</v>
      </c>
      <c r="C578">
        <v>4</v>
      </c>
      <c r="D578" s="76">
        <v>150</v>
      </c>
      <c r="E578" s="76">
        <v>60</v>
      </c>
      <c r="F578" s="76">
        <v>25</v>
      </c>
      <c r="G578" s="76">
        <f>ROUND((Table245[[#This Row],[XP]]*Table245[[#This Row],[entity_spawned (AVG)]])*(Table245[[#This Row],[activating_chance]]/100),0)</f>
        <v>60</v>
      </c>
      <c r="H578" s="73" t="s">
        <v>370</v>
      </c>
    </row>
    <row r="579" spans="2:8" x14ac:dyDescent="0.25">
      <c r="B579" s="74" t="s">
        <v>274</v>
      </c>
      <c r="C579">
        <v>1</v>
      </c>
      <c r="D579" s="76">
        <v>100</v>
      </c>
      <c r="E579" s="76">
        <v>85</v>
      </c>
      <c r="F579" s="76">
        <v>25</v>
      </c>
      <c r="G579" s="76">
        <f>ROUND((Table245[[#This Row],[XP]]*Table245[[#This Row],[entity_spawned (AVG)]])*(Table245[[#This Row],[activating_chance]]/100),0)</f>
        <v>21</v>
      </c>
      <c r="H579" s="73" t="s">
        <v>370</v>
      </c>
    </row>
    <row r="580" spans="2:8" x14ac:dyDescent="0.25">
      <c r="B580" s="74" t="s">
        <v>274</v>
      </c>
      <c r="C580">
        <v>1</v>
      </c>
      <c r="D580" s="76">
        <v>170</v>
      </c>
      <c r="E580" s="76">
        <v>80</v>
      </c>
      <c r="F580" s="76">
        <v>25</v>
      </c>
      <c r="G580" s="76">
        <f>ROUND((Table245[[#This Row],[XP]]*Table245[[#This Row],[entity_spawned (AVG)]])*(Table245[[#This Row],[activating_chance]]/100),0)</f>
        <v>20</v>
      </c>
      <c r="H580" s="73" t="s">
        <v>370</v>
      </c>
    </row>
    <row r="581" spans="2:8" x14ac:dyDescent="0.25">
      <c r="B581" s="74" t="s">
        <v>274</v>
      </c>
      <c r="C581">
        <v>1</v>
      </c>
      <c r="D581" s="76">
        <v>150</v>
      </c>
      <c r="E581" s="76">
        <v>100</v>
      </c>
      <c r="F581" s="76">
        <v>25</v>
      </c>
      <c r="G581" s="76">
        <f>ROUND((Table245[[#This Row],[XP]]*Table245[[#This Row],[entity_spawned (AVG)]])*(Table245[[#This Row],[activating_chance]]/100),0)</f>
        <v>25</v>
      </c>
      <c r="H581" s="73" t="s">
        <v>370</v>
      </c>
    </row>
    <row r="582" spans="2:8" x14ac:dyDescent="0.25">
      <c r="B582" s="74" t="s">
        <v>274</v>
      </c>
      <c r="C582">
        <v>3</v>
      </c>
      <c r="D582" s="76">
        <v>130</v>
      </c>
      <c r="E582" s="76">
        <v>40</v>
      </c>
      <c r="F582" s="76">
        <v>25</v>
      </c>
      <c r="G582" s="76">
        <f>ROUND((Table245[[#This Row],[XP]]*Table245[[#This Row],[entity_spawned (AVG)]])*(Table245[[#This Row],[activating_chance]]/100),0)</f>
        <v>30</v>
      </c>
      <c r="H582" s="73" t="s">
        <v>370</v>
      </c>
    </row>
    <row r="583" spans="2:8" x14ac:dyDescent="0.25">
      <c r="B583" s="74" t="s">
        <v>274</v>
      </c>
      <c r="C583">
        <v>1</v>
      </c>
      <c r="D583" s="76">
        <v>120</v>
      </c>
      <c r="E583" s="76">
        <v>100</v>
      </c>
      <c r="F583" s="76">
        <v>25</v>
      </c>
      <c r="G583" s="76">
        <f>ROUND((Table245[[#This Row],[XP]]*Table245[[#This Row],[entity_spawned (AVG)]])*(Table245[[#This Row],[activating_chance]]/100),0)</f>
        <v>25</v>
      </c>
      <c r="H583" s="73" t="s">
        <v>370</v>
      </c>
    </row>
    <row r="584" spans="2:8" x14ac:dyDescent="0.25">
      <c r="B584" s="74" t="s">
        <v>274</v>
      </c>
      <c r="C584">
        <v>1</v>
      </c>
      <c r="D584" s="76">
        <v>120</v>
      </c>
      <c r="E584" s="76">
        <v>60</v>
      </c>
      <c r="F584" s="76">
        <v>25</v>
      </c>
      <c r="G584" s="76">
        <f>ROUND((Table245[[#This Row],[XP]]*Table245[[#This Row],[entity_spawned (AVG)]])*(Table245[[#This Row],[activating_chance]]/100),0)</f>
        <v>15</v>
      </c>
      <c r="H584" s="73" t="s">
        <v>370</v>
      </c>
    </row>
    <row r="585" spans="2:8" x14ac:dyDescent="0.25">
      <c r="B585" s="74" t="s">
        <v>274</v>
      </c>
      <c r="C585">
        <v>1</v>
      </c>
      <c r="D585" s="76">
        <v>170</v>
      </c>
      <c r="E585" s="76">
        <v>30</v>
      </c>
      <c r="F585" s="76">
        <v>25</v>
      </c>
      <c r="G585" s="76">
        <f>ROUND((Table245[[#This Row],[XP]]*Table245[[#This Row],[entity_spawned (AVG)]])*(Table245[[#This Row],[activating_chance]]/100),0)</f>
        <v>8</v>
      </c>
      <c r="H585" s="73" t="s">
        <v>370</v>
      </c>
    </row>
    <row r="586" spans="2:8" x14ac:dyDescent="0.25">
      <c r="B586" s="74" t="s">
        <v>274</v>
      </c>
      <c r="C586">
        <v>1</v>
      </c>
      <c r="D586" s="76">
        <v>120</v>
      </c>
      <c r="E586" s="76">
        <v>100</v>
      </c>
      <c r="F586" s="76">
        <v>25</v>
      </c>
      <c r="G586" s="76">
        <f>ROUND((Table245[[#This Row],[XP]]*Table245[[#This Row],[entity_spawned (AVG)]])*(Table245[[#This Row],[activating_chance]]/100),0)</f>
        <v>25</v>
      </c>
      <c r="H586" s="73" t="s">
        <v>370</v>
      </c>
    </row>
    <row r="587" spans="2:8" x14ac:dyDescent="0.25">
      <c r="B587" s="74" t="s">
        <v>274</v>
      </c>
      <c r="C587">
        <v>3</v>
      </c>
      <c r="D587" s="76">
        <v>150</v>
      </c>
      <c r="E587" s="76">
        <v>80</v>
      </c>
      <c r="F587" s="76">
        <v>25</v>
      </c>
      <c r="G587" s="76">
        <f>ROUND((Table245[[#This Row],[XP]]*Table245[[#This Row],[entity_spawned (AVG)]])*(Table245[[#This Row],[activating_chance]]/100),0)</f>
        <v>60</v>
      </c>
      <c r="H587" s="73" t="s">
        <v>370</v>
      </c>
    </row>
    <row r="588" spans="2:8" x14ac:dyDescent="0.25">
      <c r="B588" s="74" t="s">
        <v>274</v>
      </c>
      <c r="C588">
        <v>1</v>
      </c>
      <c r="D588" s="76">
        <v>120</v>
      </c>
      <c r="E588" s="76">
        <v>100</v>
      </c>
      <c r="F588" s="76">
        <v>25</v>
      </c>
      <c r="G588" s="76">
        <f>ROUND((Table245[[#This Row],[XP]]*Table245[[#This Row],[entity_spawned (AVG)]])*(Table245[[#This Row],[activating_chance]]/100),0)</f>
        <v>25</v>
      </c>
      <c r="H588" s="73" t="s">
        <v>370</v>
      </c>
    </row>
    <row r="589" spans="2:8" x14ac:dyDescent="0.25">
      <c r="B589" s="74" t="s">
        <v>275</v>
      </c>
      <c r="C589">
        <v>1</v>
      </c>
      <c r="D589" s="76">
        <v>140</v>
      </c>
      <c r="E589" s="76">
        <v>100</v>
      </c>
      <c r="F589" s="76">
        <v>25</v>
      </c>
      <c r="G589" s="76">
        <f>ROUND((Table245[[#This Row],[XP]]*Table245[[#This Row],[entity_spawned (AVG)]])*(Table245[[#This Row],[activating_chance]]/100),0)</f>
        <v>25</v>
      </c>
      <c r="H589" s="73" t="s">
        <v>370</v>
      </c>
    </row>
    <row r="590" spans="2:8" x14ac:dyDescent="0.25">
      <c r="B590" s="74" t="s">
        <v>275</v>
      </c>
      <c r="C590">
        <v>1</v>
      </c>
      <c r="D590" s="76">
        <v>150</v>
      </c>
      <c r="E590" s="76">
        <v>100</v>
      </c>
      <c r="F590" s="76">
        <v>25</v>
      </c>
      <c r="G590" s="76">
        <f>ROUND((Table245[[#This Row],[XP]]*Table245[[#This Row],[entity_spawned (AVG)]])*(Table245[[#This Row],[activating_chance]]/100),0)</f>
        <v>25</v>
      </c>
      <c r="H590" s="73" t="s">
        <v>370</v>
      </c>
    </row>
    <row r="591" spans="2:8" x14ac:dyDescent="0.25">
      <c r="B591" s="74" t="s">
        <v>276</v>
      </c>
      <c r="C591">
        <v>1</v>
      </c>
      <c r="D591" s="76">
        <v>250</v>
      </c>
      <c r="E591" s="76">
        <v>90</v>
      </c>
      <c r="F591" s="76">
        <v>50</v>
      </c>
      <c r="G591" s="76">
        <f>ROUND((Table245[[#This Row],[XP]]*Table245[[#This Row],[entity_spawned (AVG)]])*(Table245[[#This Row],[activating_chance]]/100),0)</f>
        <v>45</v>
      </c>
      <c r="H591" s="73" t="s">
        <v>370</v>
      </c>
    </row>
    <row r="592" spans="2:8" x14ac:dyDescent="0.25">
      <c r="B592" s="74" t="s">
        <v>276</v>
      </c>
      <c r="C592">
        <v>1</v>
      </c>
      <c r="D592" s="76">
        <v>220</v>
      </c>
      <c r="E592" s="76">
        <v>60</v>
      </c>
      <c r="F592" s="76">
        <v>50</v>
      </c>
      <c r="G592" s="76">
        <f>ROUND((Table245[[#This Row],[XP]]*Table245[[#This Row],[entity_spawned (AVG)]])*(Table245[[#This Row],[activating_chance]]/100),0)</f>
        <v>30</v>
      </c>
      <c r="H592" s="73" t="s">
        <v>370</v>
      </c>
    </row>
    <row r="593" spans="2:8" x14ac:dyDescent="0.25">
      <c r="B593" s="74" t="s">
        <v>276</v>
      </c>
      <c r="C593">
        <v>1</v>
      </c>
      <c r="D593" s="76">
        <v>220</v>
      </c>
      <c r="E593" s="76">
        <v>100</v>
      </c>
      <c r="F593" s="76">
        <v>50</v>
      </c>
      <c r="G593" s="76">
        <f>ROUND((Table245[[#This Row],[XP]]*Table245[[#This Row],[entity_spawned (AVG)]])*(Table245[[#This Row],[activating_chance]]/100),0)</f>
        <v>50</v>
      </c>
      <c r="H593" s="73" t="s">
        <v>370</v>
      </c>
    </row>
    <row r="594" spans="2:8" x14ac:dyDescent="0.25">
      <c r="B594" s="74" t="s">
        <v>276</v>
      </c>
      <c r="C594">
        <v>1</v>
      </c>
      <c r="D594" s="76">
        <v>240</v>
      </c>
      <c r="E594" s="76">
        <v>80</v>
      </c>
      <c r="F594" s="76">
        <v>50</v>
      </c>
      <c r="G594" s="76">
        <f>ROUND((Table245[[#This Row],[XP]]*Table245[[#This Row],[entity_spawned (AVG)]])*(Table245[[#This Row],[activating_chance]]/100),0)</f>
        <v>40</v>
      </c>
      <c r="H594" s="73" t="s">
        <v>370</v>
      </c>
    </row>
    <row r="595" spans="2:8" x14ac:dyDescent="0.25">
      <c r="B595" s="74" t="s">
        <v>276</v>
      </c>
      <c r="C595">
        <v>1</v>
      </c>
      <c r="D595" s="76">
        <v>220</v>
      </c>
      <c r="E595" s="76">
        <v>100</v>
      </c>
      <c r="F595" s="76">
        <v>50</v>
      </c>
      <c r="G595" s="76">
        <f>ROUND((Table245[[#This Row],[XP]]*Table245[[#This Row],[entity_spawned (AVG)]])*(Table245[[#This Row],[activating_chance]]/100),0)</f>
        <v>50</v>
      </c>
      <c r="H595" s="73" t="s">
        <v>370</v>
      </c>
    </row>
    <row r="596" spans="2:8" x14ac:dyDescent="0.25">
      <c r="B596" s="74" t="s">
        <v>276</v>
      </c>
      <c r="C596">
        <v>1</v>
      </c>
      <c r="D596" s="76">
        <v>230</v>
      </c>
      <c r="E596" s="76">
        <v>100</v>
      </c>
      <c r="F596" s="76">
        <v>50</v>
      </c>
      <c r="G596" s="76">
        <f>ROUND((Table245[[#This Row],[XP]]*Table245[[#This Row],[entity_spawned (AVG)]])*(Table245[[#This Row],[activating_chance]]/100),0)</f>
        <v>50</v>
      </c>
      <c r="H596" s="73" t="s">
        <v>370</v>
      </c>
    </row>
    <row r="597" spans="2:8" x14ac:dyDescent="0.25">
      <c r="B597" s="74" t="s">
        <v>276</v>
      </c>
      <c r="C597">
        <v>1</v>
      </c>
      <c r="D597" s="76">
        <v>220</v>
      </c>
      <c r="E597" s="76">
        <v>100</v>
      </c>
      <c r="F597" s="76">
        <v>50</v>
      </c>
      <c r="G597" s="76">
        <f>ROUND((Table245[[#This Row],[XP]]*Table245[[#This Row],[entity_spawned (AVG)]])*(Table245[[#This Row],[activating_chance]]/100),0)</f>
        <v>50</v>
      </c>
      <c r="H597" s="73" t="s">
        <v>370</v>
      </c>
    </row>
    <row r="598" spans="2:8" x14ac:dyDescent="0.25">
      <c r="B598" s="74" t="s">
        <v>276</v>
      </c>
      <c r="C598">
        <v>1</v>
      </c>
      <c r="D598" s="76">
        <v>220</v>
      </c>
      <c r="E598" s="76">
        <v>100</v>
      </c>
      <c r="F598" s="76">
        <v>50</v>
      </c>
      <c r="G598" s="76">
        <f>ROUND((Table245[[#This Row],[XP]]*Table245[[#This Row],[entity_spawned (AVG)]])*(Table245[[#This Row],[activating_chance]]/100),0)</f>
        <v>50</v>
      </c>
      <c r="H598" s="73" t="s">
        <v>370</v>
      </c>
    </row>
    <row r="599" spans="2:8" x14ac:dyDescent="0.25">
      <c r="B599" s="74" t="s">
        <v>276</v>
      </c>
      <c r="C599">
        <v>1</v>
      </c>
      <c r="D599" s="76">
        <v>210</v>
      </c>
      <c r="E599" s="76">
        <v>100</v>
      </c>
      <c r="F599" s="76">
        <v>50</v>
      </c>
      <c r="G599" s="76">
        <f>ROUND((Table245[[#This Row],[XP]]*Table245[[#This Row],[entity_spawned (AVG)]])*(Table245[[#This Row],[activating_chance]]/100),0)</f>
        <v>50</v>
      </c>
      <c r="H599" s="73" t="s">
        <v>370</v>
      </c>
    </row>
    <row r="600" spans="2:8" x14ac:dyDescent="0.25">
      <c r="B600" s="74" t="s">
        <v>276</v>
      </c>
      <c r="C600">
        <v>1</v>
      </c>
      <c r="D600" s="76">
        <v>210</v>
      </c>
      <c r="E600" s="76">
        <v>10</v>
      </c>
      <c r="F600" s="76">
        <v>50</v>
      </c>
      <c r="G600" s="76">
        <f>ROUND((Table245[[#This Row],[XP]]*Table245[[#This Row],[entity_spawned (AVG)]])*(Table245[[#This Row],[activating_chance]]/100),0)</f>
        <v>5</v>
      </c>
      <c r="H600" s="73" t="s">
        <v>370</v>
      </c>
    </row>
    <row r="601" spans="2:8" x14ac:dyDescent="0.25">
      <c r="B601" s="74" t="s">
        <v>364</v>
      </c>
      <c r="C601">
        <v>1</v>
      </c>
      <c r="D601" s="76">
        <v>230</v>
      </c>
      <c r="E601" s="76">
        <v>100</v>
      </c>
      <c r="F601" s="76">
        <v>50</v>
      </c>
      <c r="G601" s="76">
        <f>ROUND((Table245[[#This Row],[XP]]*Table245[[#This Row],[entity_spawned (AVG)]])*(Table245[[#This Row],[activating_chance]]/100),0)</f>
        <v>50</v>
      </c>
      <c r="H601" s="73" t="s">
        <v>370</v>
      </c>
    </row>
    <row r="602" spans="2:8" x14ac:dyDescent="0.25">
      <c r="B602" s="74" t="s">
        <v>364</v>
      </c>
      <c r="C602">
        <v>1</v>
      </c>
      <c r="D602" s="76">
        <v>220</v>
      </c>
      <c r="E602" s="76">
        <v>100</v>
      </c>
      <c r="F602" s="76">
        <v>50</v>
      </c>
      <c r="G602" s="76">
        <f>ROUND((Table245[[#This Row],[XP]]*Table245[[#This Row],[entity_spawned (AVG)]])*(Table245[[#This Row],[activating_chance]]/100),0)</f>
        <v>50</v>
      </c>
      <c r="H602" s="73" t="s">
        <v>370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1657"/>
  <sheetViews>
    <sheetView workbookViewId="0">
      <selection activeCell="Q13" sqref="Q13"/>
    </sheetView>
  </sheetViews>
  <sheetFormatPr defaultRowHeight="15" x14ac:dyDescent="0.25"/>
  <cols>
    <col min="5" max="5" width="28" customWidth="1"/>
    <col min="6" max="7" width="10.85546875" customWidth="1"/>
    <col min="10" max="10" width="14.5703125" bestFit="1" customWidth="1"/>
    <col min="12" max="12" width="12.5703125" customWidth="1"/>
  </cols>
  <sheetData>
    <row r="3" spans="4:13" x14ac:dyDescent="0.25">
      <c r="E3" t="s">
        <v>592</v>
      </c>
    </row>
    <row r="4" spans="4:13" x14ac:dyDescent="0.25">
      <c r="D4" s="1" t="s">
        <v>460</v>
      </c>
      <c r="L4" s="1" t="s">
        <v>588</v>
      </c>
    </row>
    <row r="7" spans="4:13" x14ac:dyDescent="0.25">
      <c r="E7" t="s">
        <v>564</v>
      </c>
      <c r="F7" t="s">
        <v>565</v>
      </c>
      <c r="G7" t="s">
        <v>566</v>
      </c>
      <c r="K7" s="73" t="s">
        <v>589</v>
      </c>
      <c r="L7" s="73" t="s">
        <v>590</v>
      </c>
      <c r="M7" s="73" t="s">
        <v>591</v>
      </c>
    </row>
    <row r="8" spans="4:13" x14ac:dyDescent="0.25">
      <c r="E8" t="s">
        <v>469</v>
      </c>
      <c r="F8">
        <v>75000</v>
      </c>
      <c r="G8">
        <v>0</v>
      </c>
      <c r="K8" s="73">
        <v>0</v>
      </c>
      <c r="L8" s="73">
        <v>0</v>
      </c>
      <c r="M8">
        <f>COUNTIF(Table7[XP_Min],"="&amp;K8)</f>
        <v>1300</v>
      </c>
    </row>
    <row r="9" spans="4:13" x14ac:dyDescent="0.25">
      <c r="E9" t="s">
        <v>492</v>
      </c>
      <c r="F9">
        <v>30000</v>
      </c>
      <c r="G9">
        <v>0</v>
      </c>
      <c r="K9" s="73">
        <v>1</v>
      </c>
      <c r="L9" s="73">
        <f>L8+2500</f>
        <v>2500</v>
      </c>
      <c r="M9">
        <f>COUNTIFS(Table7[XP_Min],"&gt;="&amp;K9,Table7[XP_Min],"&lt;="&amp;L9)</f>
        <v>79</v>
      </c>
    </row>
    <row r="10" spans="4:13" x14ac:dyDescent="0.25">
      <c r="E10" t="s">
        <v>492</v>
      </c>
      <c r="F10">
        <v>30000</v>
      </c>
      <c r="G10">
        <v>0</v>
      </c>
      <c r="K10" s="73">
        <f>K9+2500</f>
        <v>2501</v>
      </c>
      <c r="L10" s="73">
        <f t="shared" ref="L10:L38" si="0">L9+2500</f>
        <v>5000</v>
      </c>
      <c r="M10">
        <f>COUNTIFS(Table7[XP_Min],"&gt;="&amp;K10,Table7[XP_Min],"&lt;="&amp;L10)</f>
        <v>126</v>
      </c>
    </row>
    <row r="11" spans="4:13" x14ac:dyDescent="0.25">
      <c r="E11" t="s">
        <v>527</v>
      </c>
      <c r="F11">
        <v>30000</v>
      </c>
      <c r="G11">
        <v>0</v>
      </c>
      <c r="K11" s="73">
        <f t="shared" ref="K11:K38" si="1">K10+2500</f>
        <v>5001</v>
      </c>
      <c r="L11" s="73">
        <f t="shared" si="0"/>
        <v>7500</v>
      </c>
      <c r="M11">
        <f>COUNTIFS(Table7[XP_Min],"&gt;="&amp;K11,Table7[XP_Min],"&lt;="&amp;L11)</f>
        <v>86</v>
      </c>
    </row>
    <row r="12" spans="4:13" x14ac:dyDescent="0.25">
      <c r="E12" t="s">
        <v>492</v>
      </c>
      <c r="F12">
        <v>30000</v>
      </c>
      <c r="G12">
        <v>0</v>
      </c>
      <c r="K12" s="73">
        <f t="shared" si="1"/>
        <v>7501</v>
      </c>
      <c r="L12" s="73">
        <f t="shared" si="0"/>
        <v>10000</v>
      </c>
      <c r="M12">
        <f>COUNTIFS(Table7[XP_Min],"&gt;="&amp;K12,Table7[XP_Min],"&lt;="&amp;L12)</f>
        <v>20</v>
      </c>
    </row>
    <row r="13" spans="4:13" x14ac:dyDescent="0.25">
      <c r="E13" t="s">
        <v>492</v>
      </c>
      <c r="F13">
        <v>30000</v>
      </c>
      <c r="G13">
        <v>0</v>
      </c>
      <c r="K13" s="73">
        <f t="shared" si="1"/>
        <v>10001</v>
      </c>
      <c r="L13" s="73">
        <f t="shared" si="0"/>
        <v>12500</v>
      </c>
      <c r="M13">
        <f>COUNTIFS(Table7[XP_Min],"&gt;="&amp;K13,Table7[XP_Min],"&lt;="&amp;L13)</f>
        <v>4</v>
      </c>
    </row>
    <row r="14" spans="4:13" x14ac:dyDescent="0.25">
      <c r="E14" t="s">
        <v>492</v>
      </c>
      <c r="F14">
        <v>30000</v>
      </c>
      <c r="G14">
        <v>0</v>
      </c>
      <c r="K14" s="73">
        <f t="shared" si="1"/>
        <v>12501</v>
      </c>
      <c r="L14" s="73">
        <f t="shared" si="0"/>
        <v>15000</v>
      </c>
      <c r="M14">
        <f>COUNTIFS(Table7[XP_Min],"&gt;="&amp;K14,Table7[XP_Min],"&lt;="&amp;L14)</f>
        <v>7</v>
      </c>
    </row>
    <row r="15" spans="4:13" x14ac:dyDescent="0.25">
      <c r="E15" t="s">
        <v>527</v>
      </c>
      <c r="F15">
        <v>28000</v>
      </c>
      <c r="G15">
        <v>0</v>
      </c>
      <c r="K15" s="73">
        <f t="shared" si="1"/>
        <v>15001</v>
      </c>
      <c r="L15" s="73">
        <f t="shared" si="0"/>
        <v>17500</v>
      </c>
      <c r="M15">
        <f>COUNTIFS(Table7[XP_Min],"&gt;="&amp;K15,Table7[XP_Min],"&lt;="&amp;L15)</f>
        <v>3</v>
      </c>
    </row>
    <row r="16" spans="4:13" x14ac:dyDescent="0.25">
      <c r="E16" t="s">
        <v>490</v>
      </c>
      <c r="F16">
        <v>26000</v>
      </c>
      <c r="G16">
        <v>0</v>
      </c>
      <c r="K16" s="73">
        <f t="shared" si="1"/>
        <v>17501</v>
      </c>
      <c r="L16" s="73">
        <f t="shared" si="0"/>
        <v>20000</v>
      </c>
      <c r="M16">
        <f>COUNTIFS(Table7[XP_Min],"&gt;="&amp;K16,Table7[XP_Min],"&lt;="&amp;L16)</f>
        <v>3</v>
      </c>
    </row>
    <row r="17" spans="5:13" x14ac:dyDescent="0.25">
      <c r="E17" t="s">
        <v>527</v>
      </c>
      <c r="F17">
        <v>25000</v>
      </c>
      <c r="G17">
        <v>0</v>
      </c>
      <c r="K17" s="73">
        <f t="shared" si="1"/>
        <v>20001</v>
      </c>
      <c r="L17" s="73">
        <f t="shared" si="0"/>
        <v>22500</v>
      </c>
      <c r="M17">
        <f>COUNTIFS(Table7[XP_Min],"&gt;="&amp;K17,Table7[XP_Min],"&lt;="&amp;L17)</f>
        <v>6</v>
      </c>
    </row>
    <row r="18" spans="5:13" x14ac:dyDescent="0.25">
      <c r="E18" t="s">
        <v>469</v>
      </c>
      <c r="F18">
        <v>25000</v>
      </c>
      <c r="G18">
        <v>0</v>
      </c>
      <c r="K18" s="73">
        <f t="shared" si="1"/>
        <v>22501</v>
      </c>
      <c r="L18" s="73">
        <f t="shared" si="0"/>
        <v>25000</v>
      </c>
      <c r="M18">
        <f>COUNTIFS(Table7[XP_Min],"&gt;="&amp;K18,Table7[XP_Min],"&lt;="&amp;L18)</f>
        <v>7</v>
      </c>
    </row>
    <row r="19" spans="5:13" x14ac:dyDescent="0.25">
      <c r="E19" t="s">
        <v>478</v>
      </c>
      <c r="F19">
        <v>24000</v>
      </c>
      <c r="G19">
        <v>0</v>
      </c>
      <c r="K19" s="73">
        <f t="shared" si="1"/>
        <v>25001</v>
      </c>
      <c r="L19" s="73">
        <f t="shared" si="0"/>
        <v>27500</v>
      </c>
      <c r="M19">
        <f>COUNTIFS(Table7[XP_Min],"&gt;="&amp;K19,Table7[XP_Min],"&lt;="&amp;L19)</f>
        <v>1</v>
      </c>
    </row>
    <row r="20" spans="5:13" x14ac:dyDescent="0.25">
      <c r="E20" t="s">
        <v>478</v>
      </c>
      <c r="F20">
        <v>24000</v>
      </c>
      <c r="G20">
        <v>0</v>
      </c>
      <c r="K20" s="73">
        <f t="shared" si="1"/>
        <v>27501</v>
      </c>
      <c r="L20" s="73">
        <f t="shared" si="0"/>
        <v>30000</v>
      </c>
      <c r="M20">
        <f>COUNTIFS(Table7[XP_Min],"&gt;="&amp;K20,Table7[XP_Min],"&lt;="&amp;L20)</f>
        <v>7</v>
      </c>
    </row>
    <row r="21" spans="5:13" x14ac:dyDescent="0.25">
      <c r="E21" t="s">
        <v>478</v>
      </c>
      <c r="F21">
        <v>24000</v>
      </c>
      <c r="G21">
        <v>0</v>
      </c>
      <c r="K21" s="73">
        <f t="shared" si="1"/>
        <v>30001</v>
      </c>
      <c r="L21" s="73">
        <f t="shared" si="0"/>
        <v>32500</v>
      </c>
      <c r="M21">
        <f>COUNTIFS(Table7[XP_Min],"&gt;="&amp;K21,Table7[XP_Min],"&lt;="&amp;L21)</f>
        <v>0</v>
      </c>
    </row>
    <row r="22" spans="5:13" x14ac:dyDescent="0.25">
      <c r="E22" t="s">
        <v>478</v>
      </c>
      <c r="F22">
        <v>24000</v>
      </c>
      <c r="G22">
        <v>0</v>
      </c>
      <c r="K22" s="73">
        <f t="shared" si="1"/>
        <v>32501</v>
      </c>
      <c r="L22" s="73">
        <f t="shared" si="0"/>
        <v>35000</v>
      </c>
      <c r="M22">
        <f>COUNTIFS(Table7[XP_Min],"&gt;="&amp;K22,Table7[XP_Min],"&lt;="&amp;L22)</f>
        <v>0</v>
      </c>
    </row>
    <row r="23" spans="5:13" x14ac:dyDescent="0.25">
      <c r="E23" t="s">
        <v>478</v>
      </c>
      <c r="F23">
        <v>24000</v>
      </c>
      <c r="G23">
        <v>0</v>
      </c>
      <c r="K23" s="73">
        <f t="shared" si="1"/>
        <v>35001</v>
      </c>
      <c r="L23" s="73">
        <f t="shared" si="0"/>
        <v>37500</v>
      </c>
      <c r="M23">
        <f>COUNTIFS(Table7[XP_Min],"&gt;="&amp;K23,Table7[XP_Min],"&lt;="&amp;L23)</f>
        <v>0</v>
      </c>
    </row>
    <row r="24" spans="5:13" x14ac:dyDescent="0.25">
      <c r="E24" t="s">
        <v>472</v>
      </c>
      <c r="F24">
        <v>22000</v>
      </c>
      <c r="G24">
        <v>0</v>
      </c>
      <c r="K24" s="73">
        <f t="shared" si="1"/>
        <v>37501</v>
      </c>
      <c r="L24" s="73">
        <f t="shared" si="0"/>
        <v>40000</v>
      </c>
      <c r="M24">
        <f>COUNTIFS(Table7[XP_Min],"&gt;="&amp;K24,Table7[XP_Min],"&lt;="&amp;L24)</f>
        <v>0</v>
      </c>
    </row>
    <row r="25" spans="5:13" x14ac:dyDescent="0.25">
      <c r="E25" t="s">
        <v>472</v>
      </c>
      <c r="F25">
        <v>22000</v>
      </c>
      <c r="G25">
        <v>0</v>
      </c>
      <c r="K25" s="73">
        <f t="shared" si="1"/>
        <v>40001</v>
      </c>
      <c r="L25" s="73">
        <f t="shared" si="0"/>
        <v>42500</v>
      </c>
      <c r="M25">
        <f>COUNTIFS(Table7[XP_Min],"&gt;="&amp;K25,Table7[XP_Min],"&lt;="&amp;L25)</f>
        <v>0</v>
      </c>
    </row>
    <row r="26" spans="5:13" x14ac:dyDescent="0.25">
      <c r="E26" t="s">
        <v>472</v>
      </c>
      <c r="F26">
        <v>22000</v>
      </c>
      <c r="G26">
        <v>0</v>
      </c>
      <c r="K26" s="73">
        <f t="shared" si="1"/>
        <v>42501</v>
      </c>
      <c r="L26" s="73">
        <f t="shared" si="0"/>
        <v>45000</v>
      </c>
      <c r="M26">
        <f>COUNTIFS(Table7[XP_Min],"&gt;="&amp;K26,Table7[XP_Min],"&lt;="&amp;L26)</f>
        <v>0</v>
      </c>
    </row>
    <row r="27" spans="5:13" x14ac:dyDescent="0.25">
      <c r="E27" t="s">
        <v>472</v>
      </c>
      <c r="F27">
        <v>22000</v>
      </c>
      <c r="G27">
        <v>0</v>
      </c>
      <c r="K27" s="73">
        <f t="shared" si="1"/>
        <v>45001</v>
      </c>
      <c r="L27" s="73">
        <f t="shared" si="0"/>
        <v>47500</v>
      </c>
      <c r="M27">
        <f>COUNTIFS(Table7[XP_Min],"&gt;="&amp;K27,Table7[XP_Min],"&lt;="&amp;L27)</f>
        <v>0</v>
      </c>
    </row>
    <row r="28" spans="5:13" x14ac:dyDescent="0.25">
      <c r="E28" t="s">
        <v>472</v>
      </c>
      <c r="F28">
        <v>22000</v>
      </c>
      <c r="G28">
        <v>0</v>
      </c>
      <c r="K28" s="73">
        <f t="shared" si="1"/>
        <v>47501</v>
      </c>
      <c r="L28" s="73">
        <f t="shared" si="0"/>
        <v>50000</v>
      </c>
      <c r="M28">
        <f>COUNTIFS(Table7[XP_Min],"&gt;="&amp;K28,Table7[XP_Min],"&lt;="&amp;L28)</f>
        <v>0</v>
      </c>
    </row>
    <row r="29" spans="5:13" x14ac:dyDescent="0.25">
      <c r="E29" t="s">
        <v>498</v>
      </c>
      <c r="F29">
        <v>22000</v>
      </c>
      <c r="G29">
        <v>0</v>
      </c>
      <c r="K29" s="73">
        <f t="shared" si="1"/>
        <v>50001</v>
      </c>
      <c r="L29" s="73">
        <f t="shared" si="0"/>
        <v>52500</v>
      </c>
      <c r="M29">
        <f>COUNTIFS(Table7[XP_Min],"&gt;="&amp;K29,Table7[XP_Min],"&lt;="&amp;L29)</f>
        <v>0</v>
      </c>
    </row>
    <row r="30" spans="5:13" x14ac:dyDescent="0.25">
      <c r="E30" t="s">
        <v>490</v>
      </c>
      <c r="F30">
        <v>20000</v>
      </c>
      <c r="G30">
        <v>0</v>
      </c>
      <c r="K30" s="73">
        <f t="shared" si="1"/>
        <v>52501</v>
      </c>
      <c r="L30" s="73">
        <f t="shared" si="0"/>
        <v>55000</v>
      </c>
      <c r="M30">
        <f>COUNTIFS(Table7[XP_Min],"&gt;="&amp;K30,Table7[XP_Min],"&lt;="&amp;L30)</f>
        <v>0</v>
      </c>
    </row>
    <row r="31" spans="5:13" x14ac:dyDescent="0.25">
      <c r="E31" t="s">
        <v>469</v>
      </c>
      <c r="F31">
        <v>19000</v>
      </c>
      <c r="G31">
        <v>0</v>
      </c>
      <c r="K31" s="73">
        <f t="shared" si="1"/>
        <v>55001</v>
      </c>
      <c r="L31" s="73">
        <f t="shared" si="0"/>
        <v>57500</v>
      </c>
      <c r="M31">
        <f>COUNTIFS(Table7[XP_Min],"&gt;="&amp;K31,Table7[XP_Min],"&lt;="&amp;L31)</f>
        <v>0</v>
      </c>
    </row>
    <row r="32" spans="5:13" x14ac:dyDescent="0.25">
      <c r="E32" t="s">
        <v>525</v>
      </c>
      <c r="F32">
        <v>18000</v>
      </c>
      <c r="G32">
        <v>0</v>
      </c>
      <c r="K32" s="73">
        <f t="shared" si="1"/>
        <v>57501</v>
      </c>
      <c r="L32" s="73">
        <f t="shared" si="0"/>
        <v>60000</v>
      </c>
      <c r="M32">
        <f>COUNTIFS(Table7[XP_Min],"&gt;="&amp;K32,Table7[XP_Min],"&lt;="&amp;L32)</f>
        <v>0</v>
      </c>
    </row>
    <row r="33" spans="5:13" x14ac:dyDescent="0.25">
      <c r="E33" t="s">
        <v>469</v>
      </c>
      <c r="F33">
        <v>17000</v>
      </c>
      <c r="G33">
        <v>0</v>
      </c>
      <c r="K33" s="73">
        <f t="shared" si="1"/>
        <v>60001</v>
      </c>
      <c r="L33" s="73">
        <f t="shared" si="0"/>
        <v>62500</v>
      </c>
      <c r="M33">
        <f>COUNTIFS(Table7[XP_Min],"&gt;="&amp;K33,Table7[XP_Min],"&lt;="&amp;L33)</f>
        <v>0</v>
      </c>
    </row>
    <row r="34" spans="5:13" x14ac:dyDescent="0.25">
      <c r="E34" t="s">
        <v>474</v>
      </c>
      <c r="F34">
        <v>17000</v>
      </c>
      <c r="G34">
        <v>0</v>
      </c>
      <c r="K34" s="73">
        <f t="shared" si="1"/>
        <v>62501</v>
      </c>
      <c r="L34" s="73">
        <f t="shared" si="0"/>
        <v>65000</v>
      </c>
      <c r="M34">
        <f>COUNTIFS(Table7[XP_Min],"&gt;="&amp;K34,Table7[XP_Min],"&lt;="&amp;L34)</f>
        <v>0</v>
      </c>
    </row>
    <row r="35" spans="5:13" x14ac:dyDescent="0.25">
      <c r="E35" t="s">
        <v>490</v>
      </c>
      <c r="F35">
        <v>16000</v>
      </c>
      <c r="G35">
        <v>0</v>
      </c>
      <c r="K35" s="73">
        <f t="shared" si="1"/>
        <v>65001</v>
      </c>
      <c r="L35" s="73">
        <f t="shared" si="0"/>
        <v>67500</v>
      </c>
      <c r="M35">
        <f>COUNTIFS(Table7[XP_Min],"&gt;="&amp;K35,Table7[XP_Min],"&lt;="&amp;L35)</f>
        <v>0</v>
      </c>
    </row>
    <row r="36" spans="5:13" x14ac:dyDescent="0.25">
      <c r="E36" t="s">
        <v>472</v>
      </c>
      <c r="F36">
        <v>14000</v>
      </c>
      <c r="G36">
        <v>0</v>
      </c>
      <c r="K36" s="73">
        <f t="shared" si="1"/>
        <v>67501</v>
      </c>
      <c r="L36" s="73">
        <f t="shared" si="0"/>
        <v>70000</v>
      </c>
      <c r="M36">
        <f>COUNTIFS(Table7[XP_Min],"&gt;="&amp;K36,Table7[XP_Min],"&lt;="&amp;L36)</f>
        <v>0</v>
      </c>
    </row>
    <row r="37" spans="5:13" x14ac:dyDescent="0.25">
      <c r="E37" t="s">
        <v>472</v>
      </c>
      <c r="F37">
        <v>14000</v>
      </c>
      <c r="G37">
        <v>0</v>
      </c>
      <c r="K37" s="73">
        <f t="shared" si="1"/>
        <v>70001</v>
      </c>
      <c r="L37" s="73">
        <f t="shared" si="0"/>
        <v>72500</v>
      </c>
      <c r="M37">
        <f>COUNTIFS(Table7[XP_Min],"&gt;="&amp;K37,Table7[XP_Min],"&lt;="&amp;L37)</f>
        <v>0</v>
      </c>
    </row>
    <row r="38" spans="5:13" x14ac:dyDescent="0.25">
      <c r="E38" t="s">
        <v>472</v>
      </c>
      <c r="F38">
        <v>14000</v>
      </c>
      <c r="G38">
        <v>0</v>
      </c>
      <c r="K38" s="73">
        <f t="shared" si="1"/>
        <v>72501</v>
      </c>
      <c r="L38" s="73">
        <f t="shared" si="0"/>
        <v>75000</v>
      </c>
      <c r="M38">
        <f>COUNTIFS(Table7[XP_Min],"&gt;="&amp;K38,Table7[XP_Min],"&lt;="&amp;L38)</f>
        <v>1</v>
      </c>
    </row>
    <row r="39" spans="5:13" x14ac:dyDescent="0.25">
      <c r="E39" t="s">
        <v>472</v>
      </c>
      <c r="F39">
        <v>14000</v>
      </c>
      <c r="G39">
        <v>0</v>
      </c>
    </row>
    <row r="40" spans="5:13" x14ac:dyDescent="0.25">
      <c r="E40" t="s">
        <v>472</v>
      </c>
      <c r="F40">
        <v>14000</v>
      </c>
      <c r="G40">
        <v>0</v>
      </c>
    </row>
    <row r="41" spans="5:13" x14ac:dyDescent="0.25">
      <c r="E41" t="s">
        <v>474</v>
      </c>
      <c r="F41">
        <v>13000</v>
      </c>
      <c r="G41">
        <v>0</v>
      </c>
    </row>
    <row r="42" spans="5:13" x14ac:dyDescent="0.25">
      <c r="E42" t="s">
        <v>490</v>
      </c>
      <c r="F42">
        <v>13000</v>
      </c>
      <c r="G42">
        <v>0</v>
      </c>
    </row>
    <row r="43" spans="5:13" x14ac:dyDescent="0.25">
      <c r="E43" t="s">
        <v>469</v>
      </c>
      <c r="F43">
        <v>12000</v>
      </c>
      <c r="G43">
        <v>0</v>
      </c>
    </row>
    <row r="44" spans="5:13" x14ac:dyDescent="0.25">
      <c r="E44" t="s">
        <v>537</v>
      </c>
      <c r="F44">
        <v>12000</v>
      </c>
      <c r="G44">
        <v>0</v>
      </c>
    </row>
    <row r="45" spans="5:13" x14ac:dyDescent="0.25">
      <c r="E45" t="s">
        <v>469</v>
      </c>
      <c r="F45">
        <v>12000</v>
      </c>
      <c r="G45">
        <v>0</v>
      </c>
    </row>
    <row r="46" spans="5:13" x14ac:dyDescent="0.25">
      <c r="E46" t="s">
        <v>469</v>
      </c>
      <c r="F46">
        <v>10200</v>
      </c>
      <c r="G46">
        <v>0</v>
      </c>
    </row>
    <row r="47" spans="5:13" x14ac:dyDescent="0.25">
      <c r="E47" t="s">
        <v>537</v>
      </c>
      <c r="F47">
        <v>10000</v>
      </c>
      <c r="G47">
        <v>0</v>
      </c>
    </row>
    <row r="48" spans="5:13" x14ac:dyDescent="0.25">
      <c r="E48" t="s">
        <v>540</v>
      </c>
      <c r="F48">
        <v>10000</v>
      </c>
      <c r="G48">
        <v>0</v>
      </c>
    </row>
    <row r="49" spans="5:7" x14ac:dyDescent="0.25">
      <c r="E49" t="s">
        <v>490</v>
      </c>
      <c r="F49">
        <v>9500</v>
      </c>
      <c r="G49">
        <v>0</v>
      </c>
    </row>
    <row r="50" spans="5:7" x14ac:dyDescent="0.25">
      <c r="E50" t="s">
        <v>505</v>
      </c>
      <c r="F50">
        <v>9200</v>
      </c>
      <c r="G50">
        <v>0</v>
      </c>
    </row>
    <row r="51" spans="5:7" x14ac:dyDescent="0.25">
      <c r="E51" t="s">
        <v>490</v>
      </c>
      <c r="F51">
        <v>8500</v>
      </c>
      <c r="G51">
        <v>0</v>
      </c>
    </row>
    <row r="52" spans="5:7" x14ac:dyDescent="0.25">
      <c r="E52" t="s">
        <v>490</v>
      </c>
      <c r="F52">
        <v>8500</v>
      </c>
      <c r="G52">
        <v>0</v>
      </c>
    </row>
    <row r="53" spans="5:7" x14ac:dyDescent="0.25">
      <c r="E53" t="s">
        <v>478</v>
      </c>
      <c r="F53">
        <v>8500</v>
      </c>
      <c r="G53">
        <v>0</v>
      </c>
    </row>
    <row r="54" spans="5:7" x14ac:dyDescent="0.25">
      <c r="E54" t="s">
        <v>472</v>
      </c>
      <c r="F54">
        <v>8500</v>
      </c>
      <c r="G54">
        <v>0</v>
      </c>
    </row>
    <row r="55" spans="5:7" x14ac:dyDescent="0.25">
      <c r="E55" t="s">
        <v>490</v>
      </c>
      <c r="F55">
        <v>8500</v>
      </c>
      <c r="G55">
        <v>0</v>
      </c>
    </row>
    <row r="56" spans="5:7" x14ac:dyDescent="0.25">
      <c r="E56" t="s">
        <v>498</v>
      </c>
      <c r="F56">
        <v>8500</v>
      </c>
      <c r="G56">
        <v>0</v>
      </c>
    </row>
    <row r="57" spans="5:7" x14ac:dyDescent="0.25">
      <c r="E57" t="s">
        <v>462</v>
      </c>
      <c r="F57">
        <v>8000</v>
      </c>
      <c r="G57">
        <v>0</v>
      </c>
    </row>
    <row r="58" spans="5:7" x14ac:dyDescent="0.25">
      <c r="E58" t="s">
        <v>474</v>
      </c>
      <c r="F58">
        <v>8000</v>
      </c>
      <c r="G58">
        <v>0</v>
      </c>
    </row>
    <row r="59" spans="5:7" x14ac:dyDescent="0.25">
      <c r="E59" t="s">
        <v>528</v>
      </c>
      <c r="F59">
        <v>8000</v>
      </c>
      <c r="G59">
        <v>0</v>
      </c>
    </row>
    <row r="60" spans="5:7" x14ac:dyDescent="0.25">
      <c r="E60" t="s">
        <v>528</v>
      </c>
      <c r="F60">
        <v>8000</v>
      </c>
      <c r="G60">
        <v>0</v>
      </c>
    </row>
    <row r="61" spans="5:7" x14ac:dyDescent="0.25">
      <c r="E61" t="s">
        <v>540</v>
      </c>
      <c r="F61">
        <v>8000</v>
      </c>
      <c r="G61">
        <v>0</v>
      </c>
    </row>
    <row r="62" spans="5:7" x14ac:dyDescent="0.25">
      <c r="E62" t="s">
        <v>462</v>
      </c>
      <c r="F62">
        <v>8000</v>
      </c>
      <c r="G62">
        <v>0</v>
      </c>
    </row>
    <row r="63" spans="5:7" x14ac:dyDescent="0.25">
      <c r="E63" t="s">
        <v>492</v>
      </c>
      <c r="F63">
        <v>7700</v>
      </c>
      <c r="G63">
        <v>0</v>
      </c>
    </row>
    <row r="64" spans="5:7" x14ac:dyDescent="0.25">
      <c r="E64" t="s">
        <v>492</v>
      </c>
      <c r="F64">
        <v>7700</v>
      </c>
      <c r="G64">
        <v>0</v>
      </c>
    </row>
    <row r="65" spans="5:7" x14ac:dyDescent="0.25">
      <c r="E65" t="s">
        <v>492</v>
      </c>
      <c r="F65">
        <v>7700</v>
      </c>
      <c r="G65">
        <v>0</v>
      </c>
    </row>
    <row r="66" spans="5:7" x14ac:dyDescent="0.25">
      <c r="E66" t="s">
        <v>492</v>
      </c>
      <c r="F66">
        <v>7700</v>
      </c>
      <c r="G66">
        <v>0</v>
      </c>
    </row>
    <row r="67" spans="5:7" x14ac:dyDescent="0.25">
      <c r="E67" t="s">
        <v>474</v>
      </c>
      <c r="F67">
        <v>7500</v>
      </c>
      <c r="G67">
        <v>0</v>
      </c>
    </row>
    <row r="68" spans="5:7" x14ac:dyDescent="0.25">
      <c r="E68" t="s">
        <v>474</v>
      </c>
      <c r="F68">
        <v>7500</v>
      </c>
      <c r="G68">
        <v>0</v>
      </c>
    </row>
    <row r="69" spans="5:7" x14ac:dyDescent="0.25">
      <c r="E69" t="s">
        <v>511</v>
      </c>
      <c r="F69">
        <v>7500</v>
      </c>
      <c r="G69">
        <v>0</v>
      </c>
    </row>
    <row r="70" spans="5:7" x14ac:dyDescent="0.25">
      <c r="E70" t="s">
        <v>498</v>
      </c>
      <c r="F70">
        <v>7000</v>
      </c>
      <c r="G70">
        <v>0</v>
      </c>
    </row>
    <row r="71" spans="5:7" x14ac:dyDescent="0.25">
      <c r="E71" t="s">
        <v>505</v>
      </c>
      <c r="F71">
        <v>7000</v>
      </c>
      <c r="G71">
        <v>0</v>
      </c>
    </row>
    <row r="72" spans="5:7" x14ac:dyDescent="0.25">
      <c r="E72" t="s">
        <v>492</v>
      </c>
      <c r="F72">
        <v>7000</v>
      </c>
      <c r="G72">
        <v>0</v>
      </c>
    </row>
    <row r="73" spans="5:7" x14ac:dyDescent="0.25">
      <c r="E73" t="s">
        <v>462</v>
      </c>
      <c r="F73">
        <v>7000</v>
      </c>
      <c r="G73">
        <v>0</v>
      </c>
    </row>
    <row r="74" spans="5:7" x14ac:dyDescent="0.25">
      <c r="E74" t="s">
        <v>511</v>
      </c>
      <c r="F74">
        <v>7000</v>
      </c>
      <c r="G74">
        <v>0</v>
      </c>
    </row>
    <row r="75" spans="5:7" x14ac:dyDescent="0.25">
      <c r="E75" t="s">
        <v>484</v>
      </c>
      <c r="F75">
        <v>7000</v>
      </c>
      <c r="G75">
        <v>0</v>
      </c>
    </row>
    <row r="76" spans="5:7" x14ac:dyDescent="0.25">
      <c r="E76" t="s">
        <v>492</v>
      </c>
      <c r="F76">
        <v>7000</v>
      </c>
      <c r="G76">
        <v>0</v>
      </c>
    </row>
    <row r="77" spans="5:7" x14ac:dyDescent="0.25">
      <c r="E77" t="s">
        <v>484</v>
      </c>
      <c r="F77">
        <v>7000</v>
      </c>
      <c r="G77">
        <v>0</v>
      </c>
    </row>
    <row r="78" spans="5:7" x14ac:dyDescent="0.25">
      <c r="E78" t="s">
        <v>461</v>
      </c>
      <c r="F78">
        <v>7000</v>
      </c>
      <c r="G78">
        <v>0</v>
      </c>
    </row>
    <row r="79" spans="5:7" x14ac:dyDescent="0.25">
      <c r="E79" t="s">
        <v>461</v>
      </c>
      <c r="F79">
        <v>7000</v>
      </c>
      <c r="G79">
        <v>0</v>
      </c>
    </row>
    <row r="80" spans="5:7" x14ac:dyDescent="0.25">
      <c r="E80" t="s">
        <v>492</v>
      </c>
      <c r="F80">
        <v>7000</v>
      </c>
      <c r="G80">
        <v>0</v>
      </c>
    </row>
    <row r="81" spans="5:7" x14ac:dyDescent="0.25">
      <c r="E81" t="s">
        <v>511</v>
      </c>
      <c r="F81">
        <v>7000</v>
      </c>
      <c r="G81">
        <v>0</v>
      </c>
    </row>
    <row r="82" spans="5:7" x14ac:dyDescent="0.25">
      <c r="E82" t="s">
        <v>497</v>
      </c>
      <c r="F82">
        <v>7000</v>
      </c>
      <c r="G82">
        <v>0</v>
      </c>
    </row>
    <row r="83" spans="5:7" x14ac:dyDescent="0.25">
      <c r="E83" t="s">
        <v>478</v>
      </c>
      <c r="F83">
        <v>6650</v>
      </c>
      <c r="G83">
        <v>0</v>
      </c>
    </row>
    <row r="84" spans="5:7" x14ac:dyDescent="0.25">
      <c r="E84" t="s">
        <v>490</v>
      </c>
      <c r="F84">
        <v>6600</v>
      </c>
      <c r="G84">
        <v>0</v>
      </c>
    </row>
    <row r="85" spans="5:7" x14ac:dyDescent="0.25">
      <c r="E85" t="s">
        <v>490</v>
      </c>
      <c r="F85">
        <v>6550</v>
      </c>
      <c r="G85">
        <v>0</v>
      </c>
    </row>
    <row r="86" spans="5:7" x14ac:dyDescent="0.25">
      <c r="E86" t="s">
        <v>490</v>
      </c>
      <c r="F86">
        <v>6550</v>
      </c>
      <c r="G86">
        <v>0</v>
      </c>
    </row>
    <row r="87" spans="5:7" x14ac:dyDescent="0.25">
      <c r="E87" t="s">
        <v>528</v>
      </c>
      <c r="F87">
        <v>6520</v>
      </c>
      <c r="G87">
        <v>0</v>
      </c>
    </row>
    <row r="88" spans="5:7" x14ac:dyDescent="0.25">
      <c r="E88" t="s">
        <v>490</v>
      </c>
      <c r="F88">
        <v>6500</v>
      </c>
      <c r="G88">
        <v>0</v>
      </c>
    </row>
    <row r="89" spans="5:7" x14ac:dyDescent="0.25">
      <c r="E89" t="s">
        <v>472</v>
      </c>
      <c r="F89">
        <v>6500</v>
      </c>
      <c r="G89">
        <v>0</v>
      </c>
    </row>
    <row r="90" spans="5:7" x14ac:dyDescent="0.25">
      <c r="E90" t="s">
        <v>511</v>
      </c>
      <c r="F90">
        <v>6500</v>
      </c>
      <c r="G90">
        <v>6600</v>
      </c>
    </row>
    <row r="91" spans="5:7" x14ac:dyDescent="0.25">
      <c r="E91" t="s">
        <v>490</v>
      </c>
      <c r="F91">
        <v>6500</v>
      </c>
      <c r="G91">
        <v>0</v>
      </c>
    </row>
    <row r="92" spans="5:7" x14ac:dyDescent="0.25">
      <c r="E92" t="s">
        <v>490</v>
      </c>
      <c r="F92">
        <v>6500</v>
      </c>
      <c r="G92">
        <v>0</v>
      </c>
    </row>
    <row r="93" spans="5:7" x14ac:dyDescent="0.25">
      <c r="E93" t="s">
        <v>485</v>
      </c>
      <c r="F93">
        <v>6500</v>
      </c>
      <c r="G93">
        <v>0</v>
      </c>
    </row>
    <row r="94" spans="5:7" x14ac:dyDescent="0.25">
      <c r="E94" t="s">
        <v>490</v>
      </c>
      <c r="F94">
        <v>6450</v>
      </c>
      <c r="G94">
        <v>0</v>
      </c>
    </row>
    <row r="95" spans="5:7" x14ac:dyDescent="0.25">
      <c r="E95" t="s">
        <v>490</v>
      </c>
      <c r="F95">
        <v>6450</v>
      </c>
      <c r="G95">
        <v>0</v>
      </c>
    </row>
    <row r="96" spans="5:7" x14ac:dyDescent="0.25">
      <c r="E96" t="s">
        <v>511</v>
      </c>
      <c r="F96">
        <v>6400</v>
      </c>
      <c r="G96">
        <v>6500</v>
      </c>
    </row>
    <row r="97" spans="5:7" x14ac:dyDescent="0.25">
      <c r="E97" t="s">
        <v>498</v>
      </c>
      <c r="F97">
        <v>6390</v>
      </c>
      <c r="G97">
        <v>0</v>
      </c>
    </row>
    <row r="98" spans="5:7" x14ac:dyDescent="0.25">
      <c r="E98" t="s">
        <v>501</v>
      </c>
      <c r="F98">
        <v>6380</v>
      </c>
      <c r="G98">
        <v>6480</v>
      </c>
    </row>
    <row r="99" spans="5:7" x14ac:dyDescent="0.25">
      <c r="E99" t="s">
        <v>490</v>
      </c>
      <c r="F99">
        <v>6380</v>
      </c>
      <c r="G99">
        <v>0</v>
      </c>
    </row>
    <row r="100" spans="5:7" x14ac:dyDescent="0.25">
      <c r="E100" t="s">
        <v>463</v>
      </c>
      <c r="F100">
        <v>6350</v>
      </c>
      <c r="G100">
        <v>0</v>
      </c>
    </row>
    <row r="101" spans="5:7" x14ac:dyDescent="0.25">
      <c r="E101" t="s">
        <v>463</v>
      </c>
      <c r="F101">
        <v>6350</v>
      </c>
      <c r="G101">
        <v>0</v>
      </c>
    </row>
    <row r="102" spans="5:7" x14ac:dyDescent="0.25">
      <c r="E102" t="s">
        <v>490</v>
      </c>
      <c r="F102">
        <v>6320</v>
      </c>
      <c r="G102">
        <v>0</v>
      </c>
    </row>
    <row r="103" spans="5:7" x14ac:dyDescent="0.25">
      <c r="E103" t="s">
        <v>501</v>
      </c>
      <c r="F103">
        <v>6320</v>
      </c>
      <c r="G103">
        <v>0</v>
      </c>
    </row>
    <row r="104" spans="5:7" x14ac:dyDescent="0.25">
      <c r="E104" t="s">
        <v>469</v>
      </c>
      <c r="F104">
        <v>6315</v>
      </c>
      <c r="G104">
        <v>6700</v>
      </c>
    </row>
    <row r="105" spans="5:7" x14ac:dyDescent="0.25">
      <c r="E105" t="s">
        <v>469</v>
      </c>
      <c r="F105">
        <v>6315</v>
      </c>
      <c r="G105">
        <v>6700</v>
      </c>
    </row>
    <row r="106" spans="5:7" x14ac:dyDescent="0.25">
      <c r="E106" t="s">
        <v>469</v>
      </c>
      <c r="F106">
        <v>6315</v>
      </c>
      <c r="G106">
        <v>6700</v>
      </c>
    </row>
    <row r="107" spans="5:7" x14ac:dyDescent="0.25">
      <c r="E107" t="s">
        <v>525</v>
      </c>
      <c r="F107">
        <v>6310</v>
      </c>
      <c r="G107">
        <v>0</v>
      </c>
    </row>
    <row r="108" spans="5:7" x14ac:dyDescent="0.25">
      <c r="E108" t="s">
        <v>474</v>
      </c>
      <c r="F108">
        <v>6300</v>
      </c>
      <c r="G108">
        <v>0</v>
      </c>
    </row>
    <row r="109" spans="5:7" x14ac:dyDescent="0.25">
      <c r="E109" t="s">
        <v>506</v>
      </c>
      <c r="F109">
        <v>6300</v>
      </c>
      <c r="G109">
        <v>0</v>
      </c>
    </row>
    <row r="110" spans="5:7" x14ac:dyDescent="0.25">
      <c r="E110" t="s">
        <v>474</v>
      </c>
      <c r="F110">
        <v>6300</v>
      </c>
      <c r="G110">
        <v>0</v>
      </c>
    </row>
    <row r="111" spans="5:7" x14ac:dyDescent="0.25">
      <c r="E111" t="s">
        <v>501</v>
      </c>
      <c r="F111">
        <v>6280</v>
      </c>
      <c r="G111">
        <v>6380</v>
      </c>
    </row>
    <row r="112" spans="5:7" x14ac:dyDescent="0.25">
      <c r="E112" t="s">
        <v>479</v>
      </c>
      <c r="F112">
        <v>6275</v>
      </c>
      <c r="G112">
        <v>0</v>
      </c>
    </row>
    <row r="113" spans="5:7" x14ac:dyDescent="0.25">
      <c r="E113" t="s">
        <v>480</v>
      </c>
      <c r="F113">
        <v>6180</v>
      </c>
      <c r="G113">
        <v>0</v>
      </c>
    </row>
    <row r="114" spans="5:7" x14ac:dyDescent="0.25">
      <c r="E114" t="s">
        <v>480</v>
      </c>
      <c r="F114">
        <v>6180</v>
      </c>
      <c r="G114">
        <v>0</v>
      </c>
    </row>
    <row r="115" spans="5:7" x14ac:dyDescent="0.25">
      <c r="E115" t="s">
        <v>480</v>
      </c>
      <c r="F115">
        <v>6180</v>
      </c>
      <c r="G115">
        <v>0</v>
      </c>
    </row>
    <row r="116" spans="5:7" x14ac:dyDescent="0.25">
      <c r="E116" t="s">
        <v>461</v>
      </c>
      <c r="F116">
        <v>6160</v>
      </c>
      <c r="G116">
        <v>6260</v>
      </c>
    </row>
    <row r="117" spans="5:7" x14ac:dyDescent="0.25">
      <c r="E117" t="s">
        <v>495</v>
      </c>
      <c r="F117">
        <v>6140</v>
      </c>
      <c r="G117">
        <v>0</v>
      </c>
    </row>
    <row r="118" spans="5:7" x14ac:dyDescent="0.25">
      <c r="E118" t="s">
        <v>461</v>
      </c>
      <c r="F118">
        <v>6140</v>
      </c>
      <c r="G118">
        <v>6240</v>
      </c>
    </row>
    <row r="119" spans="5:7" x14ac:dyDescent="0.25">
      <c r="E119" t="s">
        <v>482</v>
      </c>
      <c r="F119">
        <v>6110</v>
      </c>
      <c r="G119">
        <v>0</v>
      </c>
    </row>
    <row r="120" spans="5:7" x14ac:dyDescent="0.25">
      <c r="E120" t="s">
        <v>463</v>
      </c>
      <c r="F120">
        <v>6090</v>
      </c>
      <c r="G120">
        <v>0</v>
      </c>
    </row>
    <row r="121" spans="5:7" x14ac:dyDescent="0.25">
      <c r="E121" t="s">
        <v>501</v>
      </c>
      <c r="F121">
        <v>6000</v>
      </c>
      <c r="G121">
        <v>0</v>
      </c>
    </row>
    <row r="122" spans="5:7" x14ac:dyDescent="0.25">
      <c r="E122" t="s">
        <v>478</v>
      </c>
      <c r="F122">
        <v>6000</v>
      </c>
      <c r="G122">
        <v>0</v>
      </c>
    </row>
    <row r="123" spans="5:7" x14ac:dyDescent="0.25">
      <c r="E123" t="s">
        <v>492</v>
      </c>
      <c r="F123">
        <v>6000</v>
      </c>
      <c r="G123">
        <v>0</v>
      </c>
    </row>
    <row r="124" spans="5:7" x14ac:dyDescent="0.25">
      <c r="E124" t="s">
        <v>492</v>
      </c>
      <c r="F124">
        <v>6000</v>
      </c>
      <c r="G124">
        <v>0</v>
      </c>
    </row>
    <row r="125" spans="5:7" x14ac:dyDescent="0.25">
      <c r="E125" t="s">
        <v>472</v>
      </c>
      <c r="F125">
        <v>6000</v>
      </c>
      <c r="G125">
        <v>0</v>
      </c>
    </row>
    <row r="126" spans="5:7" x14ac:dyDescent="0.25">
      <c r="E126" t="s">
        <v>511</v>
      </c>
      <c r="F126">
        <v>6000</v>
      </c>
      <c r="G126">
        <v>0</v>
      </c>
    </row>
    <row r="127" spans="5:7" x14ac:dyDescent="0.25">
      <c r="E127" t="s">
        <v>501</v>
      </c>
      <c r="F127">
        <v>6000</v>
      </c>
      <c r="G127">
        <v>0</v>
      </c>
    </row>
    <row r="128" spans="5:7" x14ac:dyDescent="0.25">
      <c r="E128" t="s">
        <v>492</v>
      </c>
      <c r="F128">
        <v>6000</v>
      </c>
      <c r="G128">
        <v>0</v>
      </c>
    </row>
    <row r="129" spans="5:7" x14ac:dyDescent="0.25">
      <c r="E129" t="s">
        <v>501</v>
      </c>
      <c r="F129">
        <v>6000</v>
      </c>
      <c r="G129">
        <v>0</v>
      </c>
    </row>
    <row r="130" spans="5:7" x14ac:dyDescent="0.25">
      <c r="E130" t="s">
        <v>472</v>
      </c>
      <c r="F130">
        <v>6000</v>
      </c>
      <c r="G130">
        <v>0</v>
      </c>
    </row>
    <row r="131" spans="5:7" x14ac:dyDescent="0.25">
      <c r="E131" t="s">
        <v>470</v>
      </c>
      <c r="F131">
        <v>6000</v>
      </c>
      <c r="G131">
        <v>0</v>
      </c>
    </row>
    <row r="132" spans="5:7" x14ac:dyDescent="0.25">
      <c r="E132" t="s">
        <v>462</v>
      </c>
      <c r="F132">
        <v>6000</v>
      </c>
      <c r="G132">
        <v>0</v>
      </c>
    </row>
    <row r="133" spans="5:7" x14ac:dyDescent="0.25">
      <c r="E133" t="s">
        <v>505</v>
      </c>
      <c r="F133">
        <v>6000</v>
      </c>
      <c r="G133">
        <v>0</v>
      </c>
    </row>
    <row r="134" spans="5:7" x14ac:dyDescent="0.25">
      <c r="E134" t="s">
        <v>497</v>
      </c>
      <c r="F134">
        <v>6000</v>
      </c>
      <c r="G134">
        <v>0</v>
      </c>
    </row>
    <row r="135" spans="5:7" x14ac:dyDescent="0.25">
      <c r="E135" t="s">
        <v>472</v>
      </c>
      <c r="F135">
        <v>6000</v>
      </c>
      <c r="G135">
        <v>0</v>
      </c>
    </row>
    <row r="136" spans="5:7" x14ac:dyDescent="0.25">
      <c r="E136" t="s">
        <v>492</v>
      </c>
      <c r="F136">
        <v>6000</v>
      </c>
      <c r="G136">
        <v>0</v>
      </c>
    </row>
    <row r="137" spans="5:7" x14ac:dyDescent="0.25">
      <c r="E137" t="s">
        <v>492</v>
      </c>
      <c r="F137">
        <v>6000</v>
      </c>
      <c r="G137">
        <v>0</v>
      </c>
    </row>
    <row r="138" spans="5:7" x14ac:dyDescent="0.25">
      <c r="E138" t="s">
        <v>511</v>
      </c>
      <c r="F138">
        <v>6000</v>
      </c>
      <c r="G138">
        <v>0</v>
      </c>
    </row>
    <row r="139" spans="5:7" x14ac:dyDescent="0.25">
      <c r="E139" t="s">
        <v>528</v>
      </c>
      <c r="F139">
        <v>6000</v>
      </c>
      <c r="G139">
        <v>0</v>
      </c>
    </row>
    <row r="140" spans="5:7" x14ac:dyDescent="0.25">
      <c r="E140" t="s">
        <v>463</v>
      </c>
      <c r="F140">
        <v>6000</v>
      </c>
      <c r="G140">
        <v>0</v>
      </c>
    </row>
    <row r="141" spans="5:7" x14ac:dyDescent="0.25">
      <c r="E141" t="s">
        <v>472</v>
      </c>
      <c r="F141">
        <v>6000</v>
      </c>
      <c r="G141">
        <v>0</v>
      </c>
    </row>
    <row r="142" spans="5:7" x14ac:dyDescent="0.25">
      <c r="E142" t="s">
        <v>472</v>
      </c>
      <c r="F142">
        <v>6000</v>
      </c>
      <c r="G142">
        <v>0</v>
      </c>
    </row>
    <row r="143" spans="5:7" x14ac:dyDescent="0.25">
      <c r="E143" t="s">
        <v>462</v>
      </c>
      <c r="F143">
        <v>6000</v>
      </c>
      <c r="G143">
        <v>0</v>
      </c>
    </row>
    <row r="144" spans="5:7" x14ac:dyDescent="0.25">
      <c r="E144" t="s">
        <v>490</v>
      </c>
      <c r="F144">
        <v>6000</v>
      </c>
      <c r="G144">
        <v>0</v>
      </c>
    </row>
    <row r="145" spans="5:7" x14ac:dyDescent="0.25">
      <c r="E145" t="s">
        <v>490</v>
      </c>
      <c r="F145">
        <v>5800</v>
      </c>
      <c r="G145">
        <v>0</v>
      </c>
    </row>
    <row r="146" spans="5:7" x14ac:dyDescent="0.25">
      <c r="E146" t="s">
        <v>478</v>
      </c>
      <c r="F146">
        <v>5650</v>
      </c>
      <c r="G146">
        <v>0</v>
      </c>
    </row>
    <row r="147" spans="5:7" x14ac:dyDescent="0.25">
      <c r="E147" t="s">
        <v>470</v>
      </c>
      <c r="F147">
        <v>5500</v>
      </c>
      <c r="G147">
        <v>0</v>
      </c>
    </row>
    <row r="148" spans="5:7" x14ac:dyDescent="0.25">
      <c r="E148" t="s">
        <v>478</v>
      </c>
      <c r="F148">
        <v>5500</v>
      </c>
      <c r="G148">
        <v>0</v>
      </c>
    </row>
    <row r="149" spans="5:7" x14ac:dyDescent="0.25">
      <c r="E149" t="s">
        <v>528</v>
      </c>
      <c r="F149">
        <v>5500</v>
      </c>
      <c r="G149">
        <v>0</v>
      </c>
    </row>
    <row r="150" spans="5:7" x14ac:dyDescent="0.25">
      <c r="E150" t="s">
        <v>490</v>
      </c>
      <c r="F150">
        <v>5500</v>
      </c>
      <c r="G150">
        <v>0</v>
      </c>
    </row>
    <row r="151" spans="5:7" x14ac:dyDescent="0.25">
      <c r="E151" t="s">
        <v>485</v>
      </c>
      <c r="F151">
        <v>5500</v>
      </c>
      <c r="G151">
        <v>0</v>
      </c>
    </row>
    <row r="152" spans="5:7" x14ac:dyDescent="0.25">
      <c r="E152" t="s">
        <v>488</v>
      </c>
      <c r="F152">
        <v>5375</v>
      </c>
      <c r="G152">
        <v>0</v>
      </c>
    </row>
    <row r="153" spans="5:7" x14ac:dyDescent="0.25">
      <c r="E153" t="s">
        <v>470</v>
      </c>
      <c r="F153">
        <v>5000</v>
      </c>
      <c r="G153">
        <v>0</v>
      </c>
    </row>
    <row r="154" spans="5:7" x14ac:dyDescent="0.25">
      <c r="E154" t="s">
        <v>477</v>
      </c>
      <c r="F154">
        <v>5000</v>
      </c>
      <c r="G154">
        <v>0</v>
      </c>
    </row>
    <row r="155" spans="5:7" x14ac:dyDescent="0.25">
      <c r="E155" t="s">
        <v>463</v>
      </c>
      <c r="F155">
        <v>5000</v>
      </c>
      <c r="G155">
        <v>0</v>
      </c>
    </row>
    <row r="156" spans="5:7" x14ac:dyDescent="0.25">
      <c r="E156" t="s">
        <v>463</v>
      </c>
      <c r="F156">
        <v>5000</v>
      </c>
      <c r="G156">
        <v>0</v>
      </c>
    </row>
    <row r="157" spans="5:7" x14ac:dyDescent="0.25">
      <c r="E157" t="s">
        <v>492</v>
      </c>
      <c r="F157">
        <v>5000</v>
      </c>
      <c r="G157">
        <v>0</v>
      </c>
    </row>
    <row r="158" spans="5:7" x14ac:dyDescent="0.25">
      <c r="E158" t="s">
        <v>477</v>
      </c>
      <c r="F158">
        <v>5000</v>
      </c>
      <c r="G158">
        <v>0</v>
      </c>
    </row>
    <row r="159" spans="5:7" x14ac:dyDescent="0.25">
      <c r="E159" t="s">
        <v>477</v>
      </c>
      <c r="F159">
        <v>5000</v>
      </c>
      <c r="G159">
        <v>0</v>
      </c>
    </row>
    <row r="160" spans="5:7" x14ac:dyDescent="0.25">
      <c r="E160" t="s">
        <v>474</v>
      </c>
      <c r="F160">
        <v>5000</v>
      </c>
      <c r="G160">
        <v>0</v>
      </c>
    </row>
    <row r="161" spans="5:7" x14ac:dyDescent="0.25">
      <c r="E161" t="s">
        <v>468</v>
      </c>
      <c r="F161">
        <v>5000</v>
      </c>
      <c r="G161">
        <v>0</v>
      </c>
    </row>
    <row r="162" spans="5:7" x14ac:dyDescent="0.25">
      <c r="E162" t="s">
        <v>492</v>
      </c>
      <c r="F162">
        <v>5000</v>
      </c>
      <c r="G162">
        <v>0</v>
      </c>
    </row>
    <row r="163" spans="5:7" x14ac:dyDescent="0.25">
      <c r="E163" t="s">
        <v>468</v>
      </c>
      <c r="F163">
        <v>5000</v>
      </c>
      <c r="G163">
        <v>0</v>
      </c>
    </row>
    <row r="164" spans="5:7" x14ac:dyDescent="0.25">
      <c r="E164" t="s">
        <v>462</v>
      </c>
      <c r="F164">
        <v>5000</v>
      </c>
      <c r="G164">
        <v>0</v>
      </c>
    </row>
    <row r="165" spans="5:7" x14ac:dyDescent="0.25">
      <c r="E165" t="s">
        <v>500</v>
      </c>
      <c r="F165">
        <v>5000</v>
      </c>
      <c r="G165">
        <v>0</v>
      </c>
    </row>
    <row r="166" spans="5:7" x14ac:dyDescent="0.25">
      <c r="E166" t="s">
        <v>468</v>
      </c>
      <c r="F166">
        <v>5000</v>
      </c>
      <c r="G166">
        <v>0</v>
      </c>
    </row>
    <row r="167" spans="5:7" x14ac:dyDescent="0.25">
      <c r="E167" t="s">
        <v>505</v>
      </c>
      <c r="F167">
        <v>5000</v>
      </c>
      <c r="G167">
        <v>0</v>
      </c>
    </row>
    <row r="168" spans="5:7" x14ac:dyDescent="0.25">
      <c r="E168" t="s">
        <v>474</v>
      </c>
      <c r="F168">
        <v>5000</v>
      </c>
      <c r="G168">
        <v>0</v>
      </c>
    </row>
    <row r="169" spans="5:7" x14ac:dyDescent="0.25">
      <c r="E169" t="s">
        <v>505</v>
      </c>
      <c r="F169">
        <v>5000</v>
      </c>
      <c r="G169">
        <v>0</v>
      </c>
    </row>
    <row r="170" spans="5:7" x14ac:dyDescent="0.25">
      <c r="E170" t="s">
        <v>474</v>
      </c>
      <c r="F170">
        <v>5000</v>
      </c>
      <c r="G170">
        <v>0</v>
      </c>
    </row>
    <row r="171" spans="5:7" x14ac:dyDescent="0.25">
      <c r="E171" t="s">
        <v>463</v>
      </c>
      <c r="F171">
        <v>5000</v>
      </c>
      <c r="G171">
        <v>0</v>
      </c>
    </row>
    <row r="172" spans="5:7" x14ac:dyDescent="0.25">
      <c r="E172" t="s">
        <v>492</v>
      </c>
      <c r="F172">
        <v>5000</v>
      </c>
      <c r="G172">
        <v>0</v>
      </c>
    </row>
    <row r="173" spans="5:7" x14ac:dyDescent="0.25">
      <c r="E173" t="s">
        <v>483</v>
      </c>
      <c r="F173">
        <v>5000</v>
      </c>
      <c r="G173">
        <v>0</v>
      </c>
    </row>
    <row r="174" spans="5:7" x14ac:dyDescent="0.25">
      <c r="E174" t="s">
        <v>492</v>
      </c>
      <c r="F174">
        <v>5000</v>
      </c>
      <c r="G174">
        <v>0</v>
      </c>
    </row>
    <row r="175" spans="5:7" x14ac:dyDescent="0.25">
      <c r="E175" t="s">
        <v>463</v>
      </c>
      <c r="F175">
        <v>5000</v>
      </c>
      <c r="G175">
        <v>0</v>
      </c>
    </row>
    <row r="176" spans="5:7" x14ac:dyDescent="0.25">
      <c r="E176" t="s">
        <v>483</v>
      </c>
      <c r="F176">
        <v>5000</v>
      </c>
      <c r="G176">
        <v>0</v>
      </c>
    </row>
    <row r="177" spans="5:7" x14ac:dyDescent="0.25">
      <c r="E177" t="s">
        <v>474</v>
      </c>
      <c r="F177">
        <v>5000</v>
      </c>
      <c r="G177">
        <v>0</v>
      </c>
    </row>
    <row r="178" spans="5:7" x14ac:dyDescent="0.25">
      <c r="E178" t="s">
        <v>463</v>
      </c>
      <c r="F178">
        <v>5000</v>
      </c>
      <c r="G178">
        <v>0</v>
      </c>
    </row>
    <row r="179" spans="5:7" x14ac:dyDescent="0.25">
      <c r="E179" t="s">
        <v>492</v>
      </c>
      <c r="F179">
        <v>5000</v>
      </c>
      <c r="G179">
        <v>0</v>
      </c>
    </row>
    <row r="180" spans="5:7" x14ac:dyDescent="0.25">
      <c r="E180" t="s">
        <v>463</v>
      </c>
      <c r="F180">
        <v>5000</v>
      </c>
      <c r="G180">
        <v>0</v>
      </c>
    </row>
    <row r="181" spans="5:7" x14ac:dyDescent="0.25">
      <c r="E181" t="s">
        <v>463</v>
      </c>
      <c r="F181">
        <v>5000</v>
      </c>
      <c r="G181">
        <v>0</v>
      </c>
    </row>
    <row r="182" spans="5:7" x14ac:dyDescent="0.25">
      <c r="E182" t="s">
        <v>474</v>
      </c>
      <c r="F182">
        <v>5000</v>
      </c>
      <c r="G182">
        <v>0</v>
      </c>
    </row>
    <row r="183" spans="5:7" x14ac:dyDescent="0.25">
      <c r="E183" t="s">
        <v>468</v>
      </c>
      <c r="F183">
        <v>5000</v>
      </c>
      <c r="G183">
        <v>0</v>
      </c>
    </row>
    <row r="184" spans="5:7" x14ac:dyDescent="0.25">
      <c r="E184" t="s">
        <v>468</v>
      </c>
      <c r="F184">
        <v>5000</v>
      </c>
      <c r="G184">
        <v>0</v>
      </c>
    </row>
    <row r="185" spans="5:7" x14ac:dyDescent="0.25">
      <c r="E185" t="s">
        <v>474</v>
      </c>
      <c r="F185">
        <v>5000</v>
      </c>
      <c r="G185">
        <v>0</v>
      </c>
    </row>
    <row r="186" spans="5:7" x14ac:dyDescent="0.25">
      <c r="E186" t="s">
        <v>490</v>
      </c>
      <c r="F186">
        <v>5000</v>
      </c>
      <c r="G186">
        <v>0</v>
      </c>
    </row>
    <row r="187" spans="5:7" x14ac:dyDescent="0.25">
      <c r="E187" t="s">
        <v>461</v>
      </c>
      <c r="F187">
        <v>5000</v>
      </c>
      <c r="G187">
        <v>0</v>
      </c>
    </row>
    <row r="188" spans="5:7" x14ac:dyDescent="0.25">
      <c r="E188" t="s">
        <v>503</v>
      </c>
      <c r="F188">
        <v>4800</v>
      </c>
      <c r="G188">
        <v>0</v>
      </c>
    </row>
    <row r="189" spans="5:7" x14ac:dyDescent="0.25">
      <c r="E189" t="s">
        <v>478</v>
      </c>
      <c r="F189">
        <v>4750</v>
      </c>
      <c r="G189">
        <v>0</v>
      </c>
    </row>
    <row r="190" spans="5:7" x14ac:dyDescent="0.25">
      <c r="E190" t="s">
        <v>500</v>
      </c>
      <c r="F190">
        <v>4700</v>
      </c>
      <c r="G190">
        <v>0</v>
      </c>
    </row>
    <row r="191" spans="5:7" x14ac:dyDescent="0.25">
      <c r="E191" t="s">
        <v>478</v>
      </c>
      <c r="F191">
        <v>4650</v>
      </c>
      <c r="G191">
        <v>0</v>
      </c>
    </row>
    <row r="192" spans="5:7" x14ac:dyDescent="0.25">
      <c r="E192" t="s">
        <v>461</v>
      </c>
      <c r="F192">
        <v>4500</v>
      </c>
      <c r="G192">
        <v>0</v>
      </c>
    </row>
    <row r="193" spans="5:7" x14ac:dyDescent="0.25">
      <c r="E193" t="s">
        <v>500</v>
      </c>
      <c r="F193">
        <v>4500</v>
      </c>
      <c r="G193">
        <v>0</v>
      </c>
    </row>
    <row r="194" spans="5:7" x14ac:dyDescent="0.25">
      <c r="E194" t="s">
        <v>478</v>
      </c>
      <c r="F194">
        <v>4500</v>
      </c>
      <c r="G194">
        <v>0</v>
      </c>
    </row>
    <row r="195" spans="5:7" x14ac:dyDescent="0.25">
      <c r="E195" t="s">
        <v>470</v>
      </c>
      <c r="F195">
        <v>4500</v>
      </c>
      <c r="G195">
        <v>0</v>
      </c>
    </row>
    <row r="196" spans="5:7" x14ac:dyDescent="0.25">
      <c r="E196" t="s">
        <v>478</v>
      </c>
      <c r="F196">
        <v>4500</v>
      </c>
      <c r="G196">
        <v>0</v>
      </c>
    </row>
    <row r="197" spans="5:7" x14ac:dyDescent="0.25">
      <c r="E197" t="s">
        <v>470</v>
      </c>
      <c r="F197">
        <v>4500</v>
      </c>
      <c r="G197">
        <v>0</v>
      </c>
    </row>
    <row r="198" spans="5:7" x14ac:dyDescent="0.25">
      <c r="E198" t="s">
        <v>462</v>
      </c>
      <c r="F198">
        <v>4500</v>
      </c>
      <c r="G198">
        <v>0</v>
      </c>
    </row>
    <row r="199" spans="5:7" x14ac:dyDescent="0.25">
      <c r="E199" t="s">
        <v>478</v>
      </c>
      <c r="F199">
        <v>4500</v>
      </c>
      <c r="G199">
        <v>0</v>
      </c>
    </row>
    <row r="200" spans="5:7" x14ac:dyDescent="0.25">
      <c r="E200" t="s">
        <v>478</v>
      </c>
      <c r="F200">
        <v>4500</v>
      </c>
      <c r="G200">
        <v>0</v>
      </c>
    </row>
    <row r="201" spans="5:7" x14ac:dyDescent="0.25">
      <c r="E201" t="s">
        <v>463</v>
      </c>
      <c r="F201">
        <v>4200</v>
      </c>
      <c r="G201">
        <v>0</v>
      </c>
    </row>
    <row r="202" spans="5:7" x14ac:dyDescent="0.25">
      <c r="E202" t="s">
        <v>463</v>
      </c>
      <c r="F202">
        <v>4200</v>
      </c>
      <c r="G202">
        <v>0</v>
      </c>
    </row>
    <row r="203" spans="5:7" x14ac:dyDescent="0.25">
      <c r="E203" t="s">
        <v>500</v>
      </c>
      <c r="F203">
        <v>4200</v>
      </c>
      <c r="G203">
        <v>0</v>
      </c>
    </row>
    <row r="204" spans="5:7" x14ac:dyDescent="0.25">
      <c r="E204" t="s">
        <v>463</v>
      </c>
      <c r="F204">
        <v>4200</v>
      </c>
      <c r="G204">
        <v>0</v>
      </c>
    </row>
    <row r="205" spans="5:7" x14ac:dyDescent="0.25">
      <c r="E205" t="s">
        <v>500</v>
      </c>
      <c r="F205">
        <v>4200</v>
      </c>
      <c r="G205">
        <v>0</v>
      </c>
    </row>
    <row r="206" spans="5:7" x14ac:dyDescent="0.25">
      <c r="E206" t="s">
        <v>483</v>
      </c>
      <c r="F206">
        <v>4200</v>
      </c>
      <c r="G206">
        <v>0</v>
      </c>
    </row>
    <row r="207" spans="5:7" x14ac:dyDescent="0.25">
      <c r="E207" t="s">
        <v>463</v>
      </c>
      <c r="F207">
        <v>4200</v>
      </c>
      <c r="G207">
        <v>0</v>
      </c>
    </row>
    <row r="208" spans="5:7" x14ac:dyDescent="0.25">
      <c r="E208" t="s">
        <v>483</v>
      </c>
      <c r="F208">
        <v>4200</v>
      </c>
      <c r="G208">
        <v>0</v>
      </c>
    </row>
    <row r="209" spans="5:7" x14ac:dyDescent="0.25">
      <c r="E209" t="s">
        <v>500</v>
      </c>
      <c r="F209">
        <v>4200</v>
      </c>
      <c r="G209">
        <v>0</v>
      </c>
    </row>
    <row r="210" spans="5:7" x14ac:dyDescent="0.25">
      <c r="E210" t="s">
        <v>463</v>
      </c>
      <c r="F210">
        <v>4200</v>
      </c>
      <c r="G210">
        <v>0</v>
      </c>
    </row>
    <row r="211" spans="5:7" x14ac:dyDescent="0.25">
      <c r="E211" t="s">
        <v>503</v>
      </c>
      <c r="F211">
        <v>4100</v>
      </c>
      <c r="G211">
        <v>0</v>
      </c>
    </row>
    <row r="212" spans="5:7" x14ac:dyDescent="0.25">
      <c r="E212" t="s">
        <v>474</v>
      </c>
      <c r="F212">
        <v>4000</v>
      </c>
      <c r="G212">
        <v>0</v>
      </c>
    </row>
    <row r="213" spans="5:7" x14ac:dyDescent="0.25">
      <c r="E213" t="s">
        <v>474</v>
      </c>
      <c r="F213">
        <v>4000</v>
      </c>
      <c r="G213">
        <v>0</v>
      </c>
    </row>
    <row r="214" spans="5:7" x14ac:dyDescent="0.25">
      <c r="E214" t="s">
        <v>474</v>
      </c>
      <c r="F214">
        <v>4000</v>
      </c>
      <c r="G214">
        <v>0</v>
      </c>
    </row>
    <row r="215" spans="5:7" x14ac:dyDescent="0.25">
      <c r="E215" t="s">
        <v>474</v>
      </c>
      <c r="F215">
        <v>4000</v>
      </c>
      <c r="G215">
        <v>0</v>
      </c>
    </row>
    <row r="216" spans="5:7" x14ac:dyDescent="0.25">
      <c r="E216" t="s">
        <v>474</v>
      </c>
      <c r="F216">
        <v>4000</v>
      </c>
      <c r="G216">
        <v>0</v>
      </c>
    </row>
    <row r="217" spans="5:7" x14ac:dyDescent="0.25">
      <c r="E217" t="s">
        <v>461</v>
      </c>
      <c r="F217">
        <v>4000</v>
      </c>
      <c r="G217">
        <v>0</v>
      </c>
    </row>
    <row r="218" spans="5:7" x14ac:dyDescent="0.25">
      <c r="E218" t="s">
        <v>477</v>
      </c>
      <c r="F218">
        <v>4000</v>
      </c>
      <c r="G218">
        <v>0</v>
      </c>
    </row>
    <row r="219" spans="5:7" x14ac:dyDescent="0.25">
      <c r="E219" t="s">
        <v>484</v>
      </c>
      <c r="F219">
        <v>4000</v>
      </c>
      <c r="G219">
        <v>0</v>
      </c>
    </row>
    <row r="220" spans="5:7" x14ac:dyDescent="0.25">
      <c r="E220" t="s">
        <v>474</v>
      </c>
      <c r="F220">
        <v>4000</v>
      </c>
      <c r="G220">
        <v>0</v>
      </c>
    </row>
    <row r="221" spans="5:7" x14ac:dyDescent="0.25">
      <c r="E221" t="s">
        <v>474</v>
      </c>
      <c r="F221">
        <v>4000</v>
      </c>
      <c r="G221">
        <v>0</v>
      </c>
    </row>
    <row r="222" spans="5:7" x14ac:dyDescent="0.25">
      <c r="E222" t="s">
        <v>468</v>
      </c>
      <c r="F222">
        <v>4000</v>
      </c>
      <c r="G222">
        <v>0</v>
      </c>
    </row>
    <row r="223" spans="5:7" x14ac:dyDescent="0.25">
      <c r="E223" t="s">
        <v>468</v>
      </c>
      <c r="F223">
        <v>4000</v>
      </c>
      <c r="G223">
        <v>0</v>
      </c>
    </row>
    <row r="224" spans="5:7" x14ac:dyDescent="0.25">
      <c r="E224" t="s">
        <v>470</v>
      </c>
      <c r="F224">
        <v>4000</v>
      </c>
      <c r="G224">
        <v>0</v>
      </c>
    </row>
    <row r="225" spans="5:7" x14ac:dyDescent="0.25">
      <c r="E225" t="s">
        <v>463</v>
      </c>
      <c r="F225">
        <v>4000</v>
      </c>
      <c r="G225">
        <v>0</v>
      </c>
    </row>
    <row r="226" spans="5:7" x14ac:dyDescent="0.25">
      <c r="E226" t="s">
        <v>474</v>
      </c>
      <c r="F226">
        <v>4000</v>
      </c>
      <c r="G226">
        <v>0</v>
      </c>
    </row>
    <row r="227" spans="5:7" x14ac:dyDescent="0.25">
      <c r="E227" t="s">
        <v>478</v>
      </c>
      <c r="F227">
        <v>4000</v>
      </c>
      <c r="G227">
        <v>0</v>
      </c>
    </row>
    <row r="228" spans="5:7" x14ac:dyDescent="0.25">
      <c r="E228" t="s">
        <v>505</v>
      </c>
      <c r="F228">
        <v>4000</v>
      </c>
      <c r="G228">
        <v>0</v>
      </c>
    </row>
    <row r="229" spans="5:7" x14ac:dyDescent="0.25">
      <c r="E229" t="s">
        <v>462</v>
      </c>
      <c r="F229">
        <v>4000</v>
      </c>
      <c r="G229">
        <v>0</v>
      </c>
    </row>
    <row r="230" spans="5:7" x14ac:dyDescent="0.25">
      <c r="E230" t="s">
        <v>462</v>
      </c>
      <c r="F230">
        <v>3700</v>
      </c>
      <c r="G230">
        <v>0</v>
      </c>
    </row>
    <row r="231" spans="5:7" x14ac:dyDescent="0.25">
      <c r="E231" t="s">
        <v>474</v>
      </c>
      <c r="F231">
        <v>3700</v>
      </c>
      <c r="G231">
        <v>0</v>
      </c>
    </row>
    <row r="232" spans="5:7" x14ac:dyDescent="0.25">
      <c r="E232" t="s">
        <v>470</v>
      </c>
      <c r="F232">
        <v>3700</v>
      </c>
      <c r="G232">
        <v>0</v>
      </c>
    </row>
    <row r="233" spans="5:7" x14ac:dyDescent="0.25">
      <c r="E233" t="s">
        <v>478</v>
      </c>
      <c r="F233">
        <v>3650</v>
      </c>
      <c r="G233">
        <v>0</v>
      </c>
    </row>
    <row r="234" spans="5:7" x14ac:dyDescent="0.25">
      <c r="E234" t="s">
        <v>478</v>
      </c>
      <c r="F234">
        <v>3600</v>
      </c>
      <c r="G234">
        <v>0</v>
      </c>
    </row>
    <row r="235" spans="5:7" x14ac:dyDescent="0.25">
      <c r="E235" t="s">
        <v>461</v>
      </c>
      <c r="F235">
        <v>3600</v>
      </c>
      <c r="G235">
        <v>0</v>
      </c>
    </row>
    <row r="236" spans="5:7" x14ac:dyDescent="0.25">
      <c r="E236" t="s">
        <v>484</v>
      </c>
      <c r="F236">
        <v>3600</v>
      </c>
      <c r="G236">
        <v>0</v>
      </c>
    </row>
    <row r="237" spans="5:7" x14ac:dyDescent="0.25">
      <c r="E237" t="s">
        <v>506</v>
      </c>
      <c r="F237">
        <v>3500</v>
      </c>
      <c r="G237">
        <v>0</v>
      </c>
    </row>
    <row r="238" spans="5:7" x14ac:dyDescent="0.25">
      <c r="E238" t="s">
        <v>470</v>
      </c>
      <c r="F238">
        <v>3500</v>
      </c>
      <c r="G238">
        <v>0</v>
      </c>
    </row>
    <row r="239" spans="5:7" x14ac:dyDescent="0.25">
      <c r="E239" t="s">
        <v>470</v>
      </c>
      <c r="F239">
        <v>3500</v>
      </c>
      <c r="G239">
        <v>0</v>
      </c>
    </row>
    <row r="240" spans="5:7" x14ac:dyDescent="0.25">
      <c r="E240" t="s">
        <v>470</v>
      </c>
      <c r="F240">
        <v>3500</v>
      </c>
      <c r="G240">
        <v>5000</v>
      </c>
    </row>
    <row r="241" spans="5:7" x14ac:dyDescent="0.25">
      <c r="E241" t="s">
        <v>470</v>
      </c>
      <c r="F241">
        <v>3500</v>
      </c>
      <c r="G241">
        <v>5000</v>
      </c>
    </row>
    <row r="242" spans="5:7" x14ac:dyDescent="0.25">
      <c r="E242" t="s">
        <v>470</v>
      </c>
      <c r="F242">
        <v>3500</v>
      </c>
      <c r="G242">
        <v>0</v>
      </c>
    </row>
    <row r="243" spans="5:7" x14ac:dyDescent="0.25">
      <c r="E243" t="s">
        <v>461</v>
      </c>
      <c r="F243">
        <v>3500</v>
      </c>
      <c r="G243">
        <v>0</v>
      </c>
    </row>
    <row r="244" spans="5:7" x14ac:dyDescent="0.25">
      <c r="E244" t="s">
        <v>468</v>
      </c>
      <c r="F244">
        <v>3500</v>
      </c>
      <c r="G244">
        <v>0</v>
      </c>
    </row>
    <row r="245" spans="5:7" x14ac:dyDescent="0.25">
      <c r="E245" t="s">
        <v>470</v>
      </c>
      <c r="F245">
        <v>3500</v>
      </c>
      <c r="G245">
        <v>0</v>
      </c>
    </row>
    <row r="246" spans="5:7" x14ac:dyDescent="0.25">
      <c r="E246" t="s">
        <v>470</v>
      </c>
      <c r="F246">
        <v>3500</v>
      </c>
      <c r="G246">
        <v>0</v>
      </c>
    </row>
    <row r="247" spans="5:7" x14ac:dyDescent="0.25">
      <c r="E247" t="s">
        <v>470</v>
      </c>
      <c r="F247">
        <v>3500</v>
      </c>
      <c r="G247">
        <v>0</v>
      </c>
    </row>
    <row r="248" spans="5:7" x14ac:dyDescent="0.25">
      <c r="E248" t="s">
        <v>470</v>
      </c>
      <c r="F248">
        <v>3500</v>
      </c>
      <c r="G248">
        <v>5000</v>
      </c>
    </row>
    <row r="249" spans="5:7" x14ac:dyDescent="0.25">
      <c r="E249" t="s">
        <v>470</v>
      </c>
      <c r="F249">
        <v>3500</v>
      </c>
      <c r="G249">
        <v>0</v>
      </c>
    </row>
    <row r="250" spans="5:7" x14ac:dyDescent="0.25">
      <c r="E250" t="s">
        <v>470</v>
      </c>
      <c r="F250">
        <v>3500</v>
      </c>
      <c r="G250">
        <v>0</v>
      </c>
    </row>
    <row r="251" spans="5:7" x14ac:dyDescent="0.25">
      <c r="E251" t="s">
        <v>505</v>
      </c>
      <c r="F251">
        <v>3200</v>
      </c>
      <c r="G251">
        <v>0</v>
      </c>
    </row>
    <row r="252" spans="5:7" x14ac:dyDescent="0.25">
      <c r="E252" t="s">
        <v>474</v>
      </c>
      <c r="F252">
        <v>3100</v>
      </c>
      <c r="G252">
        <v>0</v>
      </c>
    </row>
    <row r="253" spans="5:7" x14ac:dyDescent="0.25">
      <c r="E253" t="s">
        <v>465</v>
      </c>
      <c r="F253">
        <v>3100</v>
      </c>
      <c r="G253">
        <v>0</v>
      </c>
    </row>
    <row r="254" spans="5:7" x14ac:dyDescent="0.25">
      <c r="E254" t="s">
        <v>461</v>
      </c>
      <c r="F254">
        <v>3100</v>
      </c>
      <c r="G254">
        <v>0</v>
      </c>
    </row>
    <row r="255" spans="5:7" x14ac:dyDescent="0.25">
      <c r="E255" t="s">
        <v>474</v>
      </c>
      <c r="F255">
        <v>3100</v>
      </c>
      <c r="G255">
        <v>0</v>
      </c>
    </row>
    <row r="256" spans="5:7" x14ac:dyDescent="0.25">
      <c r="E256" t="s">
        <v>463</v>
      </c>
      <c r="F256">
        <v>3100</v>
      </c>
      <c r="G256">
        <v>0</v>
      </c>
    </row>
    <row r="257" spans="5:7" x14ac:dyDescent="0.25">
      <c r="E257" t="s">
        <v>461</v>
      </c>
      <c r="F257">
        <v>3000</v>
      </c>
      <c r="G257">
        <v>0</v>
      </c>
    </row>
    <row r="258" spans="5:7" x14ac:dyDescent="0.25">
      <c r="E258" t="s">
        <v>477</v>
      </c>
      <c r="F258">
        <v>3000</v>
      </c>
      <c r="G258">
        <v>0</v>
      </c>
    </row>
    <row r="259" spans="5:7" x14ac:dyDescent="0.25">
      <c r="E259" t="s">
        <v>483</v>
      </c>
      <c r="F259">
        <v>3000</v>
      </c>
      <c r="G259">
        <v>0</v>
      </c>
    </row>
    <row r="260" spans="5:7" x14ac:dyDescent="0.25">
      <c r="E260" t="s">
        <v>477</v>
      </c>
      <c r="F260">
        <v>3000</v>
      </c>
      <c r="G260">
        <v>0</v>
      </c>
    </row>
    <row r="261" spans="5:7" x14ac:dyDescent="0.25">
      <c r="E261" t="s">
        <v>521</v>
      </c>
      <c r="F261">
        <v>3000</v>
      </c>
      <c r="G261">
        <v>0</v>
      </c>
    </row>
    <row r="262" spans="5:7" x14ac:dyDescent="0.25">
      <c r="E262" t="s">
        <v>477</v>
      </c>
      <c r="F262">
        <v>3000</v>
      </c>
      <c r="G262">
        <v>0</v>
      </c>
    </row>
    <row r="263" spans="5:7" x14ac:dyDescent="0.25">
      <c r="E263" t="s">
        <v>477</v>
      </c>
      <c r="F263">
        <v>3000</v>
      </c>
      <c r="G263">
        <v>0</v>
      </c>
    </row>
    <row r="264" spans="5:7" x14ac:dyDescent="0.25">
      <c r="E264" t="s">
        <v>462</v>
      </c>
      <c r="F264">
        <v>3000</v>
      </c>
      <c r="G264">
        <v>0</v>
      </c>
    </row>
    <row r="265" spans="5:7" x14ac:dyDescent="0.25">
      <c r="E265" t="s">
        <v>477</v>
      </c>
      <c r="F265">
        <v>3000</v>
      </c>
      <c r="G265">
        <v>0</v>
      </c>
    </row>
    <row r="266" spans="5:7" x14ac:dyDescent="0.25">
      <c r="E266" t="s">
        <v>477</v>
      </c>
      <c r="F266">
        <v>3000</v>
      </c>
      <c r="G266">
        <v>0</v>
      </c>
    </row>
    <row r="267" spans="5:7" x14ac:dyDescent="0.25">
      <c r="E267" t="s">
        <v>477</v>
      </c>
      <c r="F267">
        <v>3000</v>
      </c>
      <c r="G267">
        <v>0</v>
      </c>
    </row>
    <row r="268" spans="5:7" x14ac:dyDescent="0.25">
      <c r="E268" t="s">
        <v>483</v>
      </c>
      <c r="F268">
        <v>3000</v>
      </c>
      <c r="G268">
        <v>0</v>
      </c>
    </row>
    <row r="269" spans="5:7" x14ac:dyDescent="0.25">
      <c r="E269" t="s">
        <v>461</v>
      </c>
      <c r="F269">
        <v>2900</v>
      </c>
      <c r="G269">
        <v>0</v>
      </c>
    </row>
    <row r="270" spans="5:7" x14ac:dyDescent="0.25">
      <c r="E270" t="s">
        <v>463</v>
      </c>
      <c r="F270">
        <v>2800</v>
      </c>
      <c r="G270">
        <v>0</v>
      </c>
    </row>
    <row r="271" spans="5:7" x14ac:dyDescent="0.25">
      <c r="E271" t="s">
        <v>463</v>
      </c>
      <c r="F271">
        <v>2800</v>
      </c>
      <c r="G271">
        <v>0</v>
      </c>
    </row>
    <row r="272" spans="5:7" x14ac:dyDescent="0.25">
      <c r="E272" t="s">
        <v>468</v>
      </c>
      <c r="F272">
        <v>2800</v>
      </c>
      <c r="G272">
        <v>0</v>
      </c>
    </row>
    <row r="273" spans="5:7" x14ac:dyDescent="0.25">
      <c r="E273" t="s">
        <v>500</v>
      </c>
      <c r="F273">
        <v>2800</v>
      </c>
      <c r="G273">
        <v>0</v>
      </c>
    </row>
    <row r="274" spans="5:7" x14ac:dyDescent="0.25">
      <c r="E274" t="s">
        <v>483</v>
      </c>
      <c r="F274">
        <v>2800</v>
      </c>
      <c r="G274">
        <v>0</v>
      </c>
    </row>
    <row r="275" spans="5:7" x14ac:dyDescent="0.25">
      <c r="E275" t="s">
        <v>495</v>
      </c>
      <c r="F275">
        <v>2800</v>
      </c>
      <c r="G275">
        <v>0</v>
      </c>
    </row>
    <row r="276" spans="5:7" x14ac:dyDescent="0.25">
      <c r="E276" t="s">
        <v>500</v>
      </c>
      <c r="F276">
        <v>2800</v>
      </c>
      <c r="G276">
        <v>0</v>
      </c>
    </row>
    <row r="277" spans="5:7" x14ac:dyDescent="0.25">
      <c r="E277" t="s">
        <v>462</v>
      </c>
      <c r="F277">
        <v>2700</v>
      </c>
      <c r="G277">
        <v>0</v>
      </c>
    </row>
    <row r="278" spans="5:7" x14ac:dyDescent="0.25">
      <c r="E278" t="s">
        <v>542</v>
      </c>
      <c r="F278">
        <v>2600</v>
      </c>
      <c r="G278">
        <v>0</v>
      </c>
    </row>
    <row r="279" spans="5:7" x14ac:dyDescent="0.25">
      <c r="E279" t="s">
        <v>497</v>
      </c>
      <c r="F279">
        <v>2500</v>
      </c>
      <c r="G279">
        <v>0</v>
      </c>
    </row>
    <row r="280" spans="5:7" x14ac:dyDescent="0.25">
      <c r="E280" t="s">
        <v>542</v>
      </c>
      <c r="F280">
        <v>2500</v>
      </c>
      <c r="G280">
        <v>0</v>
      </c>
    </row>
    <row r="281" spans="5:7" x14ac:dyDescent="0.25">
      <c r="E281" t="s">
        <v>483</v>
      </c>
      <c r="F281">
        <v>2400</v>
      </c>
      <c r="G281">
        <v>0</v>
      </c>
    </row>
    <row r="282" spans="5:7" x14ac:dyDescent="0.25">
      <c r="E282" t="s">
        <v>542</v>
      </c>
      <c r="F282">
        <v>2250</v>
      </c>
      <c r="G282">
        <v>0</v>
      </c>
    </row>
    <row r="283" spans="5:7" x14ac:dyDescent="0.25">
      <c r="E283" t="s">
        <v>495</v>
      </c>
      <c r="F283">
        <v>2200</v>
      </c>
      <c r="G283">
        <v>0</v>
      </c>
    </row>
    <row r="284" spans="5:7" x14ac:dyDescent="0.25">
      <c r="E284" t="s">
        <v>495</v>
      </c>
      <c r="F284">
        <v>2200</v>
      </c>
      <c r="G284">
        <v>0</v>
      </c>
    </row>
    <row r="285" spans="5:7" x14ac:dyDescent="0.25">
      <c r="E285" t="s">
        <v>497</v>
      </c>
      <c r="F285">
        <v>2200</v>
      </c>
      <c r="G285">
        <v>0</v>
      </c>
    </row>
    <row r="286" spans="5:7" x14ac:dyDescent="0.25">
      <c r="E286" t="s">
        <v>485</v>
      </c>
      <c r="F286">
        <v>2100</v>
      </c>
      <c r="G286">
        <v>0</v>
      </c>
    </row>
    <row r="287" spans="5:7" x14ac:dyDescent="0.25">
      <c r="E287" t="s">
        <v>497</v>
      </c>
      <c r="F287">
        <v>2100</v>
      </c>
      <c r="G287">
        <v>0</v>
      </c>
    </row>
    <row r="288" spans="5:7" x14ac:dyDescent="0.25">
      <c r="E288" t="s">
        <v>500</v>
      </c>
      <c r="F288">
        <v>2100</v>
      </c>
      <c r="G288">
        <v>0</v>
      </c>
    </row>
    <row r="289" spans="5:7" x14ac:dyDescent="0.25">
      <c r="E289" t="s">
        <v>500</v>
      </c>
      <c r="F289">
        <v>2100</v>
      </c>
      <c r="G289">
        <v>0</v>
      </c>
    </row>
    <row r="290" spans="5:7" x14ac:dyDescent="0.25">
      <c r="E290" t="s">
        <v>465</v>
      </c>
      <c r="F290">
        <v>2100</v>
      </c>
      <c r="G290">
        <v>0</v>
      </c>
    </row>
    <row r="291" spans="5:7" x14ac:dyDescent="0.25">
      <c r="E291" t="s">
        <v>477</v>
      </c>
      <c r="F291">
        <v>2000</v>
      </c>
      <c r="G291">
        <v>6000</v>
      </c>
    </row>
    <row r="292" spans="5:7" x14ac:dyDescent="0.25">
      <c r="E292" t="s">
        <v>488</v>
      </c>
      <c r="F292">
        <v>2000</v>
      </c>
      <c r="G292">
        <v>0</v>
      </c>
    </row>
    <row r="293" spans="5:7" x14ac:dyDescent="0.25">
      <c r="E293" t="s">
        <v>477</v>
      </c>
      <c r="F293">
        <v>2000</v>
      </c>
      <c r="G293">
        <v>0</v>
      </c>
    </row>
    <row r="294" spans="5:7" x14ac:dyDescent="0.25">
      <c r="E294" t="s">
        <v>477</v>
      </c>
      <c r="F294">
        <v>2000</v>
      </c>
      <c r="G294">
        <v>6000</v>
      </c>
    </row>
    <row r="295" spans="5:7" x14ac:dyDescent="0.25">
      <c r="E295" t="s">
        <v>521</v>
      </c>
      <c r="F295">
        <v>2000</v>
      </c>
      <c r="G295">
        <v>0</v>
      </c>
    </row>
    <row r="296" spans="5:7" x14ac:dyDescent="0.25">
      <c r="E296" t="s">
        <v>495</v>
      </c>
      <c r="F296">
        <v>1800</v>
      </c>
      <c r="G296">
        <v>0</v>
      </c>
    </row>
    <row r="297" spans="5:7" x14ac:dyDescent="0.25">
      <c r="E297" t="s">
        <v>462</v>
      </c>
      <c r="F297">
        <v>1800</v>
      </c>
      <c r="G297">
        <v>0</v>
      </c>
    </row>
    <row r="298" spans="5:7" x14ac:dyDescent="0.25">
      <c r="E298" t="s">
        <v>462</v>
      </c>
      <c r="F298">
        <v>1700</v>
      </c>
      <c r="G298">
        <v>0</v>
      </c>
    </row>
    <row r="299" spans="5:7" x14ac:dyDescent="0.25">
      <c r="E299" t="s">
        <v>462</v>
      </c>
      <c r="F299">
        <v>1600</v>
      </c>
      <c r="G299">
        <v>0</v>
      </c>
    </row>
    <row r="300" spans="5:7" x14ac:dyDescent="0.25">
      <c r="E300" t="s">
        <v>462</v>
      </c>
      <c r="F300">
        <v>1400</v>
      </c>
      <c r="G300">
        <v>0</v>
      </c>
    </row>
    <row r="301" spans="5:7" x14ac:dyDescent="0.25">
      <c r="E301" t="s">
        <v>488</v>
      </c>
      <c r="F301">
        <v>1400</v>
      </c>
      <c r="G301">
        <v>0</v>
      </c>
    </row>
    <row r="302" spans="5:7" x14ac:dyDescent="0.25">
      <c r="E302" t="s">
        <v>468</v>
      </c>
      <c r="F302">
        <v>1400</v>
      </c>
      <c r="G302">
        <v>0</v>
      </c>
    </row>
    <row r="303" spans="5:7" x14ac:dyDescent="0.25">
      <c r="E303" t="s">
        <v>462</v>
      </c>
      <c r="F303">
        <v>1400</v>
      </c>
      <c r="G303">
        <v>0</v>
      </c>
    </row>
    <row r="304" spans="5:7" x14ac:dyDescent="0.25">
      <c r="E304" t="s">
        <v>483</v>
      </c>
      <c r="F304">
        <v>1400</v>
      </c>
      <c r="G304">
        <v>0</v>
      </c>
    </row>
    <row r="305" spans="5:7" x14ac:dyDescent="0.25">
      <c r="E305" t="s">
        <v>462</v>
      </c>
      <c r="F305">
        <v>1100</v>
      </c>
      <c r="G305">
        <v>0</v>
      </c>
    </row>
    <row r="306" spans="5:7" x14ac:dyDescent="0.25">
      <c r="E306" t="s">
        <v>503</v>
      </c>
      <c r="F306">
        <v>1000</v>
      </c>
      <c r="G306">
        <v>4000</v>
      </c>
    </row>
    <row r="307" spans="5:7" x14ac:dyDescent="0.25">
      <c r="E307" t="s">
        <v>484</v>
      </c>
      <c r="F307">
        <v>900</v>
      </c>
      <c r="G307">
        <v>0</v>
      </c>
    </row>
    <row r="308" spans="5:7" x14ac:dyDescent="0.25">
      <c r="E308" t="s">
        <v>480</v>
      </c>
      <c r="F308">
        <v>900</v>
      </c>
      <c r="G308">
        <v>0</v>
      </c>
    </row>
    <row r="309" spans="5:7" x14ac:dyDescent="0.25">
      <c r="E309" t="s">
        <v>465</v>
      </c>
      <c r="F309">
        <v>800</v>
      </c>
      <c r="G309">
        <v>0</v>
      </c>
    </row>
    <row r="310" spans="5:7" x14ac:dyDescent="0.25">
      <c r="E310" t="s">
        <v>462</v>
      </c>
      <c r="F310">
        <v>800</v>
      </c>
      <c r="G310">
        <v>0</v>
      </c>
    </row>
    <row r="311" spans="5:7" x14ac:dyDescent="0.25">
      <c r="E311" t="s">
        <v>483</v>
      </c>
      <c r="F311">
        <v>800</v>
      </c>
      <c r="G311">
        <v>0</v>
      </c>
    </row>
    <row r="312" spans="5:7" x14ac:dyDescent="0.25">
      <c r="E312" t="s">
        <v>498</v>
      </c>
      <c r="F312">
        <v>800</v>
      </c>
      <c r="G312">
        <v>0</v>
      </c>
    </row>
    <row r="313" spans="5:7" x14ac:dyDescent="0.25">
      <c r="E313" t="s">
        <v>472</v>
      </c>
      <c r="F313">
        <v>800</v>
      </c>
      <c r="G313">
        <v>0</v>
      </c>
    </row>
    <row r="314" spans="5:7" x14ac:dyDescent="0.25">
      <c r="E314" t="s">
        <v>463</v>
      </c>
      <c r="F314">
        <v>800</v>
      </c>
      <c r="G314">
        <v>0</v>
      </c>
    </row>
    <row r="315" spans="5:7" x14ac:dyDescent="0.25">
      <c r="E315" t="s">
        <v>502</v>
      </c>
      <c r="F315">
        <v>800</v>
      </c>
      <c r="G315">
        <v>0</v>
      </c>
    </row>
    <row r="316" spans="5:7" x14ac:dyDescent="0.25">
      <c r="E316" t="s">
        <v>472</v>
      </c>
      <c r="F316">
        <v>800</v>
      </c>
      <c r="G316">
        <v>0</v>
      </c>
    </row>
    <row r="317" spans="5:7" x14ac:dyDescent="0.25">
      <c r="E317" t="s">
        <v>495</v>
      </c>
      <c r="F317">
        <v>800</v>
      </c>
      <c r="G317">
        <v>0</v>
      </c>
    </row>
    <row r="318" spans="5:7" x14ac:dyDescent="0.25">
      <c r="E318" t="s">
        <v>465</v>
      </c>
      <c r="F318">
        <v>800</v>
      </c>
      <c r="G318">
        <v>0</v>
      </c>
    </row>
    <row r="319" spans="5:7" x14ac:dyDescent="0.25">
      <c r="E319" t="s">
        <v>500</v>
      </c>
      <c r="F319">
        <v>800</v>
      </c>
      <c r="G319">
        <v>0</v>
      </c>
    </row>
    <row r="320" spans="5:7" x14ac:dyDescent="0.25">
      <c r="E320" t="s">
        <v>502</v>
      </c>
      <c r="F320">
        <v>800</v>
      </c>
      <c r="G320">
        <v>0</v>
      </c>
    </row>
    <row r="321" spans="5:7" x14ac:dyDescent="0.25">
      <c r="E321" t="s">
        <v>462</v>
      </c>
      <c r="F321">
        <v>800</v>
      </c>
      <c r="G321">
        <v>0</v>
      </c>
    </row>
    <row r="322" spans="5:7" x14ac:dyDescent="0.25">
      <c r="E322" t="s">
        <v>462</v>
      </c>
      <c r="F322">
        <v>800</v>
      </c>
      <c r="G322">
        <v>0</v>
      </c>
    </row>
    <row r="323" spans="5:7" x14ac:dyDescent="0.25">
      <c r="E323" t="s">
        <v>462</v>
      </c>
      <c r="F323">
        <v>800</v>
      </c>
      <c r="G323">
        <v>0</v>
      </c>
    </row>
    <row r="324" spans="5:7" x14ac:dyDescent="0.25">
      <c r="E324" t="s">
        <v>461</v>
      </c>
      <c r="F324">
        <v>800</v>
      </c>
      <c r="G324">
        <v>5900</v>
      </c>
    </row>
    <row r="325" spans="5:7" x14ac:dyDescent="0.25">
      <c r="E325" t="s">
        <v>463</v>
      </c>
      <c r="F325">
        <v>800</v>
      </c>
      <c r="G325">
        <v>0</v>
      </c>
    </row>
    <row r="326" spans="5:7" x14ac:dyDescent="0.25">
      <c r="E326" t="s">
        <v>462</v>
      </c>
      <c r="F326">
        <v>800</v>
      </c>
      <c r="G326">
        <v>0</v>
      </c>
    </row>
    <row r="327" spans="5:7" x14ac:dyDescent="0.25">
      <c r="E327" t="s">
        <v>485</v>
      </c>
      <c r="F327">
        <v>800</v>
      </c>
      <c r="G327">
        <v>0</v>
      </c>
    </row>
    <row r="328" spans="5:7" x14ac:dyDescent="0.25">
      <c r="E328" t="s">
        <v>485</v>
      </c>
      <c r="F328">
        <v>800</v>
      </c>
      <c r="G328">
        <v>0</v>
      </c>
    </row>
    <row r="329" spans="5:7" x14ac:dyDescent="0.25">
      <c r="E329" t="s">
        <v>462</v>
      </c>
      <c r="F329">
        <v>800</v>
      </c>
      <c r="G329">
        <v>0</v>
      </c>
    </row>
    <row r="330" spans="5:7" x14ac:dyDescent="0.25">
      <c r="E330" t="s">
        <v>478</v>
      </c>
      <c r="F330">
        <v>650</v>
      </c>
      <c r="G330" t="s">
        <v>514</v>
      </c>
    </row>
    <row r="331" spans="5:7" x14ac:dyDescent="0.25">
      <c r="E331" t="s">
        <v>525</v>
      </c>
      <c r="F331">
        <v>600</v>
      </c>
      <c r="G331">
        <v>0</v>
      </c>
    </row>
    <row r="332" spans="5:7" x14ac:dyDescent="0.25">
      <c r="E332" t="s">
        <v>472</v>
      </c>
      <c r="F332">
        <v>400</v>
      </c>
      <c r="G332">
        <v>0</v>
      </c>
    </row>
    <row r="333" spans="5:7" x14ac:dyDescent="0.25">
      <c r="E333" t="s">
        <v>465</v>
      </c>
      <c r="F333">
        <v>400</v>
      </c>
      <c r="G333">
        <v>400</v>
      </c>
    </row>
    <row r="334" spans="5:7" x14ac:dyDescent="0.25">
      <c r="E334" t="s">
        <v>462</v>
      </c>
      <c r="F334">
        <v>400</v>
      </c>
      <c r="G334">
        <v>0</v>
      </c>
    </row>
    <row r="335" spans="5:7" x14ac:dyDescent="0.25">
      <c r="E335" t="s">
        <v>500</v>
      </c>
      <c r="F335">
        <v>400</v>
      </c>
      <c r="G335">
        <v>0</v>
      </c>
    </row>
    <row r="336" spans="5:7" x14ac:dyDescent="0.25">
      <c r="E336" t="s">
        <v>463</v>
      </c>
      <c r="F336">
        <v>400</v>
      </c>
      <c r="G336">
        <v>0</v>
      </c>
    </row>
    <row r="337" spans="5:7" x14ac:dyDescent="0.25">
      <c r="E337" t="s">
        <v>465</v>
      </c>
      <c r="F337">
        <v>400</v>
      </c>
      <c r="G337">
        <v>0</v>
      </c>
    </row>
    <row r="338" spans="5:7" x14ac:dyDescent="0.25">
      <c r="E338" t="s">
        <v>471</v>
      </c>
      <c r="F338">
        <v>400</v>
      </c>
      <c r="G338">
        <v>0</v>
      </c>
    </row>
    <row r="339" spans="5:7" x14ac:dyDescent="0.25">
      <c r="E339" t="s">
        <v>530</v>
      </c>
      <c r="F339">
        <v>400</v>
      </c>
      <c r="G339">
        <v>0</v>
      </c>
    </row>
    <row r="340" spans="5:7" x14ac:dyDescent="0.25">
      <c r="E340" t="s">
        <v>462</v>
      </c>
      <c r="F340">
        <v>400</v>
      </c>
      <c r="G340">
        <v>0</v>
      </c>
    </row>
    <row r="341" spans="5:7" x14ac:dyDescent="0.25">
      <c r="E341" t="s">
        <v>463</v>
      </c>
      <c r="F341">
        <v>400</v>
      </c>
      <c r="G341">
        <v>0</v>
      </c>
    </row>
    <row r="342" spans="5:7" x14ac:dyDescent="0.25">
      <c r="E342" t="s">
        <v>463</v>
      </c>
      <c r="F342">
        <v>400</v>
      </c>
      <c r="G342">
        <v>0</v>
      </c>
    </row>
    <row r="343" spans="5:7" x14ac:dyDescent="0.25">
      <c r="E343" t="s">
        <v>497</v>
      </c>
      <c r="F343">
        <v>400</v>
      </c>
      <c r="G343">
        <v>0</v>
      </c>
    </row>
    <row r="344" spans="5:7" x14ac:dyDescent="0.25">
      <c r="E344" t="s">
        <v>462</v>
      </c>
      <c r="F344">
        <v>400</v>
      </c>
      <c r="G344">
        <v>0</v>
      </c>
    </row>
    <row r="345" spans="5:7" x14ac:dyDescent="0.25">
      <c r="E345" t="s">
        <v>463</v>
      </c>
      <c r="F345">
        <v>400</v>
      </c>
      <c r="G345">
        <v>0</v>
      </c>
    </row>
    <row r="346" spans="5:7" x14ac:dyDescent="0.25">
      <c r="E346" t="s">
        <v>502</v>
      </c>
      <c r="F346">
        <v>400</v>
      </c>
      <c r="G346">
        <v>0</v>
      </c>
    </row>
    <row r="347" spans="5:7" x14ac:dyDescent="0.25">
      <c r="E347" t="s">
        <v>498</v>
      </c>
      <c r="F347">
        <v>400</v>
      </c>
      <c r="G347">
        <v>0</v>
      </c>
    </row>
    <row r="348" spans="5:7" x14ac:dyDescent="0.25">
      <c r="E348" t="s">
        <v>462</v>
      </c>
      <c r="F348">
        <v>400</v>
      </c>
      <c r="G348">
        <v>0</v>
      </c>
    </row>
    <row r="349" spans="5:7" x14ac:dyDescent="0.25">
      <c r="E349" t="s">
        <v>472</v>
      </c>
      <c r="F349">
        <v>400</v>
      </c>
      <c r="G349">
        <v>0</v>
      </c>
    </row>
    <row r="350" spans="5:7" x14ac:dyDescent="0.25">
      <c r="E350" t="s">
        <v>472</v>
      </c>
      <c r="F350">
        <v>400</v>
      </c>
      <c r="G350">
        <v>0</v>
      </c>
    </row>
    <row r="351" spans="5:7" x14ac:dyDescent="0.25">
      <c r="E351" t="s">
        <v>485</v>
      </c>
      <c r="F351">
        <v>400</v>
      </c>
      <c r="G351">
        <v>0</v>
      </c>
    </row>
    <row r="352" spans="5:7" x14ac:dyDescent="0.25">
      <c r="E352" t="s">
        <v>463</v>
      </c>
      <c r="F352">
        <v>400</v>
      </c>
      <c r="G352">
        <v>0</v>
      </c>
    </row>
    <row r="353" spans="5:7" x14ac:dyDescent="0.25">
      <c r="E353" t="s">
        <v>462</v>
      </c>
      <c r="F353">
        <v>400</v>
      </c>
      <c r="G353">
        <v>0</v>
      </c>
    </row>
    <row r="354" spans="5:7" x14ac:dyDescent="0.25">
      <c r="E354" t="s">
        <v>463</v>
      </c>
      <c r="F354">
        <v>400</v>
      </c>
      <c r="G354">
        <v>0</v>
      </c>
    </row>
    <row r="355" spans="5:7" x14ac:dyDescent="0.25">
      <c r="E355" t="s">
        <v>462</v>
      </c>
      <c r="F355">
        <v>400</v>
      </c>
      <c r="G355">
        <v>0</v>
      </c>
    </row>
    <row r="356" spans="5:7" x14ac:dyDescent="0.25">
      <c r="E356" t="s">
        <v>462</v>
      </c>
      <c r="F356">
        <v>400</v>
      </c>
      <c r="G356">
        <v>0</v>
      </c>
    </row>
    <row r="357" spans="5:7" x14ac:dyDescent="0.25">
      <c r="E357" t="s">
        <v>488</v>
      </c>
      <c r="F357">
        <v>200</v>
      </c>
      <c r="G357">
        <v>0</v>
      </c>
    </row>
    <row r="358" spans="5:7" x14ac:dyDescent="0.25">
      <c r="E358" t="s">
        <v>461</v>
      </c>
      <c r="F358">
        <v>0</v>
      </c>
      <c r="G358">
        <v>0</v>
      </c>
    </row>
    <row r="359" spans="5:7" x14ac:dyDescent="0.25">
      <c r="E359" t="s">
        <v>462</v>
      </c>
      <c r="F359">
        <v>0</v>
      </c>
      <c r="G359">
        <v>0</v>
      </c>
    </row>
    <row r="360" spans="5:7" x14ac:dyDescent="0.25">
      <c r="E360" t="s">
        <v>463</v>
      </c>
      <c r="F360">
        <v>0</v>
      </c>
      <c r="G360">
        <v>0</v>
      </c>
    </row>
    <row r="361" spans="5:7" x14ac:dyDescent="0.25">
      <c r="E361" t="s">
        <v>464</v>
      </c>
      <c r="F361">
        <v>0</v>
      </c>
      <c r="G361">
        <v>0</v>
      </c>
    </row>
    <row r="362" spans="5:7" x14ac:dyDescent="0.25">
      <c r="E362" t="s">
        <v>463</v>
      </c>
      <c r="F362">
        <v>0</v>
      </c>
      <c r="G362">
        <v>0</v>
      </c>
    </row>
    <row r="363" spans="5:7" x14ac:dyDescent="0.25">
      <c r="E363" t="s">
        <v>465</v>
      </c>
      <c r="F363">
        <v>0</v>
      </c>
      <c r="G363">
        <v>0</v>
      </c>
    </row>
    <row r="364" spans="5:7" x14ac:dyDescent="0.25">
      <c r="E364" t="s">
        <v>462</v>
      </c>
      <c r="F364">
        <v>0</v>
      </c>
      <c r="G364">
        <v>0</v>
      </c>
    </row>
    <row r="365" spans="5:7" x14ac:dyDescent="0.25">
      <c r="E365" t="s">
        <v>465</v>
      </c>
      <c r="F365">
        <v>0</v>
      </c>
      <c r="G365">
        <v>0</v>
      </c>
    </row>
    <row r="366" spans="5:7" x14ac:dyDescent="0.25">
      <c r="E366" t="s">
        <v>466</v>
      </c>
      <c r="F366">
        <v>0</v>
      </c>
      <c r="G366">
        <v>0</v>
      </c>
    </row>
    <row r="367" spans="5:7" x14ac:dyDescent="0.25">
      <c r="E367" t="s">
        <v>467</v>
      </c>
      <c r="F367">
        <v>0</v>
      </c>
      <c r="G367">
        <v>0</v>
      </c>
    </row>
    <row r="368" spans="5:7" x14ac:dyDescent="0.25">
      <c r="E368" t="s">
        <v>468</v>
      </c>
      <c r="F368">
        <v>0</v>
      </c>
      <c r="G368">
        <v>0</v>
      </c>
    </row>
    <row r="369" spans="5:7" x14ac:dyDescent="0.25">
      <c r="E369" t="s">
        <v>469</v>
      </c>
      <c r="F369">
        <v>0</v>
      </c>
      <c r="G369">
        <v>0</v>
      </c>
    </row>
    <row r="370" spans="5:7" x14ac:dyDescent="0.25">
      <c r="E370" t="s">
        <v>462</v>
      </c>
      <c r="F370">
        <v>0</v>
      </c>
      <c r="G370">
        <v>0</v>
      </c>
    </row>
    <row r="371" spans="5:7" x14ac:dyDescent="0.25">
      <c r="E371" t="s">
        <v>470</v>
      </c>
      <c r="F371">
        <v>0</v>
      </c>
      <c r="G371">
        <v>0</v>
      </c>
    </row>
    <row r="372" spans="5:7" x14ac:dyDescent="0.25">
      <c r="E372" t="s">
        <v>468</v>
      </c>
      <c r="F372">
        <v>0</v>
      </c>
      <c r="G372">
        <v>0</v>
      </c>
    </row>
    <row r="373" spans="5:7" x14ac:dyDescent="0.25">
      <c r="E373" t="s">
        <v>471</v>
      </c>
      <c r="F373">
        <v>0</v>
      </c>
      <c r="G373">
        <v>0</v>
      </c>
    </row>
    <row r="374" spans="5:7" x14ac:dyDescent="0.25">
      <c r="E374" t="s">
        <v>462</v>
      </c>
      <c r="F374">
        <v>0</v>
      </c>
      <c r="G374">
        <v>0</v>
      </c>
    </row>
    <row r="375" spans="5:7" x14ac:dyDescent="0.25">
      <c r="E375" t="s">
        <v>463</v>
      </c>
      <c r="F375">
        <v>0</v>
      </c>
      <c r="G375">
        <v>0</v>
      </c>
    </row>
    <row r="376" spans="5:7" x14ac:dyDescent="0.25">
      <c r="E376" t="s">
        <v>470</v>
      </c>
      <c r="F376">
        <v>0</v>
      </c>
      <c r="G376">
        <v>0</v>
      </c>
    </row>
    <row r="377" spans="5:7" x14ac:dyDescent="0.25">
      <c r="E377" t="s">
        <v>472</v>
      </c>
      <c r="F377">
        <v>0</v>
      </c>
      <c r="G377">
        <v>0</v>
      </c>
    </row>
    <row r="378" spans="5:7" x14ac:dyDescent="0.25">
      <c r="E378" t="s">
        <v>473</v>
      </c>
      <c r="F378">
        <v>0</v>
      </c>
      <c r="G378">
        <v>0</v>
      </c>
    </row>
    <row r="379" spans="5:7" x14ac:dyDescent="0.25">
      <c r="E379" t="s">
        <v>475</v>
      </c>
      <c r="F379">
        <v>0</v>
      </c>
      <c r="G379">
        <v>0</v>
      </c>
    </row>
    <row r="380" spans="5:7" x14ac:dyDescent="0.25">
      <c r="E380" t="s">
        <v>463</v>
      </c>
      <c r="F380">
        <v>0</v>
      </c>
      <c r="G380">
        <v>0</v>
      </c>
    </row>
    <row r="381" spans="5:7" x14ac:dyDescent="0.25">
      <c r="E381" t="s">
        <v>462</v>
      </c>
      <c r="F381">
        <v>0</v>
      </c>
      <c r="G381">
        <v>0</v>
      </c>
    </row>
    <row r="382" spans="5:7" x14ac:dyDescent="0.25">
      <c r="E382" t="s">
        <v>462</v>
      </c>
      <c r="F382">
        <v>0</v>
      </c>
      <c r="G382">
        <v>0</v>
      </c>
    </row>
    <row r="383" spans="5:7" x14ac:dyDescent="0.25">
      <c r="E383" t="s">
        <v>472</v>
      </c>
      <c r="F383">
        <v>0</v>
      </c>
      <c r="G383">
        <v>0</v>
      </c>
    </row>
    <row r="384" spans="5:7" x14ac:dyDescent="0.25">
      <c r="E384" t="s">
        <v>463</v>
      </c>
      <c r="F384">
        <v>0</v>
      </c>
      <c r="G384">
        <v>0</v>
      </c>
    </row>
    <row r="385" spans="5:7" x14ac:dyDescent="0.25">
      <c r="E385" t="s">
        <v>476</v>
      </c>
      <c r="F385">
        <v>0</v>
      </c>
      <c r="G385">
        <v>0</v>
      </c>
    </row>
    <row r="386" spans="5:7" x14ac:dyDescent="0.25">
      <c r="E386" t="s">
        <v>463</v>
      </c>
      <c r="F386">
        <v>0</v>
      </c>
      <c r="G386">
        <v>0</v>
      </c>
    </row>
    <row r="387" spans="5:7" x14ac:dyDescent="0.25">
      <c r="E387" t="s">
        <v>479</v>
      </c>
      <c r="F387">
        <v>0</v>
      </c>
      <c r="G387">
        <v>0</v>
      </c>
    </row>
    <row r="388" spans="5:7" x14ac:dyDescent="0.25">
      <c r="E388" t="s">
        <v>480</v>
      </c>
      <c r="F388">
        <v>0</v>
      </c>
      <c r="G388">
        <v>0</v>
      </c>
    </row>
    <row r="389" spans="5:7" x14ac:dyDescent="0.25">
      <c r="E389" t="s">
        <v>481</v>
      </c>
      <c r="F389">
        <v>0</v>
      </c>
      <c r="G389">
        <v>0</v>
      </c>
    </row>
    <row r="390" spans="5:7" x14ac:dyDescent="0.25">
      <c r="E390" t="s">
        <v>462</v>
      </c>
      <c r="F390">
        <v>0</v>
      </c>
      <c r="G390">
        <v>0</v>
      </c>
    </row>
    <row r="391" spans="5:7" x14ac:dyDescent="0.25">
      <c r="E391" t="s">
        <v>482</v>
      </c>
      <c r="F391">
        <v>0</v>
      </c>
      <c r="G391">
        <v>0</v>
      </c>
    </row>
    <row r="392" spans="5:7" x14ac:dyDescent="0.25">
      <c r="E392" t="s">
        <v>470</v>
      </c>
      <c r="F392">
        <v>0</v>
      </c>
      <c r="G392">
        <v>3500</v>
      </c>
    </row>
    <row r="393" spans="5:7" x14ac:dyDescent="0.25">
      <c r="E393" t="s">
        <v>462</v>
      </c>
      <c r="F393">
        <v>0</v>
      </c>
      <c r="G393">
        <v>0</v>
      </c>
    </row>
    <row r="394" spans="5:7" x14ac:dyDescent="0.25">
      <c r="E394" t="s">
        <v>484</v>
      </c>
      <c r="F394">
        <v>0</v>
      </c>
      <c r="G394">
        <v>0</v>
      </c>
    </row>
    <row r="395" spans="5:7" x14ac:dyDescent="0.25">
      <c r="E395" t="s">
        <v>463</v>
      </c>
      <c r="F395">
        <v>0</v>
      </c>
      <c r="G395">
        <v>0</v>
      </c>
    </row>
    <row r="396" spans="5:7" x14ac:dyDescent="0.25">
      <c r="E396" t="s">
        <v>485</v>
      </c>
      <c r="F396">
        <v>0</v>
      </c>
      <c r="G396">
        <v>0</v>
      </c>
    </row>
    <row r="397" spans="5:7" x14ac:dyDescent="0.25">
      <c r="E397" t="s">
        <v>461</v>
      </c>
      <c r="F397">
        <v>0</v>
      </c>
      <c r="G397">
        <v>0</v>
      </c>
    </row>
    <row r="398" spans="5:7" x14ac:dyDescent="0.25">
      <c r="E398" t="s">
        <v>472</v>
      </c>
      <c r="F398">
        <v>0</v>
      </c>
      <c r="G398">
        <v>0</v>
      </c>
    </row>
    <row r="399" spans="5:7" x14ac:dyDescent="0.25">
      <c r="E399" t="s">
        <v>486</v>
      </c>
      <c r="F399">
        <v>0</v>
      </c>
      <c r="G399">
        <v>0</v>
      </c>
    </row>
    <row r="400" spans="5:7" x14ac:dyDescent="0.25">
      <c r="E400" t="s">
        <v>463</v>
      </c>
      <c r="F400">
        <v>0</v>
      </c>
      <c r="G400">
        <v>0</v>
      </c>
    </row>
    <row r="401" spans="5:7" x14ac:dyDescent="0.25">
      <c r="E401" t="s">
        <v>480</v>
      </c>
      <c r="F401">
        <v>0</v>
      </c>
      <c r="G401">
        <v>0</v>
      </c>
    </row>
    <row r="402" spans="5:7" x14ac:dyDescent="0.25">
      <c r="E402" t="s">
        <v>487</v>
      </c>
      <c r="F402">
        <v>0</v>
      </c>
      <c r="G402">
        <v>0</v>
      </c>
    </row>
    <row r="403" spans="5:7" x14ac:dyDescent="0.25">
      <c r="E403" t="s">
        <v>488</v>
      </c>
      <c r="F403">
        <v>0</v>
      </c>
      <c r="G403">
        <v>0</v>
      </c>
    </row>
    <row r="404" spans="5:7" x14ac:dyDescent="0.25">
      <c r="E404" t="s">
        <v>462</v>
      </c>
      <c r="F404">
        <v>0</v>
      </c>
      <c r="G404">
        <v>0</v>
      </c>
    </row>
    <row r="405" spans="5:7" x14ac:dyDescent="0.25">
      <c r="E405" t="s">
        <v>462</v>
      </c>
      <c r="F405">
        <v>0</v>
      </c>
      <c r="G405">
        <v>0</v>
      </c>
    </row>
    <row r="406" spans="5:7" x14ac:dyDescent="0.25">
      <c r="E406" t="s">
        <v>489</v>
      </c>
      <c r="F406">
        <v>0</v>
      </c>
      <c r="G406">
        <v>0</v>
      </c>
    </row>
    <row r="407" spans="5:7" x14ac:dyDescent="0.25">
      <c r="E407" t="s">
        <v>461</v>
      </c>
      <c r="F407">
        <v>0</v>
      </c>
      <c r="G407">
        <v>0</v>
      </c>
    </row>
    <row r="408" spans="5:7" x14ac:dyDescent="0.25">
      <c r="E408" t="s">
        <v>489</v>
      </c>
      <c r="F408">
        <v>0</v>
      </c>
      <c r="G408">
        <v>0</v>
      </c>
    </row>
    <row r="409" spans="5:7" x14ac:dyDescent="0.25">
      <c r="E409" t="s">
        <v>491</v>
      </c>
      <c r="F409">
        <v>0</v>
      </c>
      <c r="G409">
        <v>0</v>
      </c>
    </row>
    <row r="410" spans="5:7" x14ac:dyDescent="0.25">
      <c r="E410" t="s">
        <v>480</v>
      </c>
      <c r="F410">
        <v>0</v>
      </c>
      <c r="G410">
        <v>0</v>
      </c>
    </row>
    <row r="411" spans="5:7" x14ac:dyDescent="0.25">
      <c r="E411" t="s">
        <v>462</v>
      </c>
      <c r="F411">
        <v>0</v>
      </c>
      <c r="G411">
        <v>0</v>
      </c>
    </row>
    <row r="412" spans="5:7" x14ac:dyDescent="0.25">
      <c r="E412" t="s">
        <v>483</v>
      </c>
      <c r="F412">
        <v>0</v>
      </c>
      <c r="G412">
        <v>0</v>
      </c>
    </row>
    <row r="413" spans="5:7" x14ac:dyDescent="0.25">
      <c r="E413" t="s">
        <v>493</v>
      </c>
      <c r="F413">
        <v>0</v>
      </c>
      <c r="G413">
        <v>0</v>
      </c>
    </row>
    <row r="414" spans="5:7" x14ac:dyDescent="0.25">
      <c r="E414" t="s">
        <v>494</v>
      </c>
      <c r="F414">
        <v>0</v>
      </c>
      <c r="G414">
        <v>0</v>
      </c>
    </row>
    <row r="415" spans="5:7" x14ac:dyDescent="0.25">
      <c r="E415" t="s">
        <v>495</v>
      </c>
      <c r="F415">
        <v>0</v>
      </c>
      <c r="G415">
        <v>0</v>
      </c>
    </row>
    <row r="416" spans="5:7" x14ac:dyDescent="0.25">
      <c r="E416" t="s">
        <v>477</v>
      </c>
      <c r="F416">
        <v>0</v>
      </c>
      <c r="G416">
        <v>0</v>
      </c>
    </row>
    <row r="417" spans="5:7" x14ac:dyDescent="0.25">
      <c r="E417" t="s">
        <v>484</v>
      </c>
      <c r="F417">
        <v>0</v>
      </c>
      <c r="G417">
        <v>0</v>
      </c>
    </row>
    <row r="418" spans="5:7" x14ac:dyDescent="0.25">
      <c r="E418" t="s">
        <v>462</v>
      </c>
      <c r="F418">
        <v>0</v>
      </c>
      <c r="G418">
        <v>0</v>
      </c>
    </row>
    <row r="419" spans="5:7" x14ac:dyDescent="0.25">
      <c r="E419" t="s">
        <v>480</v>
      </c>
      <c r="F419">
        <v>0</v>
      </c>
      <c r="G419">
        <v>6060</v>
      </c>
    </row>
    <row r="420" spans="5:7" x14ac:dyDescent="0.25">
      <c r="E420" t="s">
        <v>496</v>
      </c>
      <c r="F420">
        <v>0</v>
      </c>
      <c r="G420">
        <v>0</v>
      </c>
    </row>
    <row r="421" spans="5:7" x14ac:dyDescent="0.25">
      <c r="E421" t="s">
        <v>462</v>
      </c>
      <c r="F421">
        <v>0</v>
      </c>
      <c r="G421">
        <v>0</v>
      </c>
    </row>
    <row r="422" spans="5:7" x14ac:dyDescent="0.25">
      <c r="E422" t="s">
        <v>486</v>
      </c>
      <c r="F422">
        <v>0</v>
      </c>
      <c r="G422">
        <v>6290</v>
      </c>
    </row>
    <row r="423" spans="5:7" x14ac:dyDescent="0.25">
      <c r="E423" t="s">
        <v>486</v>
      </c>
      <c r="F423">
        <v>0</v>
      </c>
      <c r="G423">
        <v>0</v>
      </c>
    </row>
    <row r="424" spans="5:7" x14ac:dyDescent="0.25">
      <c r="E424" t="s">
        <v>497</v>
      </c>
      <c r="F424">
        <v>0</v>
      </c>
      <c r="G424">
        <v>0</v>
      </c>
    </row>
    <row r="425" spans="5:7" x14ac:dyDescent="0.25">
      <c r="E425" t="s">
        <v>497</v>
      </c>
      <c r="F425">
        <v>0</v>
      </c>
      <c r="G425">
        <v>0</v>
      </c>
    </row>
    <row r="426" spans="5:7" x14ac:dyDescent="0.25">
      <c r="E426" t="s">
        <v>483</v>
      </c>
      <c r="F426">
        <v>0</v>
      </c>
      <c r="G426">
        <v>0</v>
      </c>
    </row>
    <row r="427" spans="5:7" x14ac:dyDescent="0.25">
      <c r="E427" t="s">
        <v>463</v>
      </c>
      <c r="F427">
        <v>0</v>
      </c>
      <c r="G427">
        <v>0</v>
      </c>
    </row>
    <row r="428" spans="5:7" x14ac:dyDescent="0.25">
      <c r="E428" t="s">
        <v>486</v>
      </c>
      <c r="F428">
        <v>0</v>
      </c>
      <c r="G428">
        <v>0</v>
      </c>
    </row>
    <row r="429" spans="5:7" x14ac:dyDescent="0.25">
      <c r="E429" t="s">
        <v>462</v>
      </c>
      <c r="F429">
        <v>0</v>
      </c>
      <c r="G429">
        <v>0</v>
      </c>
    </row>
    <row r="430" spans="5:7" x14ac:dyDescent="0.25">
      <c r="E430" t="s">
        <v>481</v>
      </c>
      <c r="F430">
        <v>0</v>
      </c>
      <c r="G430">
        <v>0</v>
      </c>
    </row>
    <row r="431" spans="5:7" x14ac:dyDescent="0.25">
      <c r="E431" t="s">
        <v>463</v>
      </c>
      <c r="F431">
        <v>0</v>
      </c>
      <c r="G431">
        <v>0</v>
      </c>
    </row>
    <row r="432" spans="5:7" x14ac:dyDescent="0.25">
      <c r="E432" t="s">
        <v>465</v>
      </c>
      <c r="F432">
        <v>0</v>
      </c>
      <c r="G432">
        <v>0</v>
      </c>
    </row>
    <row r="433" spans="5:7" x14ac:dyDescent="0.25">
      <c r="E433" t="s">
        <v>483</v>
      </c>
      <c r="F433">
        <v>0</v>
      </c>
      <c r="G433">
        <v>0</v>
      </c>
    </row>
    <row r="434" spans="5:7" x14ac:dyDescent="0.25">
      <c r="E434" t="s">
        <v>465</v>
      </c>
      <c r="F434">
        <v>0</v>
      </c>
      <c r="G434">
        <v>0</v>
      </c>
    </row>
    <row r="435" spans="5:7" x14ac:dyDescent="0.25">
      <c r="E435" t="s">
        <v>487</v>
      </c>
      <c r="F435">
        <v>0</v>
      </c>
      <c r="G435">
        <v>0</v>
      </c>
    </row>
    <row r="436" spans="5:7" x14ac:dyDescent="0.25">
      <c r="E436" t="s">
        <v>499</v>
      </c>
      <c r="F436">
        <v>0</v>
      </c>
      <c r="G436">
        <v>0</v>
      </c>
    </row>
    <row r="437" spans="5:7" x14ac:dyDescent="0.25">
      <c r="E437" t="s">
        <v>500</v>
      </c>
      <c r="F437">
        <v>0</v>
      </c>
      <c r="G437">
        <v>0</v>
      </c>
    </row>
    <row r="438" spans="5:7" x14ac:dyDescent="0.25">
      <c r="E438" t="s">
        <v>465</v>
      </c>
      <c r="F438">
        <v>0</v>
      </c>
      <c r="G438">
        <v>0</v>
      </c>
    </row>
    <row r="439" spans="5:7" x14ac:dyDescent="0.25">
      <c r="E439" t="s">
        <v>477</v>
      </c>
      <c r="F439">
        <v>0</v>
      </c>
      <c r="G439">
        <v>0</v>
      </c>
    </row>
    <row r="440" spans="5:7" x14ac:dyDescent="0.25">
      <c r="E440" t="s">
        <v>461</v>
      </c>
      <c r="F440">
        <v>0</v>
      </c>
      <c r="G440">
        <v>0</v>
      </c>
    </row>
    <row r="441" spans="5:7" x14ac:dyDescent="0.25">
      <c r="E441" t="s">
        <v>479</v>
      </c>
      <c r="F441">
        <v>0</v>
      </c>
      <c r="G441">
        <v>0</v>
      </c>
    </row>
    <row r="442" spans="5:7" x14ac:dyDescent="0.25">
      <c r="E442" t="s">
        <v>463</v>
      </c>
      <c r="F442">
        <v>0</v>
      </c>
      <c r="G442">
        <v>0</v>
      </c>
    </row>
    <row r="443" spans="5:7" x14ac:dyDescent="0.25">
      <c r="E443" t="s">
        <v>502</v>
      </c>
      <c r="F443">
        <v>0</v>
      </c>
      <c r="G443">
        <v>0</v>
      </c>
    </row>
    <row r="444" spans="5:7" x14ac:dyDescent="0.25">
      <c r="E444" t="s">
        <v>475</v>
      </c>
      <c r="F444">
        <v>0</v>
      </c>
      <c r="G444">
        <v>0</v>
      </c>
    </row>
    <row r="445" spans="5:7" x14ac:dyDescent="0.25">
      <c r="E445" t="s">
        <v>486</v>
      </c>
      <c r="F445">
        <v>0</v>
      </c>
      <c r="G445">
        <v>0</v>
      </c>
    </row>
    <row r="446" spans="5:7" x14ac:dyDescent="0.25">
      <c r="E446" t="s">
        <v>497</v>
      </c>
      <c r="F446">
        <v>0</v>
      </c>
      <c r="G446">
        <v>0</v>
      </c>
    </row>
    <row r="447" spans="5:7" x14ac:dyDescent="0.25">
      <c r="E447" t="s">
        <v>491</v>
      </c>
      <c r="F447">
        <v>0</v>
      </c>
      <c r="G447">
        <v>0</v>
      </c>
    </row>
    <row r="448" spans="5:7" x14ac:dyDescent="0.25">
      <c r="E448" t="s">
        <v>489</v>
      </c>
      <c r="F448">
        <v>0</v>
      </c>
      <c r="G448">
        <v>6100</v>
      </c>
    </row>
    <row r="449" spans="5:7" x14ac:dyDescent="0.25">
      <c r="E449" t="s">
        <v>497</v>
      </c>
      <c r="F449">
        <v>0</v>
      </c>
      <c r="G449">
        <v>0</v>
      </c>
    </row>
    <row r="450" spans="5:7" x14ac:dyDescent="0.25">
      <c r="E450" t="s">
        <v>497</v>
      </c>
      <c r="F450">
        <v>0</v>
      </c>
      <c r="G450">
        <v>0</v>
      </c>
    </row>
    <row r="451" spans="5:7" x14ac:dyDescent="0.25">
      <c r="E451" t="s">
        <v>567</v>
      </c>
      <c r="F451">
        <v>0</v>
      </c>
      <c r="G451">
        <v>0</v>
      </c>
    </row>
    <row r="452" spans="5:7" x14ac:dyDescent="0.25">
      <c r="E452" t="s">
        <v>462</v>
      </c>
      <c r="F452">
        <v>0</v>
      </c>
      <c r="G452">
        <v>0</v>
      </c>
    </row>
    <row r="453" spans="5:7" x14ac:dyDescent="0.25">
      <c r="E453" t="s">
        <v>463</v>
      </c>
      <c r="F453">
        <v>0</v>
      </c>
      <c r="G453">
        <v>0</v>
      </c>
    </row>
    <row r="454" spans="5:7" x14ac:dyDescent="0.25">
      <c r="E454" t="s">
        <v>472</v>
      </c>
      <c r="F454">
        <v>0</v>
      </c>
      <c r="G454">
        <v>0</v>
      </c>
    </row>
    <row r="455" spans="5:7" x14ac:dyDescent="0.25">
      <c r="E455" t="s">
        <v>472</v>
      </c>
      <c r="F455">
        <v>0</v>
      </c>
      <c r="G455">
        <v>0</v>
      </c>
    </row>
    <row r="456" spans="5:7" x14ac:dyDescent="0.25">
      <c r="E456" t="s">
        <v>465</v>
      </c>
      <c r="F456">
        <v>0</v>
      </c>
      <c r="G456">
        <v>0</v>
      </c>
    </row>
    <row r="457" spans="5:7" x14ac:dyDescent="0.25">
      <c r="E457" t="s">
        <v>483</v>
      </c>
      <c r="F457">
        <v>0</v>
      </c>
      <c r="G457">
        <v>0</v>
      </c>
    </row>
    <row r="458" spans="5:7" x14ac:dyDescent="0.25">
      <c r="E458" t="s">
        <v>470</v>
      </c>
      <c r="F458">
        <v>0</v>
      </c>
      <c r="G458">
        <v>0</v>
      </c>
    </row>
    <row r="459" spans="5:7" x14ac:dyDescent="0.25">
      <c r="E459" t="s">
        <v>503</v>
      </c>
      <c r="F459">
        <v>0</v>
      </c>
      <c r="G459">
        <v>0</v>
      </c>
    </row>
    <row r="460" spans="5:7" x14ac:dyDescent="0.25">
      <c r="E460" t="s">
        <v>462</v>
      </c>
      <c r="F460">
        <v>0</v>
      </c>
      <c r="G460">
        <v>0</v>
      </c>
    </row>
    <row r="461" spans="5:7" x14ac:dyDescent="0.25">
      <c r="E461" t="s">
        <v>468</v>
      </c>
      <c r="F461">
        <v>0</v>
      </c>
      <c r="G461">
        <v>0</v>
      </c>
    </row>
    <row r="462" spans="5:7" x14ac:dyDescent="0.25">
      <c r="E462" t="s">
        <v>504</v>
      </c>
      <c r="F462">
        <v>0</v>
      </c>
      <c r="G462">
        <v>0</v>
      </c>
    </row>
    <row r="463" spans="5:7" x14ac:dyDescent="0.25">
      <c r="E463" t="s">
        <v>487</v>
      </c>
      <c r="F463">
        <v>0</v>
      </c>
      <c r="G463">
        <v>0</v>
      </c>
    </row>
    <row r="464" spans="5:7" x14ac:dyDescent="0.25">
      <c r="E464" t="s">
        <v>487</v>
      </c>
      <c r="F464">
        <v>0</v>
      </c>
      <c r="G464">
        <v>0</v>
      </c>
    </row>
    <row r="465" spans="5:7" x14ac:dyDescent="0.25">
      <c r="E465" t="s">
        <v>477</v>
      </c>
      <c r="F465">
        <v>0</v>
      </c>
      <c r="G465">
        <v>0</v>
      </c>
    </row>
    <row r="466" spans="5:7" x14ac:dyDescent="0.25">
      <c r="E466" t="s">
        <v>462</v>
      </c>
      <c r="F466">
        <v>0</v>
      </c>
      <c r="G466">
        <v>0</v>
      </c>
    </row>
    <row r="467" spans="5:7" x14ac:dyDescent="0.25">
      <c r="E467" t="s">
        <v>463</v>
      </c>
      <c r="F467">
        <v>0</v>
      </c>
      <c r="G467">
        <v>0</v>
      </c>
    </row>
    <row r="468" spans="5:7" x14ac:dyDescent="0.25">
      <c r="E468" t="s">
        <v>463</v>
      </c>
      <c r="F468">
        <v>0</v>
      </c>
      <c r="G468">
        <v>0</v>
      </c>
    </row>
    <row r="469" spans="5:7" x14ac:dyDescent="0.25">
      <c r="E469" t="s">
        <v>462</v>
      </c>
      <c r="F469">
        <v>0</v>
      </c>
      <c r="G469">
        <v>0</v>
      </c>
    </row>
    <row r="470" spans="5:7" x14ac:dyDescent="0.25">
      <c r="E470" t="s">
        <v>500</v>
      </c>
      <c r="F470">
        <v>0</v>
      </c>
      <c r="G470">
        <v>0</v>
      </c>
    </row>
    <row r="471" spans="5:7" x14ac:dyDescent="0.25">
      <c r="E471" t="s">
        <v>463</v>
      </c>
      <c r="F471">
        <v>0</v>
      </c>
      <c r="G471">
        <v>0</v>
      </c>
    </row>
    <row r="472" spans="5:7" x14ac:dyDescent="0.25">
      <c r="E472" t="s">
        <v>484</v>
      </c>
      <c r="F472">
        <v>0</v>
      </c>
      <c r="G472">
        <v>0</v>
      </c>
    </row>
    <row r="473" spans="5:7" x14ac:dyDescent="0.25">
      <c r="E473" t="s">
        <v>462</v>
      </c>
      <c r="F473">
        <v>0</v>
      </c>
      <c r="G473">
        <v>0</v>
      </c>
    </row>
    <row r="474" spans="5:7" x14ac:dyDescent="0.25">
      <c r="E474" t="s">
        <v>487</v>
      </c>
      <c r="F474">
        <v>0</v>
      </c>
      <c r="G474">
        <v>0</v>
      </c>
    </row>
    <row r="475" spans="5:7" x14ac:dyDescent="0.25">
      <c r="E475" t="s">
        <v>462</v>
      </c>
      <c r="F475">
        <v>0</v>
      </c>
      <c r="G475">
        <v>0</v>
      </c>
    </row>
    <row r="476" spans="5:7" x14ac:dyDescent="0.25">
      <c r="E476" t="s">
        <v>500</v>
      </c>
      <c r="F476">
        <v>0</v>
      </c>
      <c r="G476">
        <v>0</v>
      </c>
    </row>
    <row r="477" spans="5:7" x14ac:dyDescent="0.25">
      <c r="E477" t="s">
        <v>486</v>
      </c>
      <c r="F477">
        <v>0</v>
      </c>
      <c r="G477">
        <v>6110</v>
      </c>
    </row>
    <row r="478" spans="5:7" x14ac:dyDescent="0.25">
      <c r="E478" t="s">
        <v>463</v>
      </c>
      <c r="F478">
        <v>0</v>
      </c>
      <c r="G478">
        <v>0</v>
      </c>
    </row>
    <row r="479" spans="5:7" x14ac:dyDescent="0.25">
      <c r="E479" t="s">
        <v>483</v>
      </c>
      <c r="F479">
        <v>0</v>
      </c>
      <c r="G479">
        <v>6140</v>
      </c>
    </row>
    <row r="480" spans="5:7" x14ac:dyDescent="0.25">
      <c r="E480" t="s">
        <v>507</v>
      </c>
      <c r="F480">
        <v>0</v>
      </c>
      <c r="G480">
        <v>0</v>
      </c>
    </row>
    <row r="481" spans="5:7" x14ac:dyDescent="0.25">
      <c r="E481" t="s">
        <v>500</v>
      </c>
      <c r="F481">
        <v>0</v>
      </c>
      <c r="G481">
        <v>0</v>
      </c>
    </row>
    <row r="482" spans="5:7" x14ac:dyDescent="0.25">
      <c r="E482" t="s">
        <v>496</v>
      </c>
      <c r="F482">
        <v>0</v>
      </c>
      <c r="G482">
        <v>0</v>
      </c>
    </row>
    <row r="483" spans="5:7" x14ac:dyDescent="0.25">
      <c r="E483" t="s">
        <v>486</v>
      </c>
      <c r="F483">
        <v>0</v>
      </c>
      <c r="G483">
        <v>0</v>
      </c>
    </row>
    <row r="484" spans="5:7" x14ac:dyDescent="0.25">
      <c r="E484" t="s">
        <v>470</v>
      </c>
      <c r="F484">
        <v>0</v>
      </c>
      <c r="G484">
        <v>4000</v>
      </c>
    </row>
    <row r="485" spans="5:7" x14ac:dyDescent="0.25">
      <c r="E485" t="s">
        <v>462</v>
      </c>
      <c r="F485">
        <v>0</v>
      </c>
      <c r="G485">
        <v>0</v>
      </c>
    </row>
    <row r="486" spans="5:7" x14ac:dyDescent="0.25">
      <c r="E486" t="s">
        <v>497</v>
      </c>
      <c r="F486">
        <v>0</v>
      </c>
      <c r="G486">
        <v>0</v>
      </c>
    </row>
    <row r="487" spans="5:7" x14ac:dyDescent="0.25">
      <c r="E487" t="s">
        <v>497</v>
      </c>
      <c r="F487">
        <v>0</v>
      </c>
      <c r="G487">
        <v>0</v>
      </c>
    </row>
    <row r="488" spans="5:7" x14ac:dyDescent="0.25">
      <c r="E488" t="s">
        <v>506</v>
      </c>
      <c r="F488">
        <v>0</v>
      </c>
      <c r="G488">
        <v>0</v>
      </c>
    </row>
    <row r="489" spans="5:7" x14ac:dyDescent="0.25">
      <c r="E489" t="s">
        <v>500</v>
      </c>
      <c r="F489">
        <v>0</v>
      </c>
      <c r="G489">
        <v>0</v>
      </c>
    </row>
    <row r="490" spans="5:7" x14ac:dyDescent="0.25">
      <c r="E490" t="s">
        <v>487</v>
      </c>
      <c r="F490">
        <v>0</v>
      </c>
      <c r="G490">
        <v>0</v>
      </c>
    </row>
    <row r="491" spans="5:7" x14ac:dyDescent="0.25">
      <c r="E491" t="s">
        <v>462</v>
      </c>
      <c r="F491">
        <v>0</v>
      </c>
      <c r="G491">
        <v>0</v>
      </c>
    </row>
    <row r="492" spans="5:7" x14ac:dyDescent="0.25">
      <c r="E492" t="s">
        <v>462</v>
      </c>
      <c r="F492">
        <v>0</v>
      </c>
      <c r="G492">
        <v>0</v>
      </c>
    </row>
    <row r="493" spans="5:7" x14ac:dyDescent="0.25">
      <c r="E493" t="s">
        <v>463</v>
      </c>
      <c r="F493">
        <v>0</v>
      </c>
      <c r="G493">
        <v>0</v>
      </c>
    </row>
    <row r="494" spans="5:7" x14ac:dyDescent="0.25">
      <c r="E494" t="s">
        <v>568</v>
      </c>
      <c r="F494">
        <v>0</v>
      </c>
      <c r="G494">
        <v>0</v>
      </c>
    </row>
    <row r="495" spans="5:7" x14ac:dyDescent="0.25">
      <c r="E495" t="s">
        <v>484</v>
      </c>
      <c r="F495">
        <v>0</v>
      </c>
      <c r="G495">
        <v>0</v>
      </c>
    </row>
    <row r="496" spans="5:7" x14ac:dyDescent="0.25">
      <c r="E496" t="s">
        <v>470</v>
      </c>
      <c r="F496">
        <v>0</v>
      </c>
      <c r="G496">
        <v>5000</v>
      </c>
    </row>
    <row r="497" spans="5:7" x14ac:dyDescent="0.25">
      <c r="E497" t="s">
        <v>463</v>
      </c>
      <c r="F497">
        <v>0</v>
      </c>
      <c r="G497">
        <v>0</v>
      </c>
    </row>
    <row r="498" spans="5:7" x14ac:dyDescent="0.25">
      <c r="E498" t="s">
        <v>496</v>
      </c>
      <c r="F498">
        <v>0</v>
      </c>
      <c r="G498">
        <v>0</v>
      </c>
    </row>
    <row r="499" spans="5:7" x14ac:dyDescent="0.25">
      <c r="E499" t="s">
        <v>470</v>
      </c>
      <c r="F499">
        <v>0</v>
      </c>
      <c r="G499">
        <v>0</v>
      </c>
    </row>
    <row r="500" spans="5:7" x14ac:dyDescent="0.25">
      <c r="E500" t="s">
        <v>461</v>
      </c>
      <c r="F500">
        <v>0</v>
      </c>
      <c r="G500">
        <v>0</v>
      </c>
    </row>
    <row r="501" spans="5:7" x14ac:dyDescent="0.25">
      <c r="E501" t="s">
        <v>508</v>
      </c>
      <c r="F501">
        <v>0</v>
      </c>
      <c r="G501">
        <v>0</v>
      </c>
    </row>
    <row r="502" spans="5:7" x14ac:dyDescent="0.25">
      <c r="E502" t="s">
        <v>462</v>
      </c>
      <c r="F502">
        <v>0</v>
      </c>
      <c r="G502">
        <v>0</v>
      </c>
    </row>
    <row r="503" spans="5:7" x14ac:dyDescent="0.25">
      <c r="E503" t="s">
        <v>483</v>
      </c>
      <c r="F503">
        <v>0</v>
      </c>
      <c r="G503">
        <v>0</v>
      </c>
    </row>
    <row r="504" spans="5:7" x14ac:dyDescent="0.25">
      <c r="E504" t="s">
        <v>463</v>
      </c>
      <c r="F504">
        <v>0</v>
      </c>
      <c r="G504">
        <v>0</v>
      </c>
    </row>
    <row r="505" spans="5:7" x14ac:dyDescent="0.25">
      <c r="E505" t="s">
        <v>462</v>
      </c>
      <c r="F505">
        <v>0</v>
      </c>
      <c r="G505">
        <v>0</v>
      </c>
    </row>
    <row r="506" spans="5:7" x14ac:dyDescent="0.25">
      <c r="E506" t="s">
        <v>462</v>
      </c>
      <c r="F506">
        <v>0</v>
      </c>
      <c r="G506">
        <v>0</v>
      </c>
    </row>
    <row r="507" spans="5:7" x14ac:dyDescent="0.25">
      <c r="E507" t="s">
        <v>499</v>
      </c>
      <c r="F507">
        <v>0</v>
      </c>
      <c r="G507">
        <v>0</v>
      </c>
    </row>
    <row r="508" spans="5:7" x14ac:dyDescent="0.25">
      <c r="E508" t="s">
        <v>491</v>
      </c>
      <c r="F508">
        <v>0</v>
      </c>
      <c r="G508">
        <v>0</v>
      </c>
    </row>
    <row r="509" spans="5:7" x14ac:dyDescent="0.25">
      <c r="E509" t="s">
        <v>502</v>
      </c>
      <c r="F509">
        <v>0</v>
      </c>
      <c r="G509">
        <v>0</v>
      </c>
    </row>
    <row r="510" spans="5:7" x14ac:dyDescent="0.25">
      <c r="E510" t="s">
        <v>462</v>
      </c>
      <c r="F510">
        <v>0</v>
      </c>
      <c r="G510">
        <v>0</v>
      </c>
    </row>
    <row r="511" spans="5:7" x14ac:dyDescent="0.25">
      <c r="E511" t="s">
        <v>463</v>
      </c>
      <c r="F511">
        <v>0</v>
      </c>
      <c r="G511">
        <v>0</v>
      </c>
    </row>
    <row r="512" spans="5:7" x14ac:dyDescent="0.25">
      <c r="E512" t="s">
        <v>465</v>
      </c>
      <c r="F512">
        <v>0</v>
      </c>
      <c r="G512">
        <v>0</v>
      </c>
    </row>
    <row r="513" spans="5:7" x14ac:dyDescent="0.25">
      <c r="E513" t="s">
        <v>462</v>
      </c>
      <c r="F513">
        <v>0</v>
      </c>
      <c r="G513">
        <v>0</v>
      </c>
    </row>
    <row r="514" spans="5:7" x14ac:dyDescent="0.25">
      <c r="E514" t="s">
        <v>489</v>
      </c>
      <c r="F514">
        <v>0</v>
      </c>
      <c r="G514">
        <v>0</v>
      </c>
    </row>
    <row r="515" spans="5:7" x14ac:dyDescent="0.25">
      <c r="E515" t="s">
        <v>462</v>
      </c>
      <c r="F515">
        <v>0</v>
      </c>
      <c r="G515">
        <v>0</v>
      </c>
    </row>
    <row r="516" spans="5:7" x14ac:dyDescent="0.25">
      <c r="E516" t="s">
        <v>477</v>
      </c>
      <c r="F516">
        <v>0</v>
      </c>
      <c r="G516">
        <v>2100</v>
      </c>
    </row>
    <row r="517" spans="5:7" x14ac:dyDescent="0.25">
      <c r="E517" t="s">
        <v>489</v>
      </c>
      <c r="F517">
        <v>0</v>
      </c>
      <c r="G517">
        <v>0</v>
      </c>
    </row>
    <row r="518" spans="5:7" x14ac:dyDescent="0.25">
      <c r="E518" t="s">
        <v>471</v>
      </c>
      <c r="F518">
        <v>0</v>
      </c>
      <c r="G518">
        <v>0</v>
      </c>
    </row>
    <row r="519" spans="5:7" x14ac:dyDescent="0.25">
      <c r="E519" t="s">
        <v>505</v>
      </c>
      <c r="F519">
        <v>0</v>
      </c>
      <c r="G519">
        <v>0</v>
      </c>
    </row>
    <row r="520" spans="5:7" x14ac:dyDescent="0.25">
      <c r="E520" t="s">
        <v>462</v>
      </c>
      <c r="F520">
        <v>0</v>
      </c>
      <c r="G520">
        <v>0</v>
      </c>
    </row>
    <row r="521" spans="5:7" x14ac:dyDescent="0.25">
      <c r="E521" t="s">
        <v>463</v>
      </c>
      <c r="F521">
        <v>0</v>
      </c>
      <c r="G521">
        <v>0</v>
      </c>
    </row>
    <row r="522" spans="5:7" x14ac:dyDescent="0.25">
      <c r="E522" t="s">
        <v>480</v>
      </c>
      <c r="F522">
        <v>0</v>
      </c>
      <c r="G522">
        <v>6240</v>
      </c>
    </row>
    <row r="523" spans="5:7" x14ac:dyDescent="0.25">
      <c r="E523" t="s">
        <v>472</v>
      </c>
      <c r="F523">
        <v>0</v>
      </c>
      <c r="G523">
        <v>0</v>
      </c>
    </row>
    <row r="524" spans="5:7" x14ac:dyDescent="0.25">
      <c r="E524" t="s">
        <v>463</v>
      </c>
      <c r="F524">
        <v>0</v>
      </c>
      <c r="G524">
        <v>0</v>
      </c>
    </row>
    <row r="525" spans="5:7" x14ac:dyDescent="0.25">
      <c r="E525" t="s">
        <v>489</v>
      </c>
      <c r="F525">
        <v>0</v>
      </c>
      <c r="G525">
        <v>0</v>
      </c>
    </row>
    <row r="526" spans="5:7" x14ac:dyDescent="0.25">
      <c r="E526" t="s">
        <v>477</v>
      </c>
      <c r="F526">
        <v>0</v>
      </c>
      <c r="G526">
        <v>0</v>
      </c>
    </row>
    <row r="527" spans="5:7" x14ac:dyDescent="0.25">
      <c r="E527" t="s">
        <v>500</v>
      </c>
      <c r="F527">
        <v>0</v>
      </c>
      <c r="G527">
        <v>0</v>
      </c>
    </row>
    <row r="528" spans="5:7" x14ac:dyDescent="0.25">
      <c r="E528" t="s">
        <v>462</v>
      </c>
      <c r="F528">
        <v>0</v>
      </c>
      <c r="G528">
        <v>0</v>
      </c>
    </row>
    <row r="529" spans="5:7" x14ac:dyDescent="0.25">
      <c r="E529" t="s">
        <v>491</v>
      </c>
      <c r="F529">
        <v>0</v>
      </c>
      <c r="G529">
        <v>0</v>
      </c>
    </row>
    <row r="530" spans="5:7" x14ac:dyDescent="0.25">
      <c r="E530" t="s">
        <v>497</v>
      </c>
      <c r="F530">
        <v>0</v>
      </c>
      <c r="G530">
        <v>0</v>
      </c>
    </row>
    <row r="531" spans="5:7" x14ac:dyDescent="0.25">
      <c r="E531" t="s">
        <v>470</v>
      </c>
      <c r="F531">
        <v>0</v>
      </c>
      <c r="G531">
        <v>0</v>
      </c>
    </row>
    <row r="532" spans="5:7" x14ac:dyDescent="0.25">
      <c r="E532" t="s">
        <v>463</v>
      </c>
      <c r="F532">
        <v>0</v>
      </c>
      <c r="G532">
        <v>0</v>
      </c>
    </row>
    <row r="533" spans="5:7" x14ac:dyDescent="0.25">
      <c r="E533" t="s">
        <v>463</v>
      </c>
      <c r="F533">
        <v>0</v>
      </c>
      <c r="G533">
        <v>0</v>
      </c>
    </row>
    <row r="534" spans="5:7" x14ac:dyDescent="0.25">
      <c r="E534" t="s">
        <v>463</v>
      </c>
      <c r="F534">
        <v>0</v>
      </c>
      <c r="G534">
        <v>0</v>
      </c>
    </row>
    <row r="535" spans="5:7" x14ac:dyDescent="0.25">
      <c r="E535" t="s">
        <v>509</v>
      </c>
      <c r="F535">
        <v>0</v>
      </c>
      <c r="G535">
        <v>0</v>
      </c>
    </row>
    <row r="536" spans="5:7" x14ac:dyDescent="0.25">
      <c r="E536" t="s">
        <v>461</v>
      </c>
      <c r="F536">
        <v>0</v>
      </c>
      <c r="G536">
        <v>0</v>
      </c>
    </row>
    <row r="537" spans="5:7" x14ac:dyDescent="0.25">
      <c r="E537" t="s">
        <v>503</v>
      </c>
      <c r="F537">
        <v>0</v>
      </c>
      <c r="G537">
        <v>0</v>
      </c>
    </row>
    <row r="538" spans="5:7" x14ac:dyDescent="0.25">
      <c r="E538" t="s">
        <v>477</v>
      </c>
      <c r="F538">
        <v>0</v>
      </c>
      <c r="G538">
        <v>0</v>
      </c>
    </row>
    <row r="539" spans="5:7" x14ac:dyDescent="0.25">
      <c r="E539" t="s">
        <v>483</v>
      </c>
      <c r="F539">
        <v>0</v>
      </c>
      <c r="G539">
        <v>0</v>
      </c>
    </row>
    <row r="540" spans="5:7" x14ac:dyDescent="0.25">
      <c r="E540" t="s">
        <v>465</v>
      </c>
      <c r="F540">
        <v>0</v>
      </c>
      <c r="G540">
        <v>0</v>
      </c>
    </row>
    <row r="541" spans="5:7" x14ac:dyDescent="0.25">
      <c r="E541" t="s">
        <v>462</v>
      </c>
      <c r="F541">
        <v>0</v>
      </c>
      <c r="G541">
        <v>0</v>
      </c>
    </row>
    <row r="542" spans="5:7" x14ac:dyDescent="0.25">
      <c r="E542" t="s">
        <v>470</v>
      </c>
      <c r="F542">
        <v>0</v>
      </c>
      <c r="G542">
        <v>5000</v>
      </c>
    </row>
    <row r="543" spans="5:7" x14ac:dyDescent="0.25">
      <c r="E543" t="s">
        <v>510</v>
      </c>
      <c r="F543">
        <v>0</v>
      </c>
      <c r="G543">
        <v>0</v>
      </c>
    </row>
    <row r="544" spans="5:7" x14ac:dyDescent="0.25">
      <c r="E544" t="s">
        <v>462</v>
      </c>
      <c r="F544">
        <v>0</v>
      </c>
      <c r="G544">
        <v>0</v>
      </c>
    </row>
    <row r="545" spans="5:7" x14ac:dyDescent="0.25">
      <c r="E545" t="s">
        <v>470</v>
      </c>
      <c r="F545">
        <v>0</v>
      </c>
      <c r="G545">
        <v>5000</v>
      </c>
    </row>
    <row r="546" spans="5:7" x14ac:dyDescent="0.25">
      <c r="E546" t="s">
        <v>462</v>
      </c>
      <c r="F546">
        <v>0</v>
      </c>
      <c r="G546">
        <v>0</v>
      </c>
    </row>
    <row r="547" spans="5:7" x14ac:dyDescent="0.25">
      <c r="E547" t="s">
        <v>488</v>
      </c>
      <c r="F547">
        <v>0</v>
      </c>
      <c r="G547">
        <v>0</v>
      </c>
    </row>
    <row r="548" spans="5:7" x14ac:dyDescent="0.25">
      <c r="E548" t="s">
        <v>462</v>
      </c>
      <c r="F548">
        <v>0</v>
      </c>
      <c r="G548">
        <v>0</v>
      </c>
    </row>
    <row r="549" spans="5:7" x14ac:dyDescent="0.25">
      <c r="E549" t="s">
        <v>500</v>
      </c>
      <c r="F549">
        <v>0</v>
      </c>
      <c r="G549">
        <v>0</v>
      </c>
    </row>
    <row r="550" spans="5:7" x14ac:dyDescent="0.25">
      <c r="E550" t="s">
        <v>463</v>
      </c>
      <c r="F550">
        <v>0</v>
      </c>
      <c r="G550">
        <v>0</v>
      </c>
    </row>
    <row r="551" spans="5:7" x14ac:dyDescent="0.25">
      <c r="E551" t="s">
        <v>489</v>
      </c>
      <c r="F551">
        <v>0</v>
      </c>
      <c r="G551">
        <v>0</v>
      </c>
    </row>
    <row r="552" spans="5:7" x14ac:dyDescent="0.25">
      <c r="E552" t="s">
        <v>462</v>
      </c>
      <c r="F552">
        <v>0</v>
      </c>
      <c r="G552">
        <v>0</v>
      </c>
    </row>
    <row r="553" spans="5:7" x14ac:dyDescent="0.25">
      <c r="E553" t="s">
        <v>480</v>
      </c>
      <c r="F553">
        <v>0</v>
      </c>
      <c r="G553">
        <v>0</v>
      </c>
    </row>
    <row r="554" spans="5:7" x14ac:dyDescent="0.25">
      <c r="E554" t="s">
        <v>512</v>
      </c>
      <c r="F554">
        <v>0</v>
      </c>
      <c r="G554">
        <v>0</v>
      </c>
    </row>
    <row r="555" spans="5:7" x14ac:dyDescent="0.25">
      <c r="E555" t="s">
        <v>487</v>
      </c>
      <c r="F555">
        <v>0</v>
      </c>
      <c r="G555">
        <v>0</v>
      </c>
    </row>
    <row r="556" spans="5:7" x14ac:dyDescent="0.25">
      <c r="E556" t="s">
        <v>497</v>
      </c>
      <c r="F556">
        <v>0</v>
      </c>
      <c r="G556">
        <v>0</v>
      </c>
    </row>
    <row r="557" spans="5:7" x14ac:dyDescent="0.25">
      <c r="E557" t="s">
        <v>486</v>
      </c>
      <c r="F557">
        <v>0</v>
      </c>
      <c r="G557">
        <v>0</v>
      </c>
    </row>
    <row r="558" spans="5:7" x14ac:dyDescent="0.25">
      <c r="E558" t="s">
        <v>470</v>
      </c>
      <c r="F558">
        <v>0</v>
      </c>
      <c r="G558">
        <v>6000</v>
      </c>
    </row>
    <row r="559" spans="5:7" x14ac:dyDescent="0.25">
      <c r="E559" t="s">
        <v>469</v>
      </c>
      <c r="F559">
        <v>0</v>
      </c>
      <c r="G559">
        <v>0</v>
      </c>
    </row>
    <row r="560" spans="5:7" x14ac:dyDescent="0.25">
      <c r="E560" t="s">
        <v>505</v>
      </c>
      <c r="F560">
        <v>0</v>
      </c>
      <c r="G560">
        <v>0</v>
      </c>
    </row>
    <row r="561" spans="5:7" x14ac:dyDescent="0.25">
      <c r="E561" t="s">
        <v>477</v>
      </c>
      <c r="F561">
        <v>0</v>
      </c>
      <c r="G561">
        <v>0</v>
      </c>
    </row>
    <row r="562" spans="5:7" x14ac:dyDescent="0.25">
      <c r="E562" t="s">
        <v>462</v>
      </c>
      <c r="F562">
        <v>0</v>
      </c>
      <c r="G562">
        <v>0</v>
      </c>
    </row>
    <row r="563" spans="5:7" x14ac:dyDescent="0.25">
      <c r="E563" t="s">
        <v>569</v>
      </c>
      <c r="F563">
        <v>0</v>
      </c>
      <c r="G563">
        <v>0</v>
      </c>
    </row>
    <row r="564" spans="5:7" x14ac:dyDescent="0.25">
      <c r="E564" t="s">
        <v>475</v>
      </c>
      <c r="F564">
        <v>0</v>
      </c>
      <c r="G564">
        <v>0</v>
      </c>
    </row>
    <row r="565" spans="5:7" x14ac:dyDescent="0.25">
      <c r="E565" t="s">
        <v>463</v>
      </c>
      <c r="F565">
        <v>0</v>
      </c>
      <c r="G565">
        <v>0</v>
      </c>
    </row>
    <row r="566" spans="5:7" x14ac:dyDescent="0.25">
      <c r="E566" t="s">
        <v>470</v>
      </c>
      <c r="F566">
        <v>0</v>
      </c>
      <c r="G566">
        <v>4000</v>
      </c>
    </row>
    <row r="567" spans="5:7" x14ac:dyDescent="0.25">
      <c r="E567" t="s">
        <v>480</v>
      </c>
      <c r="F567">
        <v>0</v>
      </c>
      <c r="G567">
        <v>0</v>
      </c>
    </row>
    <row r="568" spans="5:7" x14ac:dyDescent="0.25">
      <c r="E568" t="s">
        <v>477</v>
      </c>
      <c r="F568">
        <v>0</v>
      </c>
      <c r="G568">
        <v>0</v>
      </c>
    </row>
    <row r="569" spans="5:7" x14ac:dyDescent="0.25">
      <c r="E569" t="s">
        <v>497</v>
      </c>
      <c r="F569">
        <v>0</v>
      </c>
      <c r="G569">
        <v>0</v>
      </c>
    </row>
    <row r="570" spans="5:7" x14ac:dyDescent="0.25">
      <c r="E570" t="s">
        <v>462</v>
      </c>
      <c r="F570">
        <v>0</v>
      </c>
      <c r="G570">
        <v>0</v>
      </c>
    </row>
    <row r="571" spans="5:7" x14ac:dyDescent="0.25">
      <c r="E571" t="s">
        <v>489</v>
      </c>
      <c r="F571">
        <v>0</v>
      </c>
      <c r="G571">
        <v>0</v>
      </c>
    </row>
    <row r="572" spans="5:7" x14ac:dyDescent="0.25">
      <c r="E572" t="s">
        <v>570</v>
      </c>
      <c r="F572">
        <v>0</v>
      </c>
      <c r="G572">
        <v>0</v>
      </c>
    </row>
    <row r="573" spans="5:7" x14ac:dyDescent="0.25">
      <c r="E573" t="s">
        <v>462</v>
      </c>
      <c r="F573">
        <v>0</v>
      </c>
      <c r="G573">
        <v>0</v>
      </c>
    </row>
    <row r="574" spans="5:7" x14ac:dyDescent="0.25">
      <c r="E574" t="s">
        <v>468</v>
      </c>
      <c r="F574">
        <v>0</v>
      </c>
      <c r="G574">
        <v>0</v>
      </c>
    </row>
    <row r="575" spans="5:7" x14ac:dyDescent="0.25">
      <c r="E575" t="s">
        <v>497</v>
      </c>
      <c r="F575">
        <v>0</v>
      </c>
      <c r="G575">
        <v>0</v>
      </c>
    </row>
    <row r="576" spans="5:7" x14ac:dyDescent="0.25">
      <c r="E576" t="s">
        <v>470</v>
      </c>
      <c r="F576">
        <v>0</v>
      </c>
      <c r="G576">
        <v>7000</v>
      </c>
    </row>
    <row r="577" spans="5:7" x14ac:dyDescent="0.25">
      <c r="E577" t="s">
        <v>469</v>
      </c>
      <c r="F577">
        <v>0</v>
      </c>
      <c r="G577">
        <v>0</v>
      </c>
    </row>
    <row r="578" spans="5:7" x14ac:dyDescent="0.25">
      <c r="E578" t="s">
        <v>462</v>
      </c>
      <c r="F578">
        <v>0</v>
      </c>
      <c r="G578">
        <v>0</v>
      </c>
    </row>
    <row r="579" spans="5:7" x14ac:dyDescent="0.25">
      <c r="E579" t="s">
        <v>505</v>
      </c>
      <c r="F579">
        <v>0</v>
      </c>
      <c r="G579">
        <v>0</v>
      </c>
    </row>
    <row r="580" spans="5:7" x14ac:dyDescent="0.25">
      <c r="E580" t="s">
        <v>462</v>
      </c>
      <c r="F580">
        <v>0</v>
      </c>
      <c r="G580">
        <v>0</v>
      </c>
    </row>
    <row r="581" spans="5:7" x14ac:dyDescent="0.25">
      <c r="E581" t="s">
        <v>475</v>
      </c>
      <c r="F581">
        <v>0</v>
      </c>
      <c r="G581">
        <v>0</v>
      </c>
    </row>
    <row r="582" spans="5:7" x14ac:dyDescent="0.25">
      <c r="E582" t="s">
        <v>481</v>
      </c>
      <c r="F582">
        <v>0</v>
      </c>
      <c r="G582">
        <v>0</v>
      </c>
    </row>
    <row r="583" spans="5:7" x14ac:dyDescent="0.25">
      <c r="E583" t="s">
        <v>513</v>
      </c>
      <c r="F583">
        <v>0</v>
      </c>
      <c r="G583">
        <v>0</v>
      </c>
    </row>
    <row r="584" spans="5:7" x14ac:dyDescent="0.25">
      <c r="E584" t="s">
        <v>462</v>
      </c>
      <c r="F584">
        <v>0</v>
      </c>
      <c r="G584">
        <v>0</v>
      </c>
    </row>
    <row r="585" spans="5:7" x14ac:dyDescent="0.25">
      <c r="E585" t="s">
        <v>503</v>
      </c>
      <c r="F585">
        <v>0</v>
      </c>
      <c r="G585">
        <v>0</v>
      </c>
    </row>
    <row r="586" spans="5:7" x14ac:dyDescent="0.25">
      <c r="E586" t="s">
        <v>463</v>
      </c>
      <c r="F586">
        <v>0</v>
      </c>
      <c r="G586">
        <v>0</v>
      </c>
    </row>
    <row r="587" spans="5:7" x14ac:dyDescent="0.25">
      <c r="E587" t="s">
        <v>462</v>
      </c>
      <c r="F587">
        <v>0</v>
      </c>
      <c r="G587">
        <v>0</v>
      </c>
    </row>
    <row r="588" spans="5:7" x14ac:dyDescent="0.25">
      <c r="E588" t="s">
        <v>463</v>
      </c>
      <c r="F588">
        <v>0</v>
      </c>
      <c r="G588">
        <v>0</v>
      </c>
    </row>
    <row r="589" spans="5:7" x14ac:dyDescent="0.25">
      <c r="E589" t="s">
        <v>489</v>
      </c>
      <c r="F589">
        <v>0</v>
      </c>
      <c r="G589">
        <v>0</v>
      </c>
    </row>
    <row r="590" spans="5:7" x14ac:dyDescent="0.25">
      <c r="E590" t="s">
        <v>497</v>
      </c>
      <c r="F590">
        <v>0</v>
      </c>
      <c r="G590">
        <v>0</v>
      </c>
    </row>
    <row r="591" spans="5:7" x14ac:dyDescent="0.25">
      <c r="E591" t="s">
        <v>462</v>
      </c>
      <c r="F591">
        <v>0</v>
      </c>
      <c r="G591">
        <v>0</v>
      </c>
    </row>
    <row r="592" spans="5:7" x14ac:dyDescent="0.25">
      <c r="E592" t="s">
        <v>463</v>
      </c>
      <c r="F592">
        <v>0</v>
      </c>
      <c r="G592">
        <v>0</v>
      </c>
    </row>
    <row r="593" spans="5:7" x14ac:dyDescent="0.25">
      <c r="E593" t="s">
        <v>497</v>
      </c>
      <c r="F593">
        <v>0</v>
      </c>
      <c r="G593">
        <v>0</v>
      </c>
    </row>
    <row r="594" spans="5:7" x14ac:dyDescent="0.25">
      <c r="E594" t="s">
        <v>463</v>
      </c>
      <c r="F594">
        <v>0</v>
      </c>
      <c r="G594">
        <v>0</v>
      </c>
    </row>
    <row r="595" spans="5:7" x14ac:dyDescent="0.25">
      <c r="E595" t="s">
        <v>477</v>
      </c>
      <c r="F595">
        <v>0</v>
      </c>
      <c r="G595">
        <v>3600</v>
      </c>
    </row>
    <row r="596" spans="5:7" x14ac:dyDescent="0.25">
      <c r="E596" t="s">
        <v>472</v>
      </c>
      <c r="F596">
        <v>0</v>
      </c>
      <c r="G596">
        <v>0</v>
      </c>
    </row>
    <row r="597" spans="5:7" x14ac:dyDescent="0.25">
      <c r="E597" t="s">
        <v>489</v>
      </c>
      <c r="F597">
        <v>0</v>
      </c>
      <c r="G597">
        <v>0</v>
      </c>
    </row>
    <row r="598" spans="5:7" x14ac:dyDescent="0.25">
      <c r="E598" t="s">
        <v>462</v>
      </c>
      <c r="F598">
        <v>0</v>
      </c>
      <c r="G598">
        <v>0</v>
      </c>
    </row>
    <row r="599" spans="5:7" x14ac:dyDescent="0.25">
      <c r="E599" t="s">
        <v>477</v>
      </c>
      <c r="F599">
        <v>0</v>
      </c>
      <c r="G599">
        <v>0</v>
      </c>
    </row>
    <row r="600" spans="5:7" x14ac:dyDescent="0.25">
      <c r="E600" t="s">
        <v>477</v>
      </c>
      <c r="F600">
        <v>0</v>
      </c>
      <c r="G600">
        <v>4000</v>
      </c>
    </row>
    <row r="601" spans="5:7" x14ac:dyDescent="0.25">
      <c r="E601" t="s">
        <v>515</v>
      </c>
      <c r="F601">
        <v>0</v>
      </c>
      <c r="G601">
        <v>0</v>
      </c>
    </row>
    <row r="602" spans="5:7" x14ac:dyDescent="0.25">
      <c r="E602" t="s">
        <v>463</v>
      </c>
      <c r="F602">
        <v>0</v>
      </c>
      <c r="G602">
        <v>0</v>
      </c>
    </row>
    <row r="603" spans="5:7" x14ac:dyDescent="0.25">
      <c r="E603" t="s">
        <v>470</v>
      </c>
      <c r="F603">
        <v>0</v>
      </c>
      <c r="G603">
        <v>0</v>
      </c>
    </row>
    <row r="604" spans="5:7" x14ac:dyDescent="0.25">
      <c r="E604" t="s">
        <v>480</v>
      </c>
      <c r="F604">
        <v>0</v>
      </c>
      <c r="G604">
        <v>0</v>
      </c>
    </row>
    <row r="605" spans="5:7" x14ac:dyDescent="0.25">
      <c r="E605" t="s">
        <v>497</v>
      </c>
      <c r="F605">
        <v>0</v>
      </c>
      <c r="G605">
        <v>0</v>
      </c>
    </row>
    <row r="606" spans="5:7" x14ac:dyDescent="0.25">
      <c r="E606" t="s">
        <v>477</v>
      </c>
      <c r="F606">
        <v>0</v>
      </c>
      <c r="G606">
        <v>0</v>
      </c>
    </row>
    <row r="607" spans="5:7" x14ac:dyDescent="0.25">
      <c r="E607" t="s">
        <v>462</v>
      </c>
      <c r="F607">
        <v>0</v>
      </c>
      <c r="G607">
        <v>0</v>
      </c>
    </row>
    <row r="608" spans="5:7" x14ac:dyDescent="0.25">
      <c r="E608" t="s">
        <v>494</v>
      </c>
      <c r="F608">
        <v>0</v>
      </c>
      <c r="G608">
        <v>0</v>
      </c>
    </row>
    <row r="609" spans="5:7" x14ac:dyDescent="0.25">
      <c r="E609" t="s">
        <v>462</v>
      </c>
      <c r="F609">
        <v>0</v>
      </c>
      <c r="G609">
        <v>0</v>
      </c>
    </row>
    <row r="610" spans="5:7" x14ac:dyDescent="0.25">
      <c r="E610" t="s">
        <v>462</v>
      </c>
      <c r="F610">
        <v>0</v>
      </c>
      <c r="G610">
        <v>0</v>
      </c>
    </row>
    <row r="611" spans="5:7" x14ac:dyDescent="0.25">
      <c r="E611" t="s">
        <v>483</v>
      </c>
      <c r="F611">
        <v>0</v>
      </c>
      <c r="G611">
        <v>0</v>
      </c>
    </row>
    <row r="612" spans="5:7" x14ac:dyDescent="0.25">
      <c r="E612" t="s">
        <v>463</v>
      </c>
      <c r="F612">
        <v>0</v>
      </c>
      <c r="G612">
        <v>0</v>
      </c>
    </row>
    <row r="613" spans="5:7" x14ac:dyDescent="0.25">
      <c r="E613" t="s">
        <v>472</v>
      </c>
      <c r="F613">
        <v>0</v>
      </c>
      <c r="G613">
        <v>0</v>
      </c>
    </row>
    <row r="614" spans="5:7" x14ac:dyDescent="0.25">
      <c r="E614" t="s">
        <v>490</v>
      </c>
      <c r="F614">
        <v>0</v>
      </c>
      <c r="G614">
        <v>0</v>
      </c>
    </row>
    <row r="615" spans="5:7" x14ac:dyDescent="0.25">
      <c r="E615" t="s">
        <v>461</v>
      </c>
      <c r="F615">
        <v>0</v>
      </c>
      <c r="G615">
        <v>0</v>
      </c>
    </row>
    <row r="616" spans="5:7" x14ac:dyDescent="0.25">
      <c r="E616" t="s">
        <v>463</v>
      </c>
      <c r="F616">
        <v>0</v>
      </c>
      <c r="G616">
        <v>0</v>
      </c>
    </row>
    <row r="617" spans="5:7" x14ac:dyDescent="0.25">
      <c r="E617" t="s">
        <v>467</v>
      </c>
      <c r="F617">
        <v>0</v>
      </c>
      <c r="G617">
        <v>0</v>
      </c>
    </row>
    <row r="618" spans="5:7" x14ac:dyDescent="0.25">
      <c r="E618" t="s">
        <v>462</v>
      </c>
      <c r="F618">
        <v>0</v>
      </c>
      <c r="G618">
        <v>0</v>
      </c>
    </row>
    <row r="619" spans="5:7" x14ac:dyDescent="0.25">
      <c r="E619" t="s">
        <v>480</v>
      </c>
      <c r="F619">
        <v>0</v>
      </c>
      <c r="G619">
        <v>0</v>
      </c>
    </row>
    <row r="620" spans="5:7" x14ac:dyDescent="0.25">
      <c r="E620" t="s">
        <v>496</v>
      </c>
      <c r="F620">
        <v>0</v>
      </c>
      <c r="G620">
        <v>0</v>
      </c>
    </row>
    <row r="621" spans="5:7" x14ac:dyDescent="0.25">
      <c r="E621" t="s">
        <v>499</v>
      </c>
      <c r="F621">
        <v>0</v>
      </c>
      <c r="G621">
        <v>0</v>
      </c>
    </row>
    <row r="622" spans="5:7" x14ac:dyDescent="0.25">
      <c r="E622" t="s">
        <v>462</v>
      </c>
      <c r="F622">
        <v>0</v>
      </c>
      <c r="G622">
        <v>0</v>
      </c>
    </row>
    <row r="623" spans="5:7" x14ac:dyDescent="0.25">
      <c r="E623" t="s">
        <v>510</v>
      </c>
      <c r="F623">
        <v>0</v>
      </c>
      <c r="G623">
        <v>0</v>
      </c>
    </row>
    <row r="624" spans="5:7" x14ac:dyDescent="0.25">
      <c r="E624" t="s">
        <v>462</v>
      </c>
      <c r="F624">
        <v>0</v>
      </c>
      <c r="G624">
        <v>0</v>
      </c>
    </row>
    <row r="625" spans="5:7" x14ac:dyDescent="0.25">
      <c r="E625" t="s">
        <v>504</v>
      </c>
      <c r="F625">
        <v>0</v>
      </c>
      <c r="G625">
        <v>0</v>
      </c>
    </row>
    <row r="626" spans="5:7" x14ac:dyDescent="0.25">
      <c r="E626" t="s">
        <v>486</v>
      </c>
      <c r="F626">
        <v>0</v>
      </c>
      <c r="G626">
        <v>0</v>
      </c>
    </row>
    <row r="627" spans="5:7" x14ac:dyDescent="0.25">
      <c r="E627" t="s">
        <v>463</v>
      </c>
      <c r="F627">
        <v>0</v>
      </c>
      <c r="G627">
        <v>0</v>
      </c>
    </row>
    <row r="628" spans="5:7" x14ac:dyDescent="0.25">
      <c r="E628" t="s">
        <v>510</v>
      </c>
      <c r="F628">
        <v>0</v>
      </c>
      <c r="G628">
        <v>0</v>
      </c>
    </row>
    <row r="629" spans="5:7" x14ac:dyDescent="0.25">
      <c r="E629" t="s">
        <v>506</v>
      </c>
      <c r="F629">
        <v>0</v>
      </c>
      <c r="G629">
        <v>0</v>
      </c>
    </row>
    <row r="630" spans="5:7" x14ac:dyDescent="0.25">
      <c r="E630" t="s">
        <v>472</v>
      </c>
      <c r="F630">
        <v>0</v>
      </c>
      <c r="G630">
        <v>0</v>
      </c>
    </row>
    <row r="631" spans="5:7" x14ac:dyDescent="0.25">
      <c r="E631" t="s">
        <v>462</v>
      </c>
      <c r="F631">
        <v>0</v>
      </c>
      <c r="G631">
        <v>0</v>
      </c>
    </row>
    <row r="632" spans="5:7" x14ac:dyDescent="0.25">
      <c r="E632" t="s">
        <v>462</v>
      </c>
      <c r="F632">
        <v>0</v>
      </c>
      <c r="G632">
        <v>0</v>
      </c>
    </row>
    <row r="633" spans="5:7" x14ac:dyDescent="0.25">
      <c r="E633" t="s">
        <v>516</v>
      </c>
      <c r="F633">
        <v>0</v>
      </c>
      <c r="G633">
        <v>0</v>
      </c>
    </row>
    <row r="634" spans="5:7" x14ac:dyDescent="0.25">
      <c r="E634" t="s">
        <v>477</v>
      </c>
      <c r="F634">
        <v>0</v>
      </c>
      <c r="G634">
        <v>0</v>
      </c>
    </row>
    <row r="635" spans="5:7" x14ac:dyDescent="0.25">
      <c r="E635" t="s">
        <v>506</v>
      </c>
      <c r="F635">
        <v>0</v>
      </c>
      <c r="G635">
        <v>0</v>
      </c>
    </row>
    <row r="636" spans="5:7" x14ac:dyDescent="0.25">
      <c r="E636" t="s">
        <v>497</v>
      </c>
      <c r="F636">
        <v>0</v>
      </c>
      <c r="G636">
        <v>0</v>
      </c>
    </row>
    <row r="637" spans="5:7" x14ac:dyDescent="0.25">
      <c r="E637" t="s">
        <v>463</v>
      </c>
      <c r="F637">
        <v>0</v>
      </c>
      <c r="G637">
        <v>0</v>
      </c>
    </row>
    <row r="638" spans="5:7" x14ac:dyDescent="0.25">
      <c r="E638" t="s">
        <v>497</v>
      </c>
      <c r="F638">
        <v>0</v>
      </c>
      <c r="G638">
        <v>0</v>
      </c>
    </row>
    <row r="639" spans="5:7" x14ac:dyDescent="0.25">
      <c r="E639" t="s">
        <v>517</v>
      </c>
      <c r="F639">
        <v>0</v>
      </c>
      <c r="G639">
        <v>0</v>
      </c>
    </row>
    <row r="640" spans="5:7" x14ac:dyDescent="0.25">
      <c r="E640" t="s">
        <v>505</v>
      </c>
      <c r="F640">
        <v>0</v>
      </c>
      <c r="G640">
        <v>0</v>
      </c>
    </row>
    <row r="641" spans="5:7" x14ac:dyDescent="0.25">
      <c r="E641" t="s">
        <v>507</v>
      </c>
      <c r="F641">
        <v>0</v>
      </c>
      <c r="G641">
        <v>0</v>
      </c>
    </row>
    <row r="642" spans="5:7" x14ac:dyDescent="0.25">
      <c r="E642" t="s">
        <v>463</v>
      </c>
      <c r="F642">
        <v>0</v>
      </c>
      <c r="G642">
        <v>0</v>
      </c>
    </row>
    <row r="643" spans="5:7" x14ac:dyDescent="0.25">
      <c r="E643" t="s">
        <v>463</v>
      </c>
      <c r="F643">
        <v>0</v>
      </c>
      <c r="G643">
        <v>0</v>
      </c>
    </row>
    <row r="644" spans="5:7" x14ac:dyDescent="0.25">
      <c r="E644" t="s">
        <v>486</v>
      </c>
      <c r="F644">
        <v>0</v>
      </c>
      <c r="G644">
        <v>0</v>
      </c>
    </row>
    <row r="645" spans="5:7" x14ac:dyDescent="0.25">
      <c r="E645" t="s">
        <v>518</v>
      </c>
      <c r="F645">
        <v>0</v>
      </c>
      <c r="G645">
        <v>0</v>
      </c>
    </row>
    <row r="646" spans="5:7" x14ac:dyDescent="0.25">
      <c r="E646" t="s">
        <v>466</v>
      </c>
      <c r="F646">
        <v>0</v>
      </c>
      <c r="G646">
        <v>0</v>
      </c>
    </row>
    <row r="647" spans="5:7" x14ac:dyDescent="0.25">
      <c r="E647" t="s">
        <v>463</v>
      </c>
      <c r="F647">
        <v>0</v>
      </c>
      <c r="G647">
        <v>0</v>
      </c>
    </row>
    <row r="648" spans="5:7" x14ac:dyDescent="0.25">
      <c r="E648" t="s">
        <v>487</v>
      </c>
      <c r="F648">
        <v>0</v>
      </c>
      <c r="G648">
        <v>0</v>
      </c>
    </row>
    <row r="649" spans="5:7" x14ac:dyDescent="0.25">
      <c r="E649" t="s">
        <v>485</v>
      </c>
      <c r="F649">
        <v>0</v>
      </c>
      <c r="G649">
        <v>0</v>
      </c>
    </row>
    <row r="650" spans="5:7" x14ac:dyDescent="0.25">
      <c r="E650" t="s">
        <v>470</v>
      </c>
      <c r="F650">
        <v>0</v>
      </c>
      <c r="G650">
        <v>0</v>
      </c>
    </row>
    <row r="651" spans="5:7" x14ac:dyDescent="0.25">
      <c r="E651" t="s">
        <v>463</v>
      </c>
      <c r="F651">
        <v>0</v>
      </c>
      <c r="G651">
        <v>0</v>
      </c>
    </row>
    <row r="652" spans="5:7" x14ac:dyDescent="0.25">
      <c r="E652" t="s">
        <v>507</v>
      </c>
      <c r="F652">
        <v>0</v>
      </c>
      <c r="G652">
        <v>0</v>
      </c>
    </row>
    <row r="653" spans="5:7" x14ac:dyDescent="0.25">
      <c r="E653" t="s">
        <v>462</v>
      </c>
      <c r="F653">
        <v>0</v>
      </c>
      <c r="G653">
        <v>0</v>
      </c>
    </row>
    <row r="654" spans="5:7" x14ac:dyDescent="0.25">
      <c r="E654" t="s">
        <v>465</v>
      </c>
      <c r="F654">
        <v>0</v>
      </c>
      <c r="G654">
        <v>0</v>
      </c>
    </row>
    <row r="655" spans="5:7" x14ac:dyDescent="0.25">
      <c r="E655" t="s">
        <v>472</v>
      </c>
      <c r="F655">
        <v>0</v>
      </c>
      <c r="G655">
        <v>0</v>
      </c>
    </row>
    <row r="656" spans="5:7" x14ac:dyDescent="0.25">
      <c r="E656" t="s">
        <v>462</v>
      </c>
      <c r="F656">
        <v>0</v>
      </c>
      <c r="G656">
        <v>0</v>
      </c>
    </row>
    <row r="657" spans="5:7" x14ac:dyDescent="0.25">
      <c r="E657" t="s">
        <v>500</v>
      </c>
      <c r="F657">
        <v>0</v>
      </c>
      <c r="G657">
        <v>0</v>
      </c>
    </row>
    <row r="658" spans="5:7" x14ac:dyDescent="0.25">
      <c r="E658" t="s">
        <v>463</v>
      </c>
      <c r="F658">
        <v>0</v>
      </c>
      <c r="G658">
        <v>0</v>
      </c>
    </row>
    <row r="659" spans="5:7" x14ac:dyDescent="0.25">
      <c r="E659" t="s">
        <v>485</v>
      </c>
      <c r="F659">
        <v>0</v>
      </c>
      <c r="G659">
        <v>0</v>
      </c>
    </row>
    <row r="660" spans="5:7" x14ac:dyDescent="0.25">
      <c r="E660" t="s">
        <v>506</v>
      </c>
      <c r="F660">
        <v>0</v>
      </c>
      <c r="G660">
        <v>0</v>
      </c>
    </row>
    <row r="661" spans="5:7" x14ac:dyDescent="0.25">
      <c r="E661" t="s">
        <v>475</v>
      </c>
      <c r="F661">
        <v>0</v>
      </c>
      <c r="G661">
        <v>0</v>
      </c>
    </row>
    <row r="662" spans="5:7" x14ac:dyDescent="0.25">
      <c r="E662" t="s">
        <v>474</v>
      </c>
      <c r="F662">
        <v>0</v>
      </c>
      <c r="G662">
        <v>0</v>
      </c>
    </row>
    <row r="663" spans="5:7" x14ac:dyDescent="0.25">
      <c r="E663" t="s">
        <v>479</v>
      </c>
      <c r="F663">
        <v>0</v>
      </c>
      <c r="G663">
        <v>0</v>
      </c>
    </row>
    <row r="664" spans="5:7" x14ac:dyDescent="0.25">
      <c r="E664" t="s">
        <v>463</v>
      </c>
      <c r="F664">
        <v>0</v>
      </c>
      <c r="G664">
        <v>0</v>
      </c>
    </row>
    <row r="665" spans="5:7" x14ac:dyDescent="0.25">
      <c r="E665" t="s">
        <v>470</v>
      </c>
      <c r="F665">
        <v>0</v>
      </c>
      <c r="G665">
        <v>0</v>
      </c>
    </row>
    <row r="666" spans="5:7" x14ac:dyDescent="0.25">
      <c r="E666" t="s">
        <v>463</v>
      </c>
      <c r="F666">
        <v>0</v>
      </c>
      <c r="G666">
        <v>0</v>
      </c>
    </row>
    <row r="667" spans="5:7" x14ac:dyDescent="0.25">
      <c r="E667" t="s">
        <v>571</v>
      </c>
      <c r="F667">
        <v>0</v>
      </c>
      <c r="G667">
        <v>0</v>
      </c>
    </row>
    <row r="668" spans="5:7" x14ac:dyDescent="0.25">
      <c r="E668" t="s">
        <v>462</v>
      </c>
      <c r="F668">
        <v>0</v>
      </c>
      <c r="G668">
        <v>0</v>
      </c>
    </row>
    <row r="669" spans="5:7" x14ac:dyDescent="0.25">
      <c r="E669" t="s">
        <v>489</v>
      </c>
      <c r="F669">
        <v>0</v>
      </c>
      <c r="G669">
        <v>0</v>
      </c>
    </row>
    <row r="670" spans="5:7" x14ac:dyDescent="0.25">
      <c r="E670" t="s">
        <v>481</v>
      </c>
      <c r="F670">
        <v>0</v>
      </c>
      <c r="G670">
        <v>0</v>
      </c>
    </row>
    <row r="671" spans="5:7" x14ac:dyDescent="0.25">
      <c r="E671" t="s">
        <v>462</v>
      </c>
      <c r="F671">
        <v>0</v>
      </c>
      <c r="G671">
        <v>0</v>
      </c>
    </row>
    <row r="672" spans="5:7" x14ac:dyDescent="0.25">
      <c r="E672" t="s">
        <v>477</v>
      </c>
      <c r="F672">
        <v>0</v>
      </c>
      <c r="G672">
        <v>0</v>
      </c>
    </row>
    <row r="673" spans="5:7" x14ac:dyDescent="0.25">
      <c r="E673" t="s">
        <v>481</v>
      </c>
      <c r="F673">
        <v>0</v>
      </c>
      <c r="G673">
        <v>0</v>
      </c>
    </row>
    <row r="674" spans="5:7" x14ac:dyDescent="0.25">
      <c r="E674" t="s">
        <v>500</v>
      </c>
      <c r="F674">
        <v>0</v>
      </c>
      <c r="G674">
        <v>0</v>
      </c>
    </row>
    <row r="675" spans="5:7" x14ac:dyDescent="0.25">
      <c r="E675" t="s">
        <v>470</v>
      </c>
      <c r="F675">
        <v>0</v>
      </c>
      <c r="G675">
        <v>0</v>
      </c>
    </row>
    <row r="676" spans="5:7" x14ac:dyDescent="0.25">
      <c r="E676" t="s">
        <v>500</v>
      </c>
      <c r="F676">
        <v>0</v>
      </c>
      <c r="G676">
        <v>0</v>
      </c>
    </row>
    <row r="677" spans="5:7" x14ac:dyDescent="0.25">
      <c r="E677" t="s">
        <v>489</v>
      </c>
      <c r="F677">
        <v>0</v>
      </c>
      <c r="G677">
        <v>0</v>
      </c>
    </row>
    <row r="678" spans="5:7" x14ac:dyDescent="0.25">
      <c r="E678" t="s">
        <v>483</v>
      </c>
      <c r="F678">
        <v>0</v>
      </c>
      <c r="G678">
        <v>0</v>
      </c>
    </row>
    <row r="679" spans="5:7" x14ac:dyDescent="0.25">
      <c r="E679" t="s">
        <v>477</v>
      </c>
      <c r="F679">
        <v>0</v>
      </c>
      <c r="G679">
        <v>0</v>
      </c>
    </row>
    <row r="680" spans="5:7" x14ac:dyDescent="0.25">
      <c r="E680" t="s">
        <v>462</v>
      </c>
      <c r="F680">
        <v>0</v>
      </c>
      <c r="G680">
        <v>0</v>
      </c>
    </row>
    <row r="681" spans="5:7" x14ac:dyDescent="0.25">
      <c r="E681" t="s">
        <v>463</v>
      </c>
      <c r="F681">
        <v>0</v>
      </c>
      <c r="G681">
        <v>0</v>
      </c>
    </row>
    <row r="682" spans="5:7" x14ac:dyDescent="0.25">
      <c r="E682" t="s">
        <v>462</v>
      </c>
      <c r="F682">
        <v>0</v>
      </c>
      <c r="G682">
        <v>0</v>
      </c>
    </row>
    <row r="683" spans="5:7" x14ac:dyDescent="0.25">
      <c r="E683" t="s">
        <v>503</v>
      </c>
      <c r="F683">
        <v>0</v>
      </c>
      <c r="G683">
        <v>0</v>
      </c>
    </row>
    <row r="684" spans="5:7" x14ac:dyDescent="0.25">
      <c r="E684" t="s">
        <v>463</v>
      </c>
      <c r="F684">
        <v>0</v>
      </c>
      <c r="G684">
        <v>0</v>
      </c>
    </row>
    <row r="685" spans="5:7" x14ac:dyDescent="0.25">
      <c r="E685" t="s">
        <v>467</v>
      </c>
      <c r="F685">
        <v>0</v>
      </c>
      <c r="G685">
        <v>0</v>
      </c>
    </row>
    <row r="686" spans="5:7" x14ac:dyDescent="0.25">
      <c r="E686" t="s">
        <v>497</v>
      </c>
      <c r="F686">
        <v>0</v>
      </c>
      <c r="G686">
        <v>0</v>
      </c>
    </row>
    <row r="687" spans="5:7" x14ac:dyDescent="0.25">
      <c r="E687" t="s">
        <v>462</v>
      </c>
      <c r="F687">
        <v>0</v>
      </c>
      <c r="G687">
        <v>0</v>
      </c>
    </row>
    <row r="688" spans="5:7" x14ac:dyDescent="0.25">
      <c r="E688" t="s">
        <v>462</v>
      </c>
      <c r="F688">
        <v>0</v>
      </c>
      <c r="G688">
        <v>0</v>
      </c>
    </row>
    <row r="689" spans="5:7" x14ac:dyDescent="0.25">
      <c r="E689" t="s">
        <v>484</v>
      </c>
      <c r="F689">
        <v>0</v>
      </c>
      <c r="G689">
        <v>0</v>
      </c>
    </row>
    <row r="690" spans="5:7" x14ac:dyDescent="0.25">
      <c r="E690" t="s">
        <v>477</v>
      </c>
      <c r="F690">
        <v>0</v>
      </c>
      <c r="G690">
        <v>0</v>
      </c>
    </row>
    <row r="691" spans="5:7" x14ac:dyDescent="0.25">
      <c r="E691" t="s">
        <v>462</v>
      </c>
      <c r="F691">
        <v>0</v>
      </c>
      <c r="G691">
        <v>0</v>
      </c>
    </row>
    <row r="692" spans="5:7" x14ac:dyDescent="0.25">
      <c r="E692" t="s">
        <v>491</v>
      </c>
      <c r="F692">
        <v>0</v>
      </c>
      <c r="G692">
        <v>0</v>
      </c>
    </row>
    <row r="693" spans="5:7" x14ac:dyDescent="0.25">
      <c r="E693" t="s">
        <v>505</v>
      </c>
      <c r="F693">
        <v>0</v>
      </c>
      <c r="G693">
        <v>0</v>
      </c>
    </row>
    <row r="694" spans="5:7" x14ac:dyDescent="0.25">
      <c r="E694" t="s">
        <v>462</v>
      </c>
      <c r="F694">
        <v>0</v>
      </c>
      <c r="G694">
        <v>0</v>
      </c>
    </row>
    <row r="695" spans="5:7" x14ac:dyDescent="0.25">
      <c r="E695" t="s">
        <v>482</v>
      </c>
      <c r="F695">
        <v>0</v>
      </c>
      <c r="G695">
        <v>0</v>
      </c>
    </row>
    <row r="696" spans="5:7" x14ac:dyDescent="0.25">
      <c r="E696" t="s">
        <v>481</v>
      </c>
      <c r="F696">
        <v>0</v>
      </c>
      <c r="G696">
        <v>0</v>
      </c>
    </row>
    <row r="697" spans="5:7" x14ac:dyDescent="0.25">
      <c r="E697" t="s">
        <v>519</v>
      </c>
      <c r="F697">
        <v>0</v>
      </c>
      <c r="G697">
        <v>0</v>
      </c>
    </row>
    <row r="698" spans="5:7" x14ac:dyDescent="0.25">
      <c r="E698" t="s">
        <v>483</v>
      </c>
      <c r="F698">
        <v>0</v>
      </c>
      <c r="G698">
        <v>6140</v>
      </c>
    </row>
    <row r="699" spans="5:7" x14ac:dyDescent="0.25">
      <c r="E699" t="s">
        <v>497</v>
      </c>
      <c r="F699">
        <v>0</v>
      </c>
      <c r="G699">
        <v>0</v>
      </c>
    </row>
    <row r="700" spans="5:7" x14ac:dyDescent="0.25">
      <c r="E700" t="s">
        <v>462</v>
      </c>
      <c r="F700">
        <v>0</v>
      </c>
      <c r="G700">
        <v>0</v>
      </c>
    </row>
    <row r="701" spans="5:7" x14ac:dyDescent="0.25">
      <c r="E701" t="s">
        <v>484</v>
      </c>
      <c r="F701">
        <v>0</v>
      </c>
      <c r="G701">
        <v>0</v>
      </c>
    </row>
    <row r="702" spans="5:7" x14ac:dyDescent="0.25">
      <c r="E702" t="s">
        <v>470</v>
      </c>
      <c r="F702">
        <v>0</v>
      </c>
      <c r="G702">
        <v>0</v>
      </c>
    </row>
    <row r="703" spans="5:7" x14ac:dyDescent="0.25">
      <c r="E703" t="s">
        <v>477</v>
      </c>
      <c r="F703">
        <v>0</v>
      </c>
      <c r="G703">
        <v>0</v>
      </c>
    </row>
    <row r="704" spans="5:7" x14ac:dyDescent="0.25">
      <c r="E704" t="s">
        <v>513</v>
      </c>
      <c r="F704">
        <v>0</v>
      </c>
      <c r="G704">
        <v>0</v>
      </c>
    </row>
    <row r="705" spans="5:7" x14ac:dyDescent="0.25">
      <c r="E705" t="s">
        <v>472</v>
      </c>
      <c r="F705">
        <v>0</v>
      </c>
      <c r="G705">
        <v>0</v>
      </c>
    </row>
    <row r="706" spans="5:7" x14ac:dyDescent="0.25">
      <c r="E706" t="s">
        <v>477</v>
      </c>
      <c r="F706">
        <v>0</v>
      </c>
      <c r="G706">
        <v>0</v>
      </c>
    </row>
    <row r="707" spans="5:7" x14ac:dyDescent="0.25">
      <c r="E707" t="s">
        <v>462</v>
      </c>
      <c r="F707">
        <v>0</v>
      </c>
      <c r="G707">
        <v>0</v>
      </c>
    </row>
    <row r="708" spans="5:7" x14ac:dyDescent="0.25">
      <c r="E708" t="s">
        <v>497</v>
      </c>
      <c r="F708">
        <v>0</v>
      </c>
      <c r="G708">
        <v>0</v>
      </c>
    </row>
    <row r="709" spans="5:7" x14ac:dyDescent="0.25">
      <c r="E709" t="s">
        <v>480</v>
      </c>
      <c r="F709">
        <v>0</v>
      </c>
      <c r="G709">
        <v>0</v>
      </c>
    </row>
    <row r="710" spans="5:7" x14ac:dyDescent="0.25">
      <c r="E710" t="s">
        <v>483</v>
      </c>
      <c r="F710">
        <v>0</v>
      </c>
      <c r="G710">
        <v>0</v>
      </c>
    </row>
    <row r="711" spans="5:7" x14ac:dyDescent="0.25">
      <c r="E711" t="s">
        <v>486</v>
      </c>
      <c r="F711">
        <v>0</v>
      </c>
      <c r="G711">
        <v>0</v>
      </c>
    </row>
    <row r="712" spans="5:7" x14ac:dyDescent="0.25">
      <c r="E712" t="s">
        <v>502</v>
      </c>
      <c r="F712">
        <v>0</v>
      </c>
      <c r="G712">
        <v>0</v>
      </c>
    </row>
    <row r="713" spans="5:7" x14ac:dyDescent="0.25">
      <c r="E713" t="s">
        <v>462</v>
      </c>
      <c r="F713">
        <v>0</v>
      </c>
      <c r="G713">
        <v>0</v>
      </c>
    </row>
    <row r="714" spans="5:7" x14ac:dyDescent="0.25">
      <c r="E714" t="s">
        <v>520</v>
      </c>
      <c r="F714">
        <v>0</v>
      </c>
      <c r="G714">
        <v>0</v>
      </c>
    </row>
    <row r="715" spans="5:7" x14ac:dyDescent="0.25">
      <c r="E715" t="s">
        <v>463</v>
      </c>
      <c r="F715">
        <v>0</v>
      </c>
      <c r="G715">
        <v>0</v>
      </c>
    </row>
    <row r="716" spans="5:7" x14ac:dyDescent="0.25">
      <c r="E716" t="s">
        <v>486</v>
      </c>
      <c r="F716">
        <v>0</v>
      </c>
      <c r="G716">
        <v>0</v>
      </c>
    </row>
    <row r="717" spans="5:7" x14ac:dyDescent="0.25">
      <c r="E717" t="s">
        <v>572</v>
      </c>
      <c r="F717">
        <v>0</v>
      </c>
      <c r="G717">
        <v>0</v>
      </c>
    </row>
    <row r="718" spans="5:7" x14ac:dyDescent="0.25">
      <c r="E718" t="s">
        <v>491</v>
      </c>
      <c r="F718">
        <v>0</v>
      </c>
      <c r="G718">
        <v>0</v>
      </c>
    </row>
    <row r="719" spans="5:7" x14ac:dyDescent="0.25">
      <c r="E719" t="s">
        <v>477</v>
      </c>
      <c r="F719">
        <v>0</v>
      </c>
      <c r="G719">
        <v>0</v>
      </c>
    </row>
    <row r="720" spans="5:7" x14ac:dyDescent="0.25">
      <c r="E720" t="s">
        <v>470</v>
      </c>
      <c r="F720">
        <v>0</v>
      </c>
      <c r="G720">
        <v>0</v>
      </c>
    </row>
    <row r="721" spans="5:7" x14ac:dyDescent="0.25">
      <c r="E721" t="s">
        <v>462</v>
      </c>
      <c r="F721">
        <v>0</v>
      </c>
      <c r="G721">
        <v>0</v>
      </c>
    </row>
    <row r="722" spans="5:7" x14ac:dyDescent="0.25">
      <c r="E722" t="s">
        <v>475</v>
      </c>
      <c r="F722">
        <v>0</v>
      </c>
      <c r="G722">
        <v>0</v>
      </c>
    </row>
    <row r="723" spans="5:7" x14ac:dyDescent="0.25">
      <c r="E723" t="s">
        <v>482</v>
      </c>
      <c r="F723">
        <v>0</v>
      </c>
      <c r="G723">
        <v>0</v>
      </c>
    </row>
    <row r="724" spans="5:7" x14ac:dyDescent="0.25">
      <c r="E724" t="s">
        <v>462</v>
      </c>
      <c r="F724">
        <v>0</v>
      </c>
      <c r="G724">
        <v>0</v>
      </c>
    </row>
    <row r="725" spans="5:7" x14ac:dyDescent="0.25">
      <c r="E725" t="s">
        <v>462</v>
      </c>
      <c r="F725">
        <v>0</v>
      </c>
      <c r="G725">
        <v>0</v>
      </c>
    </row>
    <row r="726" spans="5:7" x14ac:dyDescent="0.25">
      <c r="E726" t="s">
        <v>522</v>
      </c>
      <c r="F726">
        <v>0</v>
      </c>
      <c r="G726">
        <v>0</v>
      </c>
    </row>
    <row r="727" spans="5:7" x14ac:dyDescent="0.25">
      <c r="E727" t="s">
        <v>467</v>
      </c>
      <c r="F727">
        <v>0</v>
      </c>
      <c r="G727">
        <v>0</v>
      </c>
    </row>
    <row r="728" spans="5:7" x14ac:dyDescent="0.25">
      <c r="E728" t="s">
        <v>567</v>
      </c>
      <c r="F728">
        <v>0</v>
      </c>
      <c r="G728">
        <v>0</v>
      </c>
    </row>
    <row r="729" spans="5:7" x14ac:dyDescent="0.25">
      <c r="E729" t="s">
        <v>477</v>
      </c>
      <c r="F729">
        <v>0</v>
      </c>
      <c r="G729">
        <v>0</v>
      </c>
    </row>
    <row r="730" spans="5:7" x14ac:dyDescent="0.25">
      <c r="E730" t="s">
        <v>465</v>
      </c>
      <c r="F730">
        <v>0</v>
      </c>
      <c r="G730">
        <v>0</v>
      </c>
    </row>
    <row r="731" spans="5:7" x14ac:dyDescent="0.25">
      <c r="E731" t="s">
        <v>507</v>
      </c>
      <c r="F731">
        <v>0</v>
      </c>
      <c r="G731">
        <v>0</v>
      </c>
    </row>
    <row r="732" spans="5:7" x14ac:dyDescent="0.25">
      <c r="E732" t="s">
        <v>573</v>
      </c>
      <c r="F732">
        <v>0</v>
      </c>
      <c r="G732">
        <v>0</v>
      </c>
    </row>
    <row r="733" spans="5:7" x14ac:dyDescent="0.25">
      <c r="E733" t="s">
        <v>463</v>
      </c>
      <c r="F733">
        <v>0</v>
      </c>
      <c r="G733">
        <v>0</v>
      </c>
    </row>
    <row r="734" spans="5:7" x14ac:dyDescent="0.25">
      <c r="E734" t="s">
        <v>463</v>
      </c>
      <c r="F734">
        <v>0</v>
      </c>
      <c r="G734">
        <v>0</v>
      </c>
    </row>
    <row r="735" spans="5:7" x14ac:dyDescent="0.25">
      <c r="E735" t="s">
        <v>517</v>
      </c>
      <c r="F735">
        <v>0</v>
      </c>
      <c r="G735">
        <v>0</v>
      </c>
    </row>
    <row r="736" spans="5:7" x14ac:dyDescent="0.25">
      <c r="E736" t="s">
        <v>494</v>
      </c>
      <c r="F736">
        <v>0</v>
      </c>
      <c r="G736">
        <v>0</v>
      </c>
    </row>
    <row r="737" spans="5:7" x14ac:dyDescent="0.25">
      <c r="E737" t="s">
        <v>470</v>
      </c>
      <c r="F737">
        <v>0</v>
      </c>
      <c r="G737">
        <v>0</v>
      </c>
    </row>
    <row r="738" spans="5:7" x14ac:dyDescent="0.25">
      <c r="E738" t="s">
        <v>462</v>
      </c>
      <c r="F738">
        <v>0</v>
      </c>
      <c r="G738">
        <v>0</v>
      </c>
    </row>
    <row r="739" spans="5:7" x14ac:dyDescent="0.25">
      <c r="E739" t="s">
        <v>523</v>
      </c>
      <c r="F739">
        <v>0</v>
      </c>
      <c r="G739">
        <v>0</v>
      </c>
    </row>
    <row r="740" spans="5:7" x14ac:dyDescent="0.25">
      <c r="E740" t="s">
        <v>463</v>
      </c>
      <c r="F740">
        <v>0</v>
      </c>
      <c r="G740">
        <v>0</v>
      </c>
    </row>
    <row r="741" spans="5:7" x14ac:dyDescent="0.25">
      <c r="E741" t="s">
        <v>482</v>
      </c>
      <c r="F741">
        <v>0</v>
      </c>
      <c r="G741">
        <v>0</v>
      </c>
    </row>
    <row r="742" spans="5:7" x14ac:dyDescent="0.25">
      <c r="E742" t="s">
        <v>477</v>
      </c>
      <c r="F742">
        <v>0</v>
      </c>
      <c r="G742">
        <v>0</v>
      </c>
    </row>
    <row r="743" spans="5:7" x14ac:dyDescent="0.25">
      <c r="E743" t="s">
        <v>510</v>
      </c>
      <c r="F743">
        <v>0</v>
      </c>
      <c r="G743">
        <v>0</v>
      </c>
    </row>
    <row r="744" spans="5:7" x14ac:dyDescent="0.25">
      <c r="E744" t="s">
        <v>463</v>
      </c>
      <c r="F744">
        <v>0</v>
      </c>
      <c r="G744">
        <v>0</v>
      </c>
    </row>
    <row r="745" spans="5:7" x14ac:dyDescent="0.25">
      <c r="E745" t="s">
        <v>497</v>
      </c>
      <c r="F745">
        <v>0</v>
      </c>
      <c r="G745">
        <v>0</v>
      </c>
    </row>
    <row r="746" spans="5:7" x14ac:dyDescent="0.25">
      <c r="E746" t="s">
        <v>470</v>
      </c>
      <c r="F746">
        <v>0</v>
      </c>
      <c r="G746">
        <v>0</v>
      </c>
    </row>
    <row r="747" spans="5:7" x14ac:dyDescent="0.25">
      <c r="E747" t="s">
        <v>470</v>
      </c>
      <c r="F747">
        <v>0</v>
      </c>
      <c r="G747">
        <v>6000</v>
      </c>
    </row>
    <row r="748" spans="5:7" x14ac:dyDescent="0.25">
      <c r="E748" t="s">
        <v>483</v>
      </c>
      <c r="F748">
        <v>0</v>
      </c>
      <c r="G748">
        <v>0</v>
      </c>
    </row>
    <row r="749" spans="5:7" x14ac:dyDescent="0.25">
      <c r="E749" t="s">
        <v>477</v>
      </c>
      <c r="F749">
        <v>0</v>
      </c>
      <c r="G749">
        <v>0</v>
      </c>
    </row>
    <row r="750" spans="5:7" x14ac:dyDescent="0.25">
      <c r="E750" t="s">
        <v>462</v>
      </c>
      <c r="F750">
        <v>0</v>
      </c>
      <c r="G750">
        <v>0</v>
      </c>
    </row>
    <row r="751" spans="5:7" x14ac:dyDescent="0.25">
      <c r="E751" t="s">
        <v>462</v>
      </c>
      <c r="F751">
        <v>0</v>
      </c>
      <c r="G751">
        <v>0</v>
      </c>
    </row>
    <row r="752" spans="5:7" x14ac:dyDescent="0.25">
      <c r="E752" t="s">
        <v>487</v>
      </c>
      <c r="F752">
        <v>0</v>
      </c>
      <c r="G752">
        <v>0</v>
      </c>
    </row>
    <row r="753" spans="5:7" x14ac:dyDescent="0.25">
      <c r="E753" t="s">
        <v>470</v>
      </c>
      <c r="F753">
        <v>0</v>
      </c>
      <c r="G753">
        <v>5000</v>
      </c>
    </row>
    <row r="754" spans="5:7" x14ac:dyDescent="0.25">
      <c r="E754" t="s">
        <v>462</v>
      </c>
      <c r="F754">
        <v>0</v>
      </c>
      <c r="G754">
        <v>0</v>
      </c>
    </row>
    <row r="755" spans="5:7" x14ac:dyDescent="0.25">
      <c r="E755" t="s">
        <v>524</v>
      </c>
      <c r="F755">
        <v>0</v>
      </c>
      <c r="G755">
        <v>0</v>
      </c>
    </row>
    <row r="756" spans="5:7" x14ac:dyDescent="0.25">
      <c r="E756" t="s">
        <v>462</v>
      </c>
      <c r="F756">
        <v>0</v>
      </c>
      <c r="G756">
        <v>0</v>
      </c>
    </row>
    <row r="757" spans="5:7" x14ac:dyDescent="0.25">
      <c r="E757" t="s">
        <v>525</v>
      </c>
      <c r="F757">
        <v>0</v>
      </c>
      <c r="G757">
        <v>0</v>
      </c>
    </row>
    <row r="758" spans="5:7" x14ac:dyDescent="0.25">
      <c r="E758" t="s">
        <v>507</v>
      </c>
      <c r="F758">
        <v>0</v>
      </c>
      <c r="G758">
        <v>0</v>
      </c>
    </row>
    <row r="759" spans="5:7" x14ac:dyDescent="0.25">
      <c r="E759" t="s">
        <v>462</v>
      </c>
      <c r="F759">
        <v>0</v>
      </c>
      <c r="G759">
        <v>0</v>
      </c>
    </row>
    <row r="760" spans="5:7" x14ac:dyDescent="0.25">
      <c r="E760" t="s">
        <v>484</v>
      </c>
      <c r="F760">
        <v>0</v>
      </c>
      <c r="G760">
        <v>0</v>
      </c>
    </row>
    <row r="761" spans="5:7" x14ac:dyDescent="0.25">
      <c r="E761" t="s">
        <v>471</v>
      </c>
      <c r="F761">
        <v>0</v>
      </c>
      <c r="G761">
        <v>0</v>
      </c>
    </row>
    <row r="762" spans="5:7" x14ac:dyDescent="0.25">
      <c r="E762" t="s">
        <v>462</v>
      </c>
      <c r="F762">
        <v>0</v>
      </c>
      <c r="G762">
        <v>0</v>
      </c>
    </row>
    <row r="763" spans="5:7" x14ac:dyDescent="0.25">
      <c r="E763" t="s">
        <v>477</v>
      </c>
      <c r="F763">
        <v>0</v>
      </c>
      <c r="G763">
        <v>0</v>
      </c>
    </row>
    <row r="764" spans="5:7" x14ac:dyDescent="0.25">
      <c r="E764" t="s">
        <v>462</v>
      </c>
      <c r="F764">
        <v>0</v>
      </c>
      <c r="G764">
        <v>0</v>
      </c>
    </row>
    <row r="765" spans="5:7" x14ac:dyDescent="0.25">
      <c r="E765" t="s">
        <v>470</v>
      </c>
      <c r="F765">
        <v>0</v>
      </c>
      <c r="G765">
        <v>0</v>
      </c>
    </row>
    <row r="766" spans="5:7" x14ac:dyDescent="0.25">
      <c r="E766" t="s">
        <v>526</v>
      </c>
      <c r="F766">
        <v>0</v>
      </c>
      <c r="G766">
        <v>0</v>
      </c>
    </row>
    <row r="767" spans="5:7" x14ac:dyDescent="0.25">
      <c r="E767" t="s">
        <v>486</v>
      </c>
      <c r="F767">
        <v>0</v>
      </c>
      <c r="G767">
        <v>0</v>
      </c>
    </row>
    <row r="768" spans="5:7" x14ac:dyDescent="0.25">
      <c r="E768" t="s">
        <v>484</v>
      </c>
      <c r="F768">
        <v>0</v>
      </c>
      <c r="G768">
        <v>0</v>
      </c>
    </row>
    <row r="769" spans="5:7" x14ac:dyDescent="0.25">
      <c r="E769" t="s">
        <v>467</v>
      </c>
      <c r="F769">
        <v>0</v>
      </c>
      <c r="G769">
        <v>0</v>
      </c>
    </row>
    <row r="770" spans="5:7" x14ac:dyDescent="0.25">
      <c r="E770" t="s">
        <v>497</v>
      </c>
      <c r="F770">
        <v>0</v>
      </c>
      <c r="G770">
        <v>0</v>
      </c>
    </row>
    <row r="771" spans="5:7" x14ac:dyDescent="0.25">
      <c r="E771" t="s">
        <v>477</v>
      </c>
      <c r="F771">
        <v>0</v>
      </c>
      <c r="G771">
        <v>2100</v>
      </c>
    </row>
    <row r="772" spans="5:7" x14ac:dyDescent="0.25">
      <c r="E772" t="s">
        <v>469</v>
      </c>
      <c r="F772">
        <v>0</v>
      </c>
      <c r="G772">
        <v>0</v>
      </c>
    </row>
    <row r="773" spans="5:7" x14ac:dyDescent="0.25">
      <c r="E773" t="s">
        <v>463</v>
      </c>
      <c r="F773">
        <v>0</v>
      </c>
      <c r="G773">
        <v>0</v>
      </c>
    </row>
    <row r="774" spans="5:7" x14ac:dyDescent="0.25">
      <c r="E774" t="s">
        <v>491</v>
      </c>
      <c r="F774">
        <v>0</v>
      </c>
      <c r="G774">
        <v>0</v>
      </c>
    </row>
    <row r="775" spans="5:7" x14ac:dyDescent="0.25">
      <c r="E775" t="s">
        <v>501</v>
      </c>
      <c r="F775">
        <v>0</v>
      </c>
      <c r="G775">
        <v>0</v>
      </c>
    </row>
    <row r="776" spans="5:7" x14ac:dyDescent="0.25">
      <c r="E776" t="s">
        <v>497</v>
      </c>
      <c r="F776">
        <v>0</v>
      </c>
      <c r="G776">
        <v>0</v>
      </c>
    </row>
    <row r="777" spans="5:7" x14ac:dyDescent="0.25">
      <c r="E777" t="s">
        <v>502</v>
      </c>
      <c r="F777">
        <v>0</v>
      </c>
      <c r="G777">
        <v>0</v>
      </c>
    </row>
    <row r="778" spans="5:7" x14ac:dyDescent="0.25">
      <c r="E778" t="s">
        <v>470</v>
      </c>
      <c r="F778">
        <v>0</v>
      </c>
      <c r="G778">
        <v>0</v>
      </c>
    </row>
    <row r="779" spans="5:7" x14ac:dyDescent="0.25">
      <c r="E779" t="s">
        <v>480</v>
      </c>
      <c r="F779">
        <v>0</v>
      </c>
      <c r="G779">
        <v>0</v>
      </c>
    </row>
    <row r="780" spans="5:7" x14ac:dyDescent="0.25">
      <c r="E780" t="s">
        <v>462</v>
      </c>
      <c r="F780">
        <v>0</v>
      </c>
      <c r="G780">
        <v>0</v>
      </c>
    </row>
    <row r="781" spans="5:7" x14ac:dyDescent="0.25">
      <c r="E781" t="s">
        <v>474</v>
      </c>
      <c r="F781">
        <v>0</v>
      </c>
      <c r="G781">
        <v>0</v>
      </c>
    </row>
    <row r="782" spans="5:7" x14ac:dyDescent="0.25">
      <c r="E782" t="s">
        <v>513</v>
      </c>
      <c r="F782">
        <v>0</v>
      </c>
      <c r="G782">
        <v>0</v>
      </c>
    </row>
    <row r="783" spans="5:7" x14ac:dyDescent="0.25">
      <c r="E783" t="s">
        <v>472</v>
      </c>
      <c r="F783">
        <v>0</v>
      </c>
      <c r="G783">
        <v>0</v>
      </c>
    </row>
    <row r="784" spans="5:7" x14ac:dyDescent="0.25">
      <c r="E784" t="s">
        <v>467</v>
      </c>
      <c r="F784">
        <v>0</v>
      </c>
      <c r="G784">
        <v>0</v>
      </c>
    </row>
    <row r="785" spans="5:7" x14ac:dyDescent="0.25">
      <c r="E785" t="s">
        <v>489</v>
      </c>
      <c r="F785">
        <v>0</v>
      </c>
      <c r="G785">
        <v>0</v>
      </c>
    </row>
    <row r="786" spans="5:7" x14ac:dyDescent="0.25">
      <c r="E786" t="s">
        <v>574</v>
      </c>
      <c r="F786">
        <v>0</v>
      </c>
      <c r="G786">
        <v>0</v>
      </c>
    </row>
    <row r="787" spans="5:7" x14ac:dyDescent="0.25">
      <c r="E787" t="s">
        <v>462</v>
      </c>
      <c r="F787">
        <v>0</v>
      </c>
      <c r="G787">
        <v>0</v>
      </c>
    </row>
    <row r="788" spans="5:7" x14ac:dyDescent="0.25">
      <c r="E788" t="s">
        <v>497</v>
      </c>
      <c r="F788">
        <v>0</v>
      </c>
      <c r="G788">
        <v>0</v>
      </c>
    </row>
    <row r="789" spans="5:7" x14ac:dyDescent="0.25">
      <c r="E789" t="s">
        <v>477</v>
      </c>
      <c r="F789">
        <v>0</v>
      </c>
      <c r="G789">
        <v>0</v>
      </c>
    </row>
    <row r="790" spans="5:7" x14ac:dyDescent="0.25">
      <c r="E790" t="s">
        <v>491</v>
      </c>
      <c r="F790">
        <v>0</v>
      </c>
      <c r="G790">
        <v>0</v>
      </c>
    </row>
    <row r="791" spans="5:7" x14ac:dyDescent="0.25">
      <c r="E791" t="s">
        <v>468</v>
      </c>
      <c r="F791">
        <v>0</v>
      </c>
      <c r="G791">
        <v>0</v>
      </c>
    </row>
    <row r="792" spans="5:7" x14ac:dyDescent="0.25">
      <c r="E792" t="s">
        <v>462</v>
      </c>
      <c r="F792">
        <v>0</v>
      </c>
      <c r="G792">
        <v>0</v>
      </c>
    </row>
    <row r="793" spans="5:7" x14ac:dyDescent="0.25">
      <c r="E793" t="s">
        <v>475</v>
      </c>
      <c r="F793">
        <v>0</v>
      </c>
      <c r="G793">
        <v>0</v>
      </c>
    </row>
    <row r="794" spans="5:7" x14ac:dyDescent="0.25">
      <c r="E794" t="s">
        <v>468</v>
      </c>
      <c r="F794">
        <v>0</v>
      </c>
      <c r="G794">
        <v>0</v>
      </c>
    </row>
    <row r="795" spans="5:7" x14ac:dyDescent="0.25">
      <c r="E795" t="s">
        <v>479</v>
      </c>
      <c r="F795">
        <v>0</v>
      </c>
      <c r="G795">
        <v>0</v>
      </c>
    </row>
    <row r="796" spans="5:7" x14ac:dyDescent="0.25">
      <c r="E796" t="s">
        <v>462</v>
      </c>
      <c r="F796">
        <v>0</v>
      </c>
      <c r="G796">
        <v>0</v>
      </c>
    </row>
    <row r="797" spans="5:7" x14ac:dyDescent="0.25">
      <c r="E797" t="s">
        <v>479</v>
      </c>
      <c r="F797">
        <v>0</v>
      </c>
      <c r="G797">
        <v>0</v>
      </c>
    </row>
    <row r="798" spans="5:7" x14ac:dyDescent="0.25">
      <c r="E798" t="s">
        <v>465</v>
      </c>
      <c r="F798">
        <v>0</v>
      </c>
      <c r="G798">
        <v>0</v>
      </c>
    </row>
    <row r="799" spans="5:7" x14ac:dyDescent="0.25">
      <c r="E799" t="s">
        <v>497</v>
      </c>
      <c r="F799">
        <v>0</v>
      </c>
      <c r="G799">
        <v>0</v>
      </c>
    </row>
    <row r="800" spans="5:7" x14ac:dyDescent="0.25">
      <c r="E800" t="s">
        <v>463</v>
      </c>
      <c r="F800">
        <v>0</v>
      </c>
      <c r="G800">
        <v>0</v>
      </c>
    </row>
    <row r="801" spans="5:7" x14ac:dyDescent="0.25">
      <c r="E801" t="s">
        <v>480</v>
      </c>
      <c r="F801">
        <v>0</v>
      </c>
      <c r="G801">
        <v>0</v>
      </c>
    </row>
    <row r="802" spans="5:7" x14ac:dyDescent="0.25">
      <c r="E802" t="s">
        <v>477</v>
      </c>
      <c r="F802">
        <v>0</v>
      </c>
      <c r="G802">
        <v>0</v>
      </c>
    </row>
    <row r="803" spans="5:7" x14ac:dyDescent="0.25">
      <c r="E803" t="s">
        <v>462</v>
      </c>
      <c r="F803">
        <v>0</v>
      </c>
      <c r="G803">
        <v>0</v>
      </c>
    </row>
    <row r="804" spans="5:7" x14ac:dyDescent="0.25">
      <c r="E804" t="s">
        <v>487</v>
      </c>
      <c r="F804">
        <v>0</v>
      </c>
      <c r="G804">
        <v>6080</v>
      </c>
    </row>
    <row r="805" spans="5:7" x14ac:dyDescent="0.25">
      <c r="E805" t="s">
        <v>491</v>
      </c>
      <c r="F805">
        <v>0</v>
      </c>
      <c r="G805">
        <v>0</v>
      </c>
    </row>
    <row r="806" spans="5:7" x14ac:dyDescent="0.25">
      <c r="E806" t="s">
        <v>497</v>
      </c>
      <c r="F806">
        <v>0</v>
      </c>
      <c r="G806">
        <v>0</v>
      </c>
    </row>
    <row r="807" spans="5:7" x14ac:dyDescent="0.25">
      <c r="E807" t="s">
        <v>463</v>
      </c>
      <c r="F807">
        <v>0</v>
      </c>
      <c r="G807">
        <v>0</v>
      </c>
    </row>
    <row r="808" spans="5:7" x14ac:dyDescent="0.25">
      <c r="E808" t="s">
        <v>479</v>
      </c>
      <c r="F808">
        <v>0</v>
      </c>
      <c r="G808">
        <v>0</v>
      </c>
    </row>
    <row r="809" spans="5:7" x14ac:dyDescent="0.25">
      <c r="E809" t="s">
        <v>567</v>
      </c>
      <c r="F809">
        <v>0</v>
      </c>
      <c r="G809">
        <v>0</v>
      </c>
    </row>
    <row r="810" spans="5:7" x14ac:dyDescent="0.25">
      <c r="E810" t="s">
        <v>463</v>
      </c>
      <c r="F810">
        <v>0</v>
      </c>
      <c r="G810">
        <v>0</v>
      </c>
    </row>
    <row r="811" spans="5:7" x14ac:dyDescent="0.25">
      <c r="E811" t="s">
        <v>463</v>
      </c>
      <c r="F811">
        <v>0</v>
      </c>
      <c r="G811">
        <v>0</v>
      </c>
    </row>
    <row r="812" spans="5:7" x14ac:dyDescent="0.25">
      <c r="E812" t="s">
        <v>487</v>
      </c>
      <c r="F812">
        <v>0</v>
      </c>
      <c r="G812">
        <v>0</v>
      </c>
    </row>
    <row r="813" spans="5:7" x14ac:dyDescent="0.25">
      <c r="E813" t="s">
        <v>468</v>
      </c>
      <c r="F813">
        <v>0</v>
      </c>
      <c r="G813">
        <v>0</v>
      </c>
    </row>
    <row r="814" spans="5:7" x14ac:dyDescent="0.25">
      <c r="E814" t="s">
        <v>497</v>
      </c>
      <c r="F814">
        <v>0</v>
      </c>
      <c r="G814">
        <v>0</v>
      </c>
    </row>
    <row r="815" spans="5:7" x14ac:dyDescent="0.25">
      <c r="E815" t="s">
        <v>463</v>
      </c>
      <c r="F815">
        <v>0</v>
      </c>
      <c r="G815">
        <v>0</v>
      </c>
    </row>
    <row r="816" spans="5:7" x14ac:dyDescent="0.25">
      <c r="E816" t="s">
        <v>529</v>
      </c>
      <c r="F816">
        <v>0</v>
      </c>
      <c r="G816">
        <v>0</v>
      </c>
    </row>
    <row r="817" spans="5:7" x14ac:dyDescent="0.25">
      <c r="E817" t="s">
        <v>489</v>
      </c>
      <c r="F817">
        <v>0</v>
      </c>
      <c r="G817">
        <v>0</v>
      </c>
    </row>
    <row r="818" spans="5:7" x14ac:dyDescent="0.25">
      <c r="E818" t="s">
        <v>483</v>
      </c>
      <c r="F818">
        <v>0</v>
      </c>
      <c r="G818">
        <v>0</v>
      </c>
    </row>
    <row r="819" spans="5:7" x14ac:dyDescent="0.25">
      <c r="E819" t="s">
        <v>462</v>
      </c>
      <c r="F819">
        <v>0</v>
      </c>
      <c r="G819">
        <v>0</v>
      </c>
    </row>
    <row r="820" spans="5:7" x14ac:dyDescent="0.25">
      <c r="E820" t="s">
        <v>468</v>
      </c>
      <c r="F820">
        <v>0</v>
      </c>
      <c r="G820">
        <v>0</v>
      </c>
    </row>
    <row r="821" spans="5:7" x14ac:dyDescent="0.25">
      <c r="E821" t="s">
        <v>463</v>
      </c>
      <c r="F821">
        <v>0</v>
      </c>
      <c r="G821">
        <v>0</v>
      </c>
    </row>
    <row r="822" spans="5:7" x14ac:dyDescent="0.25">
      <c r="E822" t="s">
        <v>465</v>
      </c>
      <c r="F822">
        <v>0</v>
      </c>
      <c r="G822">
        <v>0</v>
      </c>
    </row>
    <row r="823" spans="5:7" x14ac:dyDescent="0.25">
      <c r="E823" t="s">
        <v>472</v>
      </c>
      <c r="F823">
        <v>0</v>
      </c>
      <c r="G823">
        <v>0</v>
      </c>
    </row>
    <row r="824" spans="5:7" x14ac:dyDescent="0.25">
      <c r="E824" t="s">
        <v>510</v>
      </c>
      <c r="F824">
        <v>0</v>
      </c>
      <c r="G824">
        <v>0</v>
      </c>
    </row>
    <row r="825" spans="5:7" x14ac:dyDescent="0.25">
      <c r="E825" t="s">
        <v>497</v>
      </c>
      <c r="F825">
        <v>0</v>
      </c>
      <c r="G825">
        <v>0</v>
      </c>
    </row>
    <row r="826" spans="5:7" x14ac:dyDescent="0.25">
      <c r="E826" t="s">
        <v>487</v>
      </c>
      <c r="F826">
        <v>0</v>
      </c>
      <c r="G826">
        <v>0</v>
      </c>
    </row>
    <row r="827" spans="5:7" x14ac:dyDescent="0.25">
      <c r="E827" t="s">
        <v>497</v>
      </c>
      <c r="F827">
        <v>0</v>
      </c>
      <c r="G827">
        <v>0</v>
      </c>
    </row>
    <row r="828" spans="5:7" x14ac:dyDescent="0.25">
      <c r="E828" t="s">
        <v>497</v>
      </c>
      <c r="F828">
        <v>0</v>
      </c>
      <c r="G828">
        <v>6180</v>
      </c>
    </row>
    <row r="829" spans="5:7" x14ac:dyDescent="0.25">
      <c r="E829" t="s">
        <v>497</v>
      </c>
      <c r="F829">
        <v>0</v>
      </c>
      <c r="G829">
        <v>0</v>
      </c>
    </row>
    <row r="830" spans="5:7" x14ac:dyDescent="0.25">
      <c r="E830" t="s">
        <v>465</v>
      </c>
      <c r="F830">
        <v>0</v>
      </c>
      <c r="G830">
        <v>0</v>
      </c>
    </row>
    <row r="831" spans="5:7" x14ac:dyDescent="0.25">
      <c r="E831" t="s">
        <v>486</v>
      </c>
      <c r="F831">
        <v>0</v>
      </c>
      <c r="G831">
        <v>0</v>
      </c>
    </row>
    <row r="832" spans="5:7" x14ac:dyDescent="0.25">
      <c r="E832" t="s">
        <v>475</v>
      </c>
      <c r="F832">
        <v>0</v>
      </c>
      <c r="G832">
        <v>0</v>
      </c>
    </row>
    <row r="833" spans="5:7" x14ac:dyDescent="0.25">
      <c r="E833" t="s">
        <v>472</v>
      </c>
      <c r="F833">
        <v>0</v>
      </c>
      <c r="G833">
        <v>0</v>
      </c>
    </row>
    <row r="834" spans="5:7" x14ac:dyDescent="0.25">
      <c r="E834" t="s">
        <v>477</v>
      </c>
      <c r="F834">
        <v>0</v>
      </c>
      <c r="G834">
        <v>0</v>
      </c>
    </row>
    <row r="835" spans="5:7" x14ac:dyDescent="0.25">
      <c r="E835" t="s">
        <v>463</v>
      </c>
      <c r="F835">
        <v>0</v>
      </c>
      <c r="G835">
        <v>0</v>
      </c>
    </row>
    <row r="836" spans="5:7" x14ac:dyDescent="0.25">
      <c r="E836" t="s">
        <v>471</v>
      </c>
      <c r="F836">
        <v>0</v>
      </c>
      <c r="G836">
        <v>0</v>
      </c>
    </row>
    <row r="837" spans="5:7" x14ac:dyDescent="0.25">
      <c r="E837" t="s">
        <v>462</v>
      </c>
      <c r="F837">
        <v>0</v>
      </c>
      <c r="G837">
        <v>0</v>
      </c>
    </row>
    <row r="838" spans="5:7" x14ac:dyDescent="0.25">
      <c r="E838" t="s">
        <v>470</v>
      </c>
      <c r="F838">
        <v>0</v>
      </c>
      <c r="G838">
        <v>0</v>
      </c>
    </row>
    <row r="839" spans="5:7" x14ac:dyDescent="0.25">
      <c r="E839" t="s">
        <v>462</v>
      </c>
      <c r="F839">
        <v>0</v>
      </c>
      <c r="G839">
        <v>0</v>
      </c>
    </row>
    <row r="840" spans="5:7" x14ac:dyDescent="0.25">
      <c r="E840" t="s">
        <v>500</v>
      </c>
      <c r="F840">
        <v>0</v>
      </c>
      <c r="G840">
        <v>0</v>
      </c>
    </row>
    <row r="841" spans="5:7" x14ac:dyDescent="0.25">
      <c r="E841" t="s">
        <v>463</v>
      </c>
      <c r="F841">
        <v>0</v>
      </c>
      <c r="G841">
        <v>0</v>
      </c>
    </row>
    <row r="842" spans="5:7" x14ac:dyDescent="0.25">
      <c r="E842" t="s">
        <v>472</v>
      </c>
      <c r="F842">
        <v>0</v>
      </c>
      <c r="G842">
        <v>0</v>
      </c>
    </row>
    <row r="843" spans="5:7" x14ac:dyDescent="0.25">
      <c r="E843" t="s">
        <v>470</v>
      </c>
      <c r="F843">
        <v>0</v>
      </c>
      <c r="G843">
        <v>0</v>
      </c>
    </row>
    <row r="844" spans="5:7" x14ac:dyDescent="0.25">
      <c r="E844" t="s">
        <v>463</v>
      </c>
      <c r="F844">
        <v>0</v>
      </c>
      <c r="G844">
        <v>0</v>
      </c>
    </row>
    <row r="845" spans="5:7" x14ac:dyDescent="0.25">
      <c r="E845" t="s">
        <v>478</v>
      </c>
      <c r="F845">
        <v>0</v>
      </c>
      <c r="G845">
        <v>0</v>
      </c>
    </row>
    <row r="846" spans="5:7" x14ac:dyDescent="0.25">
      <c r="E846" t="s">
        <v>482</v>
      </c>
      <c r="F846">
        <v>0</v>
      </c>
      <c r="G846">
        <v>0</v>
      </c>
    </row>
    <row r="847" spans="5:7" x14ac:dyDescent="0.25">
      <c r="E847" t="s">
        <v>462</v>
      </c>
      <c r="F847">
        <v>0</v>
      </c>
      <c r="G847">
        <v>0</v>
      </c>
    </row>
    <row r="848" spans="5:7" x14ac:dyDescent="0.25">
      <c r="E848" t="s">
        <v>483</v>
      </c>
      <c r="F848">
        <v>0</v>
      </c>
      <c r="G848">
        <v>0</v>
      </c>
    </row>
    <row r="849" spans="5:7" x14ac:dyDescent="0.25">
      <c r="E849" t="s">
        <v>477</v>
      </c>
      <c r="F849">
        <v>0</v>
      </c>
      <c r="G849">
        <v>0</v>
      </c>
    </row>
    <row r="850" spans="5:7" x14ac:dyDescent="0.25">
      <c r="E850" t="s">
        <v>477</v>
      </c>
      <c r="F850">
        <v>0</v>
      </c>
      <c r="G850">
        <v>0</v>
      </c>
    </row>
    <row r="851" spans="5:7" x14ac:dyDescent="0.25">
      <c r="E851" t="s">
        <v>462</v>
      </c>
      <c r="F851">
        <v>0</v>
      </c>
      <c r="G851">
        <v>0</v>
      </c>
    </row>
    <row r="852" spans="5:7" x14ac:dyDescent="0.25">
      <c r="E852" t="s">
        <v>462</v>
      </c>
      <c r="F852">
        <v>0</v>
      </c>
      <c r="G852">
        <v>0</v>
      </c>
    </row>
    <row r="853" spans="5:7" x14ac:dyDescent="0.25">
      <c r="E853" t="s">
        <v>470</v>
      </c>
      <c r="F853">
        <v>0</v>
      </c>
      <c r="G853">
        <v>0</v>
      </c>
    </row>
    <row r="854" spans="5:7" x14ac:dyDescent="0.25">
      <c r="E854" t="s">
        <v>463</v>
      </c>
      <c r="F854">
        <v>0</v>
      </c>
      <c r="G854">
        <v>0</v>
      </c>
    </row>
    <row r="855" spans="5:7" x14ac:dyDescent="0.25">
      <c r="E855" t="s">
        <v>472</v>
      </c>
      <c r="F855">
        <v>0</v>
      </c>
      <c r="G855">
        <v>0</v>
      </c>
    </row>
    <row r="856" spans="5:7" x14ac:dyDescent="0.25">
      <c r="E856" t="s">
        <v>470</v>
      </c>
      <c r="F856">
        <v>0</v>
      </c>
      <c r="G856">
        <v>0</v>
      </c>
    </row>
    <row r="857" spans="5:7" x14ac:dyDescent="0.25">
      <c r="E857" t="s">
        <v>493</v>
      </c>
      <c r="F857">
        <v>0</v>
      </c>
      <c r="G857">
        <v>0</v>
      </c>
    </row>
    <row r="858" spans="5:7" x14ac:dyDescent="0.25">
      <c r="E858" t="s">
        <v>465</v>
      </c>
      <c r="F858">
        <v>0</v>
      </c>
      <c r="G858">
        <v>0</v>
      </c>
    </row>
    <row r="859" spans="5:7" x14ac:dyDescent="0.25">
      <c r="E859" t="s">
        <v>497</v>
      </c>
      <c r="F859">
        <v>0</v>
      </c>
      <c r="G859">
        <v>0</v>
      </c>
    </row>
    <row r="860" spans="5:7" x14ac:dyDescent="0.25">
      <c r="E860" t="s">
        <v>507</v>
      </c>
      <c r="F860">
        <v>0</v>
      </c>
      <c r="G860">
        <v>0</v>
      </c>
    </row>
    <row r="861" spans="5:7" x14ac:dyDescent="0.25">
      <c r="E861" t="s">
        <v>462</v>
      </c>
      <c r="F861">
        <v>0</v>
      </c>
      <c r="G861">
        <v>0</v>
      </c>
    </row>
    <row r="862" spans="5:7" x14ac:dyDescent="0.25">
      <c r="E862" t="s">
        <v>463</v>
      </c>
      <c r="F862">
        <v>0</v>
      </c>
      <c r="G862">
        <v>0</v>
      </c>
    </row>
    <row r="863" spans="5:7" x14ac:dyDescent="0.25">
      <c r="E863" t="s">
        <v>470</v>
      </c>
      <c r="F863">
        <v>0</v>
      </c>
      <c r="G863">
        <v>0</v>
      </c>
    </row>
    <row r="864" spans="5:7" x14ac:dyDescent="0.25">
      <c r="E864" t="s">
        <v>470</v>
      </c>
      <c r="F864">
        <v>0</v>
      </c>
      <c r="G864">
        <v>0</v>
      </c>
    </row>
    <row r="865" spans="5:7" x14ac:dyDescent="0.25">
      <c r="E865" t="s">
        <v>465</v>
      </c>
      <c r="F865">
        <v>0</v>
      </c>
      <c r="G865">
        <v>200</v>
      </c>
    </row>
    <row r="866" spans="5:7" x14ac:dyDescent="0.25">
      <c r="E866" t="s">
        <v>485</v>
      </c>
      <c r="F866">
        <v>0</v>
      </c>
      <c r="G866">
        <v>0</v>
      </c>
    </row>
    <row r="867" spans="5:7" x14ac:dyDescent="0.25">
      <c r="E867" t="s">
        <v>500</v>
      </c>
      <c r="F867">
        <v>0</v>
      </c>
      <c r="G867">
        <v>0</v>
      </c>
    </row>
    <row r="868" spans="5:7" x14ac:dyDescent="0.25">
      <c r="E868" t="s">
        <v>477</v>
      </c>
      <c r="F868">
        <v>0</v>
      </c>
      <c r="G868">
        <v>0</v>
      </c>
    </row>
    <row r="869" spans="5:7" x14ac:dyDescent="0.25">
      <c r="E869" t="s">
        <v>468</v>
      </c>
      <c r="F869">
        <v>0</v>
      </c>
      <c r="G869">
        <v>0</v>
      </c>
    </row>
    <row r="870" spans="5:7" x14ac:dyDescent="0.25">
      <c r="E870" t="s">
        <v>489</v>
      </c>
      <c r="F870">
        <v>0</v>
      </c>
      <c r="G870">
        <v>0</v>
      </c>
    </row>
    <row r="871" spans="5:7" x14ac:dyDescent="0.25">
      <c r="E871" t="s">
        <v>462</v>
      </c>
      <c r="F871">
        <v>0</v>
      </c>
      <c r="G871">
        <v>0</v>
      </c>
    </row>
    <row r="872" spans="5:7" x14ac:dyDescent="0.25">
      <c r="E872" t="s">
        <v>462</v>
      </c>
      <c r="F872">
        <v>0</v>
      </c>
      <c r="G872">
        <v>0</v>
      </c>
    </row>
    <row r="873" spans="5:7" x14ac:dyDescent="0.25">
      <c r="E873" t="s">
        <v>469</v>
      </c>
      <c r="F873">
        <v>0</v>
      </c>
      <c r="G873">
        <v>0</v>
      </c>
    </row>
    <row r="874" spans="5:7" x14ac:dyDescent="0.25">
      <c r="E874" t="s">
        <v>462</v>
      </c>
      <c r="F874">
        <v>0</v>
      </c>
      <c r="G874">
        <v>0</v>
      </c>
    </row>
    <row r="875" spans="5:7" x14ac:dyDescent="0.25">
      <c r="E875" t="s">
        <v>462</v>
      </c>
      <c r="F875">
        <v>0</v>
      </c>
      <c r="G875">
        <v>0</v>
      </c>
    </row>
    <row r="876" spans="5:7" x14ac:dyDescent="0.25">
      <c r="E876" t="s">
        <v>470</v>
      </c>
      <c r="F876">
        <v>0</v>
      </c>
      <c r="G876">
        <v>6000</v>
      </c>
    </row>
    <row r="877" spans="5:7" x14ac:dyDescent="0.25">
      <c r="E877" t="s">
        <v>479</v>
      </c>
      <c r="F877">
        <v>0</v>
      </c>
      <c r="G877">
        <v>0</v>
      </c>
    </row>
    <row r="878" spans="5:7" x14ac:dyDescent="0.25">
      <c r="E878" t="s">
        <v>463</v>
      </c>
      <c r="F878">
        <v>0</v>
      </c>
      <c r="G878">
        <v>0</v>
      </c>
    </row>
    <row r="879" spans="5:7" x14ac:dyDescent="0.25">
      <c r="E879" t="s">
        <v>483</v>
      </c>
      <c r="F879">
        <v>0</v>
      </c>
      <c r="G879">
        <v>0</v>
      </c>
    </row>
    <row r="880" spans="5:7" x14ac:dyDescent="0.25">
      <c r="E880" t="s">
        <v>497</v>
      </c>
      <c r="F880">
        <v>0</v>
      </c>
      <c r="G880">
        <v>0</v>
      </c>
    </row>
    <row r="881" spans="5:7" x14ac:dyDescent="0.25">
      <c r="E881" t="s">
        <v>497</v>
      </c>
      <c r="F881">
        <v>0</v>
      </c>
      <c r="G881">
        <v>0</v>
      </c>
    </row>
    <row r="882" spans="5:7" x14ac:dyDescent="0.25">
      <c r="E882" t="s">
        <v>531</v>
      </c>
      <c r="F882">
        <v>0</v>
      </c>
      <c r="G882">
        <v>0</v>
      </c>
    </row>
    <row r="883" spans="5:7" x14ac:dyDescent="0.25">
      <c r="E883" t="s">
        <v>468</v>
      </c>
      <c r="F883">
        <v>0</v>
      </c>
      <c r="G883">
        <v>0</v>
      </c>
    </row>
    <row r="884" spans="5:7" x14ac:dyDescent="0.25">
      <c r="E884" t="s">
        <v>480</v>
      </c>
      <c r="F884">
        <v>0</v>
      </c>
      <c r="G884">
        <v>0</v>
      </c>
    </row>
    <row r="885" spans="5:7" x14ac:dyDescent="0.25">
      <c r="E885" t="s">
        <v>463</v>
      </c>
      <c r="F885">
        <v>0</v>
      </c>
      <c r="G885">
        <v>0</v>
      </c>
    </row>
    <row r="886" spans="5:7" x14ac:dyDescent="0.25">
      <c r="E886" t="s">
        <v>484</v>
      </c>
      <c r="F886">
        <v>0</v>
      </c>
      <c r="G886">
        <v>0</v>
      </c>
    </row>
    <row r="887" spans="5:7" x14ac:dyDescent="0.25">
      <c r="E887" t="s">
        <v>496</v>
      </c>
      <c r="F887">
        <v>0</v>
      </c>
      <c r="G887">
        <v>0</v>
      </c>
    </row>
    <row r="888" spans="5:7" x14ac:dyDescent="0.25">
      <c r="E888" t="s">
        <v>484</v>
      </c>
      <c r="F888">
        <v>0</v>
      </c>
      <c r="G888">
        <v>0</v>
      </c>
    </row>
    <row r="889" spans="5:7" x14ac:dyDescent="0.25">
      <c r="E889" t="s">
        <v>462</v>
      </c>
      <c r="F889">
        <v>0</v>
      </c>
      <c r="G889">
        <v>0</v>
      </c>
    </row>
    <row r="890" spans="5:7" x14ac:dyDescent="0.25">
      <c r="E890" t="s">
        <v>470</v>
      </c>
      <c r="F890">
        <v>0</v>
      </c>
      <c r="G890">
        <v>0</v>
      </c>
    </row>
    <row r="891" spans="5:7" x14ac:dyDescent="0.25">
      <c r="E891" t="s">
        <v>462</v>
      </c>
      <c r="F891">
        <v>0</v>
      </c>
      <c r="G891">
        <v>0</v>
      </c>
    </row>
    <row r="892" spans="5:7" x14ac:dyDescent="0.25">
      <c r="E892" t="s">
        <v>489</v>
      </c>
      <c r="F892">
        <v>0</v>
      </c>
      <c r="G892">
        <v>0</v>
      </c>
    </row>
    <row r="893" spans="5:7" x14ac:dyDescent="0.25">
      <c r="E893" t="s">
        <v>463</v>
      </c>
      <c r="F893">
        <v>0</v>
      </c>
      <c r="G893">
        <v>0</v>
      </c>
    </row>
    <row r="894" spans="5:7" x14ac:dyDescent="0.25">
      <c r="E894" t="s">
        <v>484</v>
      </c>
      <c r="F894">
        <v>0</v>
      </c>
      <c r="G894">
        <v>0</v>
      </c>
    </row>
    <row r="895" spans="5:7" x14ac:dyDescent="0.25">
      <c r="E895" t="s">
        <v>463</v>
      </c>
      <c r="F895">
        <v>0</v>
      </c>
      <c r="G895">
        <v>0</v>
      </c>
    </row>
    <row r="896" spans="5:7" x14ac:dyDescent="0.25">
      <c r="E896" t="s">
        <v>463</v>
      </c>
      <c r="F896">
        <v>0</v>
      </c>
      <c r="G896">
        <v>0</v>
      </c>
    </row>
    <row r="897" spans="5:7" x14ac:dyDescent="0.25">
      <c r="E897" t="s">
        <v>567</v>
      </c>
      <c r="F897">
        <v>0</v>
      </c>
      <c r="G897">
        <v>0</v>
      </c>
    </row>
    <row r="898" spans="5:7" x14ac:dyDescent="0.25">
      <c r="E898" t="s">
        <v>484</v>
      </c>
      <c r="F898">
        <v>0</v>
      </c>
      <c r="G898">
        <v>0</v>
      </c>
    </row>
    <row r="899" spans="5:7" x14ac:dyDescent="0.25">
      <c r="E899" t="s">
        <v>462</v>
      </c>
      <c r="F899">
        <v>0</v>
      </c>
      <c r="G899">
        <v>0</v>
      </c>
    </row>
    <row r="900" spans="5:7" x14ac:dyDescent="0.25">
      <c r="E900" t="s">
        <v>463</v>
      </c>
      <c r="F900">
        <v>0</v>
      </c>
      <c r="G900">
        <v>0</v>
      </c>
    </row>
    <row r="901" spans="5:7" x14ac:dyDescent="0.25">
      <c r="E901" t="s">
        <v>491</v>
      </c>
      <c r="F901">
        <v>0</v>
      </c>
      <c r="G901">
        <v>0</v>
      </c>
    </row>
    <row r="902" spans="5:7" x14ac:dyDescent="0.25">
      <c r="E902" t="s">
        <v>500</v>
      </c>
      <c r="F902">
        <v>0</v>
      </c>
      <c r="G902">
        <v>0</v>
      </c>
    </row>
    <row r="903" spans="5:7" x14ac:dyDescent="0.25">
      <c r="E903" t="s">
        <v>484</v>
      </c>
      <c r="F903">
        <v>0</v>
      </c>
      <c r="G903">
        <v>0</v>
      </c>
    </row>
    <row r="904" spans="5:7" x14ac:dyDescent="0.25">
      <c r="E904" t="s">
        <v>491</v>
      </c>
      <c r="F904">
        <v>0</v>
      </c>
      <c r="G904">
        <v>0</v>
      </c>
    </row>
    <row r="905" spans="5:7" x14ac:dyDescent="0.25">
      <c r="E905" t="s">
        <v>472</v>
      </c>
      <c r="F905">
        <v>0</v>
      </c>
      <c r="G905">
        <v>0</v>
      </c>
    </row>
    <row r="906" spans="5:7" x14ac:dyDescent="0.25">
      <c r="E906" t="s">
        <v>502</v>
      </c>
      <c r="F906">
        <v>0</v>
      </c>
      <c r="G906">
        <v>0</v>
      </c>
    </row>
    <row r="907" spans="5:7" x14ac:dyDescent="0.25">
      <c r="E907" t="s">
        <v>462</v>
      </c>
      <c r="F907">
        <v>0</v>
      </c>
      <c r="G907">
        <v>0</v>
      </c>
    </row>
    <row r="908" spans="5:7" x14ac:dyDescent="0.25">
      <c r="E908" t="s">
        <v>462</v>
      </c>
      <c r="F908">
        <v>0</v>
      </c>
      <c r="G908">
        <v>0</v>
      </c>
    </row>
    <row r="909" spans="5:7" x14ac:dyDescent="0.25">
      <c r="E909" t="s">
        <v>461</v>
      </c>
      <c r="F909">
        <v>0</v>
      </c>
      <c r="G909">
        <v>0</v>
      </c>
    </row>
    <row r="910" spans="5:7" x14ac:dyDescent="0.25">
      <c r="E910" t="s">
        <v>463</v>
      </c>
      <c r="F910">
        <v>0</v>
      </c>
      <c r="G910">
        <v>0</v>
      </c>
    </row>
    <row r="911" spans="5:7" x14ac:dyDescent="0.25">
      <c r="E911" t="s">
        <v>485</v>
      </c>
      <c r="F911">
        <v>0</v>
      </c>
      <c r="G911">
        <v>0</v>
      </c>
    </row>
    <row r="912" spans="5:7" x14ac:dyDescent="0.25">
      <c r="E912" t="s">
        <v>503</v>
      </c>
      <c r="F912">
        <v>0</v>
      </c>
      <c r="G912">
        <v>400</v>
      </c>
    </row>
    <row r="913" spans="5:7" x14ac:dyDescent="0.25">
      <c r="E913" t="s">
        <v>477</v>
      </c>
      <c r="F913">
        <v>0</v>
      </c>
      <c r="G913">
        <v>0</v>
      </c>
    </row>
    <row r="914" spans="5:7" x14ac:dyDescent="0.25">
      <c r="E914" t="s">
        <v>467</v>
      </c>
      <c r="F914">
        <v>0</v>
      </c>
      <c r="G914">
        <v>0</v>
      </c>
    </row>
    <row r="915" spans="5:7" x14ac:dyDescent="0.25">
      <c r="E915" t="s">
        <v>462</v>
      </c>
      <c r="F915">
        <v>0</v>
      </c>
      <c r="G915">
        <v>0</v>
      </c>
    </row>
    <row r="916" spans="5:7" x14ac:dyDescent="0.25">
      <c r="E916" t="s">
        <v>496</v>
      </c>
      <c r="F916">
        <v>0</v>
      </c>
      <c r="G916">
        <v>0</v>
      </c>
    </row>
    <row r="917" spans="5:7" x14ac:dyDescent="0.25">
      <c r="E917" t="s">
        <v>477</v>
      </c>
      <c r="F917">
        <v>0</v>
      </c>
      <c r="G917">
        <v>5000</v>
      </c>
    </row>
    <row r="918" spans="5:7" x14ac:dyDescent="0.25">
      <c r="E918" t="s">
        <v>532</v>
      </c>
      <c r="F918">
        <v>0</v>
      </c>
      <c r="G918">
        <v>0</v>
      </c>
    </row>
    <row r="919" spans="5:7" x14ac:dyDescent="0.25">
      <c r="E919" t="s">
        <v>510</v>
      </c>
      <c r="F919">
        <v>0</v>
      </c>
      <c r="G919">
        <v>0</v>
      </c>
    </row>
    <row r="920" spans="5:7" x14ac:dyDescent="0.25">
      <c r="E920" t="s">
        <v>486</v>
      </c>
      <c r="F920">
        <v>0</v>
      </c>
      <c r="G920">
        <v>0</v>
      </c>
    </row>
    <row r="921" spans="5:7" x14ac:dyDescent="0.25">
      <c r="E921" t="s">
        <v>486</v>
      </c>
      <c r="F921">
        <v>0</v>
      </c>
      <c r="G921">
        <v>0</v>
      </c>
    </row>
    <row r="922" spans="5:7" x14ac:dyDescent="0.25">
      <c r="E922" t="s">
        <v>482</v>
      </c>
      <c r="F922">
        <v>0</v>
      </c>
      <c r="G922">
        <v>0</v>
      </c>
    </row>
    <row r="923" spans="5:7" x14ac:dyDescent="0.25">
      <c r="E923" t="s">
        <v>501</v>
      </c>
      <c r="F923">
        <v>0</v>
      </c>
      <c r="G923">
        <v>0</v>
      </c>
    </row>
    <row r="924" spans="5:7" x14ac:dyDescent="0.25">
      <c r="E924" t="s">
        <v>484</v>
      </c>
      <c r="F924">
        <v>0</v>
      </c>
      <c r="G924">
        <v>0</v>
      </c>
    </row>
    <row r="925" spans="5:7" x14ac:dyDescent="0.25">
      <c r="E925" t="s">
        <v>462</v>
      </c>
      <c r="F925">
        <v>0</v>
      </c>
      <c r="G925">
        <v>0</v>
      </c>
    </row>
    <row r="926" spans="5:7" x14ac:dyDescent="0.25">
      <c r="E926" t="s">
        <v>462</v>
      </c>
      <c r="F926">
        <v>0</v>
      </c>
      <c r="G926">
        <v>0</v>
      </c>
    </row>
    <row r="927" spans="5:7" x14ac:dyDescent="0.25">
      <c r="E927" t="s">
        <v>470</v>
      </c>
      <c r="F927">
        <v>0</v>
      </c>
      <c r="G927">
        <v>0</v>
      </c>
    </row>
    <row r="928" spans="5:7" x14ac:dyDescent="0.25">
      <c r="E928" t="s">
        <v>533</v>
      </c>
      <c r="F928">
        <v>0</v>
      </c>
      <c r="G928">
        <v>0</v>
      </c>
    </row>
    <row r="929" spans="5:7" x14ac:dyDescent="0.25">
      <c r="E929" t="s">
        <v>488</v>
      </c>
      <c r="F929">
        <v>0</v>
      </c>
      <c r="G929">
        <v>0</v>
      </c>
    </row>
    <row r="930" spans="5:7" x14ac:dyDescent="0.25">
      <c r="E930" t="s">
        <v>534</v>
      </c>
      <c r="F930">
        <v>0</v>
      </c>
      <c r="G930">
        <v>0</v>
      </c>
    </row>
    <row r="931" spans="5:7" x14ac:dyDescent="0.25">
      <c r="E931" t="s">
        <v>465</v>
      </c>
      <c r="F931">
        <v>0</v>
      </c>
      <c r="G931">
        <v>0</v>
      </c>
    </row>
    <row r="932" spans="5:7" x14ac:dyDescent="0.25">
      <c r="E932" t="s">
        <v>463</v>
      </c>
      <c r="F932">
        <v>0</v>
      </c>
      <c r="G932">
        <v>0</v>
      </c>
    </row>
    <row r="933" spans="5:7" x14ac:dyDescent="0.25">
      <c r="E933" t="s">
        <v>485</v>
      </c>
      <c r="F933">
        <v>0</v>
      </c>
      <c r="G933">
        <v>0</v>
      </c>
    </row>
    <row r="934" spans="5:7" x14ac:dyDescent="0.25">
      <c r="E934" t="s">
        <v>482</v>
      </c>
      <c r="F934">
        <v>0</v>
      </c>
      <c r="G934">
        <v>0</v>
      </c>
    </row>
    <row r="935" spans="5:7" x14ac:dyDescent="0.25">
      <c r="E935" t="s">
        <v>463</v>
      </c>
      <c r="F935">
        <v>0</v>
      </c>
      <c r="G935">
        <v>0</v>
      </c>
    </row>
    <row r="936" spans="5:7" x14ac:dyDescent="0.25">
      <c r="E936" t="s">
        <v>517</v>
      </c>
      <c r="F936">
        <v>0</v>
      </c>
      <c r="G936">
        <v>0</v>
      </c>
    </row>
    <row r="937" spans="5:7" x14ac:dyDescent="0.25">
      <c r="E937" t="s">
        <v>462</v>
      </c>
      <c r="F937">
        <v>0</v>
      </c>
      <c r="G937">
        <v>0</v>
      </c>
    </row>
    <row r="938" spans="5:7" x14ac:dyDescent="0.25">
      <c r="E938" t="s">
        <v>486</v>
      </c>
      <c r="F938">
        <v>0</v>
      </c>
      <c r="G938">
        <v>0</v>
      </c>
    </row>
    <row r="939" spans="5:7" x14ac:dyDescent="0.25">
      <c r="E939" t="s">
        <v>503</v>
      </c>
      <c r="F939">
        <v>0</v>
      </c>
      <c r="G939">
        <v>0</v>
      </c>
    </row>
    <row r="940" spans="5:7" x14ac:dyDescent="0.25">
      <c r="E940" t="s">
        <v>472</v>
      </c>
      <c r="F940">
        <v>0</v>
      </c>
      <c r="G940">
        <v>0</v>
      </c>
    </row>
    <row r="941" spans="5:7" x14ac:dyDescent="0.25">
      <c r="E941" t="s">
        <v>463</v>
      </c>
      <c r="F941">
        <v>0</v>
      </c>
      <c r="G941">
        <v>0</v>
      </c>
    </row>
    <row r="942" spans="5:7" x14ac:dyDescent="0.25">
      <c r="E942" t="s">
        <v>575</v>
      </c>
      <c r="F942">
        <v>0</v>
      </c>
      <c r="G942">
        <v>0</v>
      </c>
    </row>
    <row r="943" spans="5:7" x14ac:dyDescent="0.25">
      <c r="E943" t="s">
        <v>483</v>
      </c>
      <c r="F943">
        <v>0</v>
      </c>
      <c r="G943">
        <v>0</v>
      </c>
    </row>
    <row r="944" spans="5:7" x14ac:dyDescent="0.25">
      <c r="E944" t="s">
        <v>462</v>
      </c>
      <c r="F944">
        <v>0</v>
      </c>
      <c r="G944">
        <v>0</v>
      </c>
    </row>
    <row r="945" spans="5:7" x14ac:dyDescent="0.25">
      <c r="E945" t="s">
        <v>463</v>
      </c>
      <c r="F945">
        <v>0</v>
      </c>
      <c r="G945">
        <v>0</v>
      </c>
    </row>
    <row r="946" spans="5:7" x14ac:dyDescent="0.25">
      <c r="E946" t="s">
        <v>480</v>
      </c>
      <c r="F946">
        <v>0</v>
      </c>
      <c r="G946">
        <v>0</v>
      </c>
    </row>
    <row r="947" spans="5:7" x14ac:dyDescent="0.25">
      <c r="E947" t="s">
        <v>576</v>
      </c>
      <c r="F947">
        <v>0</v>
      </c>
      <c r="G947">
        <v>0</v>
      </c>
    </row>
    <row r="948" spans="5:7" x14ac:dyDescent="0.25">
      <c r="E948" t="s">
        <v>462</v>
      </c>
      <c r="F948">
        <v>0</v>
      </c>
      <c r="G948">
        <v>0</v>
      </c>
    </row>
    <row r="949" spans="5:7" x14ac:dyDescent="0.25">
      <c r="E949" t="s">
        <v>462</v>
      </c>
      <c r="F949">
        <v>0</v>
      </c>
      <c r="G949">
        <v>0</v>
      </c>
    </row>
    <row r="950" spans="5:7" x14ac:dyDescent="0.25">
      <c r="E950" t="s">
        <v>462</v>
      </c>
      <c r="F950">
        <v>0</v>
      </c>
      <c r="G950">
        <v>0</v>
      </c>
    </row>
    <row r="951" spans="5:7" x14ac:dyDescent="0.25">
      <c r="E951" t="s">
        <v>470</v>
      </c>
      <c r="F951">
        <v>0</v>
      </c>
      <c r="G951">
        <v>0</v>
      </c>
    </row>
    <row r="952" spans="5:7" x14ac:dyDescent="0.25">
      <c r="E952" t="s">
        <v>462</v>
      </c>
      <c r="F952">
        <v>0</v>
      </c>
      <c r="G952">
        <v>0</v>
      </c>
    </row>
    <row r="953" spans="5:7" x14ac:dyDescent="0.25">
      <c r="E953" t="s">
        <v>481</v>
      </c>
      <c r="F953">
        <v>0</v>
      </c>
      <c r="G953">
        <v>0</v>
      </c>
    </row>
    <row r="954" spans="5:7" x14ac:dyDescent="0.25">
      <c r="E954" t="s">
        <v>472</v>
      </c>
      <c r="F954">
        <v>0</v>
      </c>
      <c r="G954">
        <v>0</v>
      </c>
    </row>
    <row r="955" spans="5:7" x14ac:dyDescent="0.25">
      <c r="E955" t="s">
        <v>470</v>
      </c>
      <c r="F955">
        <v>0</v>
      </c>
      <c r="G955">
        <v>0</v>
      </c>
    </row>
    <row r="956" spans="5:7" x14ac:dyDescent="0.25">
      <c r="E956" t="s">
        <v>495</v>
      </c>
      <c r="F956">
        <v>0</v>
      </c>
      <c r="G956">
        <v>0</v>
      </c>
    </row>
    <row r="957" spans="5:7" x14ac:dyDescent="0.25">
      <c r="E957" t="s">
        <v>465</v>
      </c>
      <c r="F957">
        <v>0</v>
      </c>
      <c r="G957">
        <v>0</v>
      </c>
    </row>
    <row r="958" spans="5:7" x14ac:dyDescent="0.25">
      <c r="E958" t="s">
        <v>462</v>
      </c>
      <c r="F958">
        <v>0</v>
      </c>
      <c r="G958">
        <v>0</v>
      </c>
    </row>
    <row r="959" spans="5:7" x14ac:dyDescent="0.25">
      <c r="E959" t="s">
        <v>472</v>
      </c>
      <c r="F959">
        <v>0</v>
      </c>
      <c r="G959">
        <v>0</v>
      </c>
    </row>
    <row r="960" spans="5:7" x14ac:dyDescent="0.25">
      <c r="E960" t="s">
        <v>463</v>
      </c>
      <c r="F960">
        <v>0</v>
      </c>
      <c r="G960">
        <v>0</v>
      </c>
    </row>
    <row r="961" spans="5:7" x14ac:dyDescent="0.25">
      <c r="E961" t="s">
        <v>477</v>
      </c>
      <c r="F961">
        <v>0</v>
      </c>
      <c r="G961">
        <v>0</v>
      </c>
    </row>
    <row r="962" spans="5:7" x14ac:dyDescent="0.25">
      <c r="E962" t="s">
        <v>462</v>
      </c>
      <c r="F962">
        <v>0</v>
      </c>
      <c r="G962">
        <v>0</v>
      </c>
    </row>
    <row r="963" spans="5:7" x14ac:dyDescent="0.25">
      <c r="E963" t="s">
        <v>498</v>
      </c>
      <c r="F963">
        <v>0</v>
      </c>
      <c r="G963">
        <v>0</v>
      </c>
    </row>
    <row r="964" spans="5:7" x14ac:dyDescent="0.25">
      <c r="E964" t="s">
        <v>497</v>
      </c>
      <c r="F964">
        <v>0</v>
      </c>
      <c r="G964">
        <v>0</v>
      </c>
    </row>
    <row r="965" spans="5:7" x14ac:dyDescent="0.25">
      <c r="E965" t="s">
        <v>477</v>
      </c>
      <c r="F965">
        <v>0</v>
      </c>
      <c r="G965">
        <v>0</v>
      </c>
    </row>
    <row r="966" spans="5:7" x14ac:dyDescent="0.25">
      <c r="E966" t="s">
        <v>465</v>
      </c>
      <c r="F966">
        <v>0</v>
      </c>
      <c r="G966">
        <v>0</v>
      </c>
    </row>
    <row r="967" spans="5:7" x14ac:dyDescent="0.25">
      <c r="E967" t="s">
        <v>487</v>
      </c>
      <c r="F967">
        <v>0</v>
      </c>
      <c r="G967">
        <v>6200</v>
      </c>
    </row>
    <row r="968" spans="5:7" x14ac:dyDescent="0.25">
      <c r="E968" t="s">
        <v>497</v>
      </c>
      <c r="F968">
        <v>0</v>
      </c>
      <c r="G968">
        <v>0</v>
      </c>
    </row>
    <row r="969" spans="5:7" x14ac:dyDescent="0.25">
      <c r="E969" t="s">
        <v>500</v>
      </c>
      <c r="F969">
        <v>0</v>
      </c>
      <c r="G969">
        <v>0</v>
      </c>
    </row>
    <row r="970" spans="5:7" x14ac:dyDescent="0.25">
      <c r="E970" t="s">
        <v>472</v>
      </c>
      <c r="F970">
        <v>0</v>
      </c>
      <c r="G970">
        <v>0</v>
      </c>
    </row>
    <row r="971" spans="5:7" x14ac:dyDescent="0.25">
      <c r="E971" t="s">
        <v>502</v>
      </c>
      <c r="F971">
        <v>0</v>
      </c>
      <c r="G971">
        <v>0</v>
      </c>
    </row>
    <row r="972" spans="5:7" x14ac:dyDescent="0.25">
      <c r="E972" t="s">
        <v>463</v>
      </c>
      <c r="F972">
        <v>0</v>
      </c>
      <c r="G972">
        <v>0</v>
      </c>
    </row>
    <row r="973" spans="5:7" x14ac:dyDescent="0.25">
      <c r="E973" t="s">
        <v>470</v>
      </c>
      <c r="F973">
        <v>0</v>
      </c>
      <c r="G973">
        <v>0</v>
      </c>
    </row>
    <row r="974" spans="5:7" x14ac:dyDescent="0.25">
      <c r="E974" t="s">
        <v>462</v>
      </c>
      <c r="F974">
        <v>0</v>
      </c>
      <c r="G974">
        <v>0</v>
      </c>
    </row>
    <row r="975" spans="5:7" x14ac:dyDescent="0.25">
      <c r="E975" t="s">
        <v>463</v>
      </c>
      <c r="F975">
        <v>0</v>
      </c>
      <c r="G975">
        <v>0</v>
      </c>
    </row>
    <row r="976" spans="5:7" x14ac:dyDescent="0.25">
      <c r="E976" t="s">
        <v>462</v>
      </c>
      <c r="F976">
        <v>0</v>
      </c>
      <c r="G976">
        <v>0</v>
      </c>
    </row>
    <row r="977" spans="5:7" x14ac:dyDescent="0.25">
      <c r="E977" t="s">
        <v>491</v>
      </c>
      <c r="F977">
        <v>0</v>
      </c>
      <c r="G977">
        <v>0</v>
      </c>
    </row>
    <row r="978" spans="5:7" x14ac:dyDescent="0.25">
      <c r="E978" t="s">
        <v>479</v>
      </c>
      <c r="F978">
        <v>0</v>
      </c>
      <c r="G978">
        <v>0</v>
      </c>
    </row>
    <row r="979" spans="5:7" x14ac:dyDescent="0.25">
      <c r="E979" t="s">
        <v>470</v>
      </c>
      <c r="F979">
        <v>0</v>
      </c>
      <c r="G979">
        <v>5000</v>
      </c>
    </row>
    <row r="980" spans="5:7" x14ac:dyDescent="0.25">
      <c r="E980" t="s">
        <v>463</v>
      </c>
      <c r="F980">
        <v>0</v>
      </c>
      <c r="G980">
        <v>0</v>
      </c>
    </row>
    <row r="981" spans="5:7" x14ac:dyDescent="0.25">
      <c r="E981" t="s">
        <v>477</v>
      </c>
      <c r="F981">
        <v>0</v>
      </c>
      <c r="G981">
        <v>0</v>
      </c>
    </row>
    <row r="982" spans="5:7" x14ac:dyDescent="0.25">
      <c r="E982" t="s">
        <v>462</v>
      </c>
      <c r="F982">
        <v>0</v>
      </c>
      <c r="G982">
        <v>0</v>
      </c>
    </row>
    <row r="983" spans="5:7" x14ac:dyDescent="0.25">
      <c r="E983" t="s">
        <v>462</v>
      </c>
      <c r="F983">
        <v>0</v>
      </c>
      <c r="G983">
        <v>0</v>
      </c>
    </row>
    <row r="984" spans="5:7" x14ac:dyDescent="0.25">
      <c r="E984" t="s">
        <v>481</v>
      </c>
      <c r="F984">
        <v>0</v>
      </c>
      <c r="G984">
        <v>0</v>
      </c>
    </row>
    <row r="985" spans="5:7" x14ac:dyDescent="0.25">
      <c r="E985" t="s">
        <v>480</v>
      </c>
      <c r="F985">
        <v>0</v>
      </c>
      <c r="G985">
        <v>0</v>
      </c>
    </row>
    <row r="986" spans="5:7" x14ac:dyDescent="0.25">
      <c r="E986" t="s">
        <v>506</v>
      </c>
      <c r="F986">
        <v>0</v>
      </c>
      <c r="G986">
        <v>0</v>
      </c>
    </row>
    <row r="987" spans="5:7" x14ac:dyDescent="0.25">
      <c r="E987" t="s">
        <v>577</v>
      </c>
      <c r="F987">
        <v>0</v>
      </c>
      <c r="G987">
        <v>0</v>
      </c>
    </row>
    <row r="988" spans="5:7" x14ac:dyDescent="0.25">
      <c r="E988" t="s">
        <v>463</v>
      </c>
      <c r="F988">
        <v>0</v>
      </c>
      <c r="G988">
        <v>0</v>
      </c>
    </row>
    <row r="989" spans="5:7" x14ac:dyDescent="0.25">
      <c r="E989" t="s">
        <v>477</v>
      </c>
      <c r="F989">
        <v>0</v>
      </c>
      <c r="G989">
        <v>0</v>
      </c>
    </row>
    <row r="990" spans="5:7" x14ac:dyDescent="0.25">
      <c r="E990" t="s">
        <v>462</v>
      </c>
      <c r="F990">
        <v>0</v>
      </c>
      <c r="G990">
        <v>0</v>
      </c>
    </row>
    <row r="991" spans="5:7" x14ac:dyDescent="0.25">
      <c r="E991" t="s">
        <v>462</v>
      </c>
      <c r="F991">
        <v>0</v>
      </c>
      <c r="G991">
        <v>0</v>
      </c>
    </row>
    <row r="992" spans="5:7" x14ac:dyDescent="0.25">
      <c r="E992" t="s">
        <v>467</v>
      </c>
      <c r="F992">
        <v>0</v>
      </c>
      <c r="G992">
        <v>0</v>
      </c>
    </row>
    <row r="993" spans="5:7" x14ac:dyDescent="0.25">
      <c r="E993" t="s">
        <v>472</v>
      </c>
      <c r="F993">
        <v>0</v>
      </c>
      <c r="G993">
        <v>0</v>
      </c>
    </row>
    <row r="994" spans="5:7" x14ac:dyDescent="0.25">
      <c r="E994" t="s">
        <v>472</v>
      </c>
      <c r="F994">
        <v>0</v>
      </c>
      <c r="G994">
        <v>0</v>
      </c>
    </row>
    <row r="995" spans="5:7" x14ac:dyDescent="0.25">
      <c r="E995" t="s">
        <v>497</v>
      </c>
      <c r="F995">
        <v>0</v>
      </c>
      <c r="G995">
        <v>0</v>
      </c>
    </row>
    <row r="996" spans="5:7" x14ac:dyDescent="0.25">
      <c r="E996" t="s">
        <v>463</v>
      </c>
      <c r="F996">
        <v>0</v>
      </c>
      <c r="G996">
        <v>0</v>
      </c>
    </row>
    <row r="997" spans="5:7" x14ac:dyDescent="0.25">
      <c r="E997" t="s">
        <v>462</v>
      </c>
      <c r="F997">
        <v>0</v>
      </c>
      <c r="G997">
        <v>0</v>
      </c>
    </row>
    <row r="998" spans="5:7" x14ac:dyDescent="0.25">
      <c r="E998" t="s">
        <v>463</v>
      </c>
      <c r="F998">
        <v>0</v>
      </c>
      <c r="G998">
        <v>0</v>
      </c>
    </row>
    <row r="999" spans="5:7" x14ac:dyDescent="0.25">
      <c r="E999" t="s">
        <v>487</v>
      </c>
      <c r="F999">
        <v>0</v>
      </c>
      <c r="G999">
        <v>0</v>
      </c>
    </row>
    <row r="1000" spans="5:7" x14ac:dyDescent="0.25">
      <c r="E1000" t="s">
        <v>470</v>
      </c>
      <c r="F1000">
        <v>0</v>
      </c>
      <c r="G1000">
        <v>2800</v>
      </c>
    </row>
    <row r="1001" spans="5:7" x14ac:dyDescent="0.25">
      <c r="E1001" t="s">
        <v>477</v>
      </c>
      <c r="F1001">
        <v>0</v>
      </c>
      <c r="G1001">
        <v>0</v>
      </c>
    </row>
    <row r="1002" spans="5:7" x14ac:dyDescent="0.25">
      <c r="E1002" t="s">
        <v>462</v>
      </c>
      <c r="F1002">
        <v>0</v>
      </c>
      <c r="G1002">
        <v>0</v>
      </c>
    </row>
    <row r="1003" spans="5:7" x14ac:dyDescent="0.25">
      <c r="E1003" t="s">
        <v>480</v>
      </c>
      <c r="F1003">
        <v>0</v>
      </c>
      <c r="G1003">
        <v>6270</v>
      </c>
    </row>
    <row r="1004" spans="5:7" x14ac:dyDescent="0.25">
      <c r="E1004" t="s">
        <v>487</v>
      </c>
      <c r="F1004">
        <v>0</v>
      </c>
      <c r="G1004">
        <v>0</v>
      </c>
    </row>
    <row r="1005" spans="5:7" x14ac:dyDescent="0.25">
      <c r="E1005" t="s">
        <v>465</v>
      </c>
      <c r="F1005">
        <v>0</v>
      </c>
      <c r="G1005">
        <v>0</v>
      </c>
    </row>
    <row r="1006" spans="5:7" x14ac:dyDescent="0.25">
      <c r="E1006" t="s">
        <v>465</v>
      </c>
      <c r="F1006">
        <v>0</v>
      </c>
      <c r="G1006">
        <v>0</v>
      </c>
    </row>
    <row r="1007" spans="5:7" x14ac:dyDescent="0.25">
      <c r="E1007" t="s">
        <v>486</v>
      </c>
      <c r="F1007">
        <v>0</v>
      </c>
      <c r="G1007">
        <v>6280</v>
      </c>
    </row>
    <row r="1008" spans="5:7" x14ac:dyDescent="0.25">
      <c r="E1008" t="s">
        <v>477</v>
      </c>
      <c r="F1008">
        <v>0</v>
      </c>
      <c r="G1008">
        <v>0</v>
      </c>
    </row>
    <row r="1009" spans="5:7" x14ac:dyDescent="0.25">
      <c r="E1009" t="s">
        <v>462</v>
      </c>
      <c r="F1009">
        <v>0</v>
      </c>
      <c r="G1009">
        <v>0</v>
      </c>
    </row>
    <row r="1010" spans="5:7" x14ac:dyDescent="0.25">
      <c r="E1010" t="s">
        <v>496</v>
      </c>
      <c r="F1010">
        <v>0</v>
      </c>
      <c r="G1010">
        <v>0</v>
      </c>
    </row>
    <row r="1011" spans="5:7" x14ac:dyDescent="0.25">
      <c r="E1011" t="s">
        <v>463</v>
      </c>
      <c r="F1011">
        <v>0</v>
      </c>
      <c r="G1011">
        <v>0</v>
      </c>
    </row>
    <row r="1012" spans="5:7" x14ac:dyDescent="0.25">
      <c r="E1012" t="s">
        <v>500</v>
      </c>
      <c r="F1012">
        <v>0</v>
      </c>
      <c r="G1012">
        <v>0</v>
      </c>
    </row>
    <row r="1013" spans="5:7" x14ac:dyDescent="0.25">
      <c r="E1013" t="s">
        <v>482</v>
      </c>
      <c r="F1013">
        <v>0</v>
      </c>
      <c r="G1013">
        <v>0</v>
      </c>
    </row>
    <row r="1014" spans="5:7" x14ac:dyDescent="0.25">
      <c r="E1014" t="s">
        <v>480</v>
      </c>
      <c r="F1014">
        <v>0</v>
      </c>
      <c r="G1014">
        <v>0</v>
      </c>
    </row>
    <row r="1015" spans="5:7" x14ac:dyDescent="0.25">
      <c r="E1015" t="s">
        <v>487</v>
      </c>
      <c r="F1015">
        <v>0</v>
      </c>
      <c r="G1015">
        <v>6320</v>
      </c>
    </row>
    <row r="1016" spans="5:7" x14ac:dyDescent="0.25">
      <c r="E1016" t="s">
        <v>462</v>
      </c>
      <c r="F1016">
        <v>0</v>
      </c>
      <c r="G1016">
        <v>0</v>
      </c>
    </row>
    <row r="1017" spans="5:7" x14ac:dyDescent="0.25">
      <c r="E1017" t="s">
        <v>462</v>
      </c>
      <c r="F1017">
        <v>0</v>
      </c>
      <c r="G1017">
        <v>0</v>
      </c>
    </row>
    <row r="1018" spans="5:7" x14ac:dyDescent="0.25">
      <c r="E1018" t="s">
        <v>470</v>
      </c>
      <c r="F1018">
        <v>0</v>
      </c>
      <c r="G1018">
        <v>5000</v>
      </c>
    </row>
    <row r="1019" spans="5:7" x14ac:dyDescent="0.25">
      <c r="E1019" t="s">
        <v>525</v>
      </c>
      <c r="F1019">
        <v>0</v>
      </c>
      <c r="G1019">
        <v>0</v>
      </c>
    </row>
    <row r="1020" spans="5:7" x14ac:dyDescent="0.25">
      <c r="E1020" t="s">
        <v>463</v>
      </c>
      <c r="F1020">
        <v>0</v>
      </c>
      <c r="G1020">
        <v>0</v>
      </c>
    </row>
    <row r="1021" spans="5:7" x14ac:dyDescent="0.25">
      <c r="E1021" t="s">
        <v>507</v>
      </c>
      <c r="F1021">
        <v>0</v>
      </c>
      <c r="G1021">
        <v>0</v>
      </c>
    </row>
    <row r="1022" spans="5:7" x14ac:dyDescent="0.25">
      <c r="E1022" t="s">
        <v>470</v>
      </c>
      <c r="F1022">
        <v>0</v>
      </c>
      <c r="G1022">
        <v>0</v>
      </c>
    </row>
    <row r="1023" spans="5:7" x14ac:dyDescent="0.25">
      <c r="E1023" t="s">
        <v>463</v>
      </c>
      <c r="F1023">
        <v>0</v>
      </c>
      <c r="G1023">
        <v>0</v>
      </c>
    </row>
    <row r="1024" spans="5:7" x14ac:dyDescent="0.25">
      <c r="E1024" t="s">
        <v>470</v>
      </c>
      <c r="F1024">
        <v>0</v>
      </c>
      <c r="G1024">
        <v>0</v>
      </c>
    </row>
    <row r="1025" spans="5:7" x14ac:dyDescent="0.25">
      <c r="E1025" t="s">
        <v>567</v>
      </c>
      <c r="F1025">
        <v>0</v>
      </c>
      <c r="G1025">
        <v>0</v>
      </c>
    </row>
    <row r="1026" spans="5:7" x14ac:dyDescent="0.25">
      <c r="E1026" t="s">
        <v>503</v>
      </c>
      <c r="F1026">
        <v>0</v>
      </c>
      <c r="G1026">
        <v>6370</v>
      </c>
    </row>
    <row r="1027" spans="5:7" x14ac:dyDescent="0.25">
      <c r="E1027" t="s">
        <v>491</v>
      </c>
      <c r="F1027">
        <v>0</v>
      </c>
      <c r="G1027">
        <v>0</v>
      </c>
    </row>
    <row r="1028" spans="5:7" x14ac:dyDescent="0.25">
      <c r="E1028" t="s">
        <v>472</v>
      </c>
      <c r="F1028">
        <v>0</v>
      </c>
      <c r="G1028">
        <v>0</v>
      </c>
    </row>
    <row r="1029" spans="5:7" x14ac:dyDescent="0.25">
      <c r="E1029" t="s">
        <v>470</v>
      </c>
      <c r="F1029">
        <v>0</v>
      </c>
      <c r="G1029">
        <v>0</v>
      </c>
    </row>
    <row r="1030" spans="5:7" x14ac:dyDescent="0.25">
      <c r="E1030" t="s">
        <v>507</v>
      </c>
      <c r="F1030">
        <v>0</v>
      </c>
      <c r="G1030">
        <v>0</v>
      </c>
    </row>
    <row r="1031" spans="5:7" x14ac:dyDescent="0.25">
      <c r="E1031" t="s">
        <v>510</v>
      </c>
      <c r="F1031">
        <v>0</v>
      </c>
      <c r="G1031">
        <v>0</v>
      </c>
    </row>
    <row r="1032" spans="5:7" x14ac:dyDescent="0.25">
      <c r="E1032" t="s">
        <v>482</v>
      </c>
      <c r="F1032">
        <v>0</v>
      </c>
      <c r="G1032">
        <v>0</v>
      </c>
    </row>
    <row r="1033" spans="5:7" x14ac:dyDescent="0.25">
      <c r="E1033" t="s">
        <v>491</v>
      </c>
      <c r="F1033">
        <v>0</v>
      </c>
      <c r="G1033">
        <v>0</v>
      </c>
    </row>
    <row r="1034" spans="5:7" x14ac:dyDescent="0.25">
      <c r="E1034" t="s">
        <v>462</v>
      </c>
      <c r="F1034">
        <v>0</v>
      </c>
      <c r="G1034">
        <v>0</v>
      </c>
    </row>
    <row r="1035" spans="5:7" x14ac:dyDescent="0.25">
      <c r="E1035" t="s">
        <v>477</v>
      </c>
      <c r="F1035">
        <v>0</v>
      </c>
      <c r="G1035">
        <v>0</v>
      </c>
    </row>
    <row r="1036" spans="5:7" x14ac:dyDescent="0.25">
      <c r="E1036" t="s">
        <v>535</v>
      </c>
      <c r="F1036">
        <v>0</v>
      </c>
      <c r="G1036">
        <v>0</v>
      </c>
    </row>
    <row r="1037" spans="5:7" x14ac:dyDescent="0.25">
      <c r="E1037" t="s">
        <v>470</v>
      </c>
      <c r="F1037">
        <v>0</v>
      </c>
      <c r="G1037">
        <v>0</v>
      </c>
    </row>
    <row r="1038" spans="5:7" x14ac:dyDescent="0.25">
      <c r="E1038" t="s">
        <v>536</v>
      </c>
      <c r="F1038">
        <v>0</v>
      </c>
      <c r="G1038">
        <v>0</v>
      </c>
    </row>
    <row r="1039" spans="5:7" x14ac:dyDescent="0.25">
      <c r="E1039" t="s">
        <v>504</v>
      </c>
      <c r="F1039">
        <v>0</v>
      </c>
      <c r="G1039">
        <v>0</v>
      </c>
    </row>
    <row r="1040" spans="5:7" x14ac:dyDescent="0.25">
      <c r="E1040" t="s">
        <v>480</v>
      </c>
      <c r="F1040">
        <v>0</v>
      </c>
      <c r="G1040">
        <v>6265</v>
      </c>
    </row>
    <row r="1041" spans="5:7" x14ac:dyDescent="0.25">
      <c r="E1041" t="s">
        <v>462</v>
      </c>
      <c r="F1041">
        <v>0</v>
      </c>
      <c r="G1041">
        <v>0</v>
      </c>
    </row>
    <row r="1042" spans="5:7" x14ac:dyDescent="0.25">
      <c r="E1042" t="s">
        <v>468</v>
      </c>
      <c r="F1042">
        <v>0</v>
      </c>
      <c r="G1042">
        <v>0</v>
      </c>
    </row>
    <row r="1043" spans="5:7" x14ac:dyDescent="0.25">
      <c r="E1043" t="s">
        <v>477</v>
      </c>
      <c r="F1043">
        <v>0</v>
      </c>
      <c r="G1043">
        <v>5000</v>
      </c>
    </row>
    <row r="1044" spans="5:7" x14ac:dyDescent="0.25">
      <c r="E1044" t="s">
        <v>472</v>
      </c>
      <c r="F1044">
        <v>0</v>
      </c>
      <c r="G1044">
        <v>0</v>
      </c>
    </row>
    <row r="1045" spans="5:7" x14ac:dyDescent="0.25">
      <c r="E1045" t="s">
        <v>525</v>
      </c>
      <c r="F1045">
        <v>0</v>
      </c>
      <c r="G1045">
        <v>0</v>
      </c>
    </row>
    <row r="1046" spans="5:7" x14ac:dyDescent="0.25">
      <c r="E1046" t="s">
        <v>567</v>
      </c>
      <c r="F1046">
        <v>0</v>
      </c>
      <c r="G1046">
        <v>0</v>
      </c>
    </row>
    <row r="1047" spans="5:7" x14ac:dyDescent="0.25">
      <c r="E1047" t="s">
        <v>509</v>
      </c>
      <c r="F1047">
        <v>0</v>
      </c>
      <c r="G1047">
        <v>6130</v>
      </c>
    </row>
    <row r="1048" spans="5:7" x14ac:dyDescent="0.25">
      <c r="E1048" t="s">
        <v>462</v>
      </c>
      <c r="F1048">
        <v>0</v>
      </c>
      <c r="G1048">
        <v>0</v>
      </c>
    </row>
    <row r="1049" spans="5:7" x14ac:dyDescent="0.25">
      <c r="E1049" t="s">
        <v>497</v>
      </c>
      <c r="F1049">
        <v>0</v>
      </c>
      <c r="G1049">
        <v>0</v>
      </c>
    </row>
    <row r="1050" spans="5:7" x14ac:dyDescent="0.25">
      <c r="E1050" t="s">
        <v>463</v>
      </c>
      <c r="F1050">
        <v>0</v>
      </c>
      <c r="G1050">
        <v>0</v>
      </c>
    </row>
    <row r="1051" spans="5:7" x14ac:dyDescent="0.25">
      <c r="E1051" t="s">
        <v>463</v>
      </c>
      <c r="F1051">
        <v>0</v>
      </c>
      <c r="G1051">
        <v>0</v>
      </c>
    </row>
    <row r="1052" spans="5:7" x14ac:dyDescent="0.25">
      <c r="E1052" t="s">
        <v>470</v>
      </c>
      <c r="F1052">
        <v>0</v>
      </c>
      <c r="G1052">
        <v>0</v>
      </c>
    </row>
    <row r="1053" spans="5:7" x14ac:dyDescent="0.25">
      <c r="E1053" t="s">
        <v>567</v>
      </c>
      <c r="F1053">
        <v>0</v>
      </c>
      <c r="G1053">
        <v>0</v>
      </c>
    </row>
    <row r="1054" spans="5:7" x14ac:dyDescent="0.25">
      <c r="E1054" t="s">
        <v>462</v>
      </c>
      <c r="F1054">
        <v>0</v>
      </c>
      <c r="G1054">
        <v>0</v>
      </c>
    </row>
    <row r="1055" spans="5:7" x14ac:dyDescent="0.25">
      <c r="E1055" t="s">
        <v>463</v>
      </c>
      <c r="F1055">
        <v>0</v>
      </c>
      <c r="G1055">
        <v>0</v>
      </c>
    </row>
    <row r="1056" spans="5:7" x14ac:dyDescent="0.25">
      <c r="E1056" t="s">
        <v>487</v>
      </c>
      <c r="F1056">
        <v>0</v>
      </c>
      <c r="G1056">
        <v>0</v>
      </c>
    </row>
    <row r="1057" spans="5:7" x14ac:dyDescent="0.25">
      <c r="E1057" t="s">
        <v>463</v>
      </c>
      <c r="F1057">
        <v>0</v>
      </c>
      <c r="G1057">
        <v>0</v>
      </c>
    </row>
    <row r="1058" spans="5:7" x14ac:dyDescent="0.25">
      <c r="E1058" t="s">
        <v>470</v>
      </c>
      <c r="F1058">
        <v>0</v>
      </c>
      <c r="G1058">
        <v>0</v>
      </c>
    </row>
    <row r="1059" spans="5:7" x14ac:dyDescent="0.25">
      <c r="E1059" t="s">
        <v>465</v>
      </c>
      <c r="F1059">
        <v>0</v>
      </c>
      <c r="G1059">
        <v>0</v>
      </c>
    </row>
    <row r="1060" spans="5:7" x14ac:dyDescent="0.25">
      <c r="E1060" t="s">
        <v>484</v>
      </c>
      <c r="F1060">
        <v>0</v>
      </c>
      <c r="G1060">
        <v>0</v>
      </c>
    </row>
    <row r="1061" spans="5:7" x14ac:dyDescent="0.25">
      <c r="E1061" t="s">
        <v>472</v>
      </c>
      <c r="F1061">
        <v>0</v>
      </c>
      <c r="G1061">
        <v>0</v>
      </c>
    </row>
    <row r="1062" spans="5:7" x14ac:dyDescent="0.25">
      <c r="E1062" t="s">
        <v>463</v>
      </c>
      <c r="F1062">
        <v>0</v>
      </c>
      <c r="G1062">
        <v>0</v>
      </c>
    </row>
    <row r="1063" spans="5:7" x14ac:dyDescent="0.25">
      <c r="E1063" t="s">
        <v>474</v>
      </c>
      <c r="F1063">
        <v>0</v>
      </c>
      <c r="G1063">
        <v>0</v>
      </c>
    </row>
    <row r="1064" spans="5:7" x14ac:dyDescent="0.25">
      <c r="E1064" t="s">
        <v>489</v>
      </c>
      <c r="F1064">
        <v>0</v>
      </c>
      <c r="G1064">
        <v>0</v>
      </c>
    </row>
    <row r="1065" spans="5:7" x14ac:dyDescent="0.25">
      <c r="E1065" t="s">
        <v>477</v>
      </c>
      <c r="F1065">
        <v>0</v>
      </c>
      <c r="G1065">
        <v>5000</v>
      </c>
    </row>
    <row r="1066" spans="5:7" x14ac:dyDescent="0.25">
      <c r="E1066" t="s">
        <v>463</v>
      </c>
      <c r="F1066">
        <v>0</v>
      </c>
      <c r="G1066">
        <v>0</v>
      </c>
    </row>
    <row r="1067" spans="5:7" x14ac:dyDescent="0.25">
      <c r="E1067" t="s">
        <v>463</v>
      </c>
      <c r="F1067">
        <v>0</v>
      </c>
      <c r="G1067">
        <v>0</v>
      </c>
    </row>
    <row r="1068" spans="5:7" x14ac:dyDescent="0.25">
      <c r="E1068" t="s">
        <v>530</v>
      </c>
      <c r="F1068">
        <v>0</v>
      </c>
      <c r="G1068">
        <v>0</v>
      </c>
    </row>
    <row r="1069" spans="5:7" x14ac:dyDescent="0.25">
      <c r="E1069" t="s">
        <v>463</v>
      </c>
      <c r="F1069">
        <v>0</v>
      </c>
      <c r="G1069">
        <v>0</v>
      </c>
    </row>
    <row r="1070" spans="5:7" x14ac:dyDescent="0.25">
      <c r="E1070" t="s">
        <v>462</v>
      </c>
      <c r="F1070">
        <v>0</v>
      </c>
      <c r="G1070">
        <v>0</v>
      </c>
    </row>
    <row r="1071" spans="5:7" x14ac:dyDescent="0.25">
      <c r="E1071" t="s">
        <v>504</v>
      </c>
      <c r="F1071">
        <v>0</v>
      </c>
      <c r="G1071">
        <v>0</v>
      </c>
    </row>
    <row r="1072" spans="5:7" x14ac:dyDescent="0.25">
      <c r="E1072" t="s">
        <v>463</v>
      </c>
      <c r="F1072">
        <v>0</v>
      </c>
      <c r="G1072">
        <v>0</v>
      </c>
    </row>
    <row r="1073" spans="5:7" x14ac:dyDescent="0.25">
      <c r="E1073" t="s">
        <v>481</v>
      </c>
      <c r="F1073">
        <v>0</v>
      </c>
      <c r="G1073">
        <v>0</v>
      </c>
    </row>
    <row r="1074" spans="5:7" x14ac:dyDescent="0.25">
      <c r="E1074" t="s">
        <v>483</v>
      </c>
      <c r="F1074">
        <v>0</v>
      </c>
      <c r="G1074">
        <v>0</v>
      </c>
    </row>
    <row r="1075" spans="5:7" x14ac:dyDescent="0.25">
      <c r="E1075" t="s">
        <v>484</v>
      </c>
      <c r="F1075">
        <v>0</v>
      </c>
      <c r="G1075">
        <v>0</v>
      </c>
    </row>
    <row r="1076" spans="5:7" x14ac:dyDescent="0.25">
      <c r="E1076" t="s">
        <v>463</v>
      </c>
      <c r="F1076">
        <v>0</v>
      </c>
      <c r="G1076">
        <v>0</v>
      </c>
    </row>
    <row r="1077" spans="5:7" x14ac:dyDescent="0.25">
      <c r="E1077" t="s">
        <v>463</v>
      </c>
      <c r="F1077">
        <v>0</v>
      </c>
      <c r="G1077">
        <v>0</v>
      </c>
    </row>
    <row r="1078" spans="5:7" x14ac:dyDescent="0.25">
      <c r="E1078" t="s">
        <v>497</v>
      </c>
      <c r="F1078">
        <v>0</v>
      </c>
      <c r="G1078">
        <v>0</v>
      </c>
    </row>
    <row r="1079" spans="5:7" x14ac:dyDescent="0.25">
      <c r="E1079" t="s">
        <v>507</v>
      </c>
      <c r="F1079">
        <v>0</v>
      </c>
      <c r="G1079">
        <v>0</v>
      </c>
    </row>
    <row r="1080" spans="5:7" x14ac:dyDescent="0.25">
      <c r="E1080" t="s">
        <v>462</v>
      </c>
      <c r="F1080">
        <v>0</v>
      </c>
      <c r="G1080">
        <v>0</v>
      </c>
    </row>
    <row r="1081" spans="5:7" x14ac:dyDescent="0.25">
      <c r="E1081" t="s">
        <v>497</v>
      </c>
      <c r="F1081">
        <v>0</v>
      </c>
      <c r="G1081">
        <v>0</v>
      </c>
    </row>
    <row r="1082" spans="5:7" x14ac:dyDescent="0.25">
      <c r="E1082" t="s">
        <v>538</v>
      </c>
      <c r="F1082">
        <v>0</v>
      </c>
      <c r="G1082">
        <v>0</v>
      </c>
    </row>
    <row r="1083" spans="5:7" x14ac:dyDescent="0.25">
      <c r="E1083" t="s">
        <v>463</v>
      </c>
      <c r="F1083">
        <v>0</v>
      </c>
      <c r="G1083">
        <v>0</v>
      </c>
    </row>
    <row r="1084" spans="5:7" x14ac:dyDescent="0.25">
      <c r="E1084" t="s">
        <v>472</v>
      </c>
      <c r="F1084">
        <v>0</v>
      </c>
      <c r="G1084">
        <v>0</v>
      </c>
    </row>
    <row r="1085" spans="5:7" x14ac:dyDescent="0.25">
      <c r="E1085" t="s">
        <v>483</v>
      </c>
      <c r="F1085">
        <v>0</v>
      </c>
      <c r="G1085">
        <v>0</v>
      </c>
    </row>
    <row r="1086" spans="5:7" x14ac:dyDescent="0.25">
      <c r="E1086" t="s">
        <v>462</v>
      </c>
      <c r="F1086">
        <v>0</v>
      </c>
      <c r="G1086">
        <v>0</v>
      </c>
    </row>
    <row r="1087" spans="5:7" x14ac:dyDescent="0.25">
      <c r="E1087" t="s">
        <v>469</v>
      </c>
      <c r="F1087">
        <v>0</v>
      </c>
      <c r="G1087">
        <v>0</v>
      </c>
    </row>
    <row r="1088" spans="5:7" x14ac:dyDescent="0.25">
      <c r="E1088" t="s">
        <v>470</v>
      </c>
      <c r="F1088">
        <v>0</v>
      </c>
      <c r="G1088">
        <v>0</v>
      </c>
    </row>
    <row r="1089" spans="5:7" x14ac:dyDescent="0.25">
      <c r="E1089" t="s">
        <v>465</v>
      </c>
      <c r="F1089">
        <v>0</v>
      </c>
      <c r="G1089">
        <v>0</v>
      </c>
    </row>
    <row r="1090" spans="5:7" x14ac:dyDescent="0.25">
      <c r="E1090" t="s">
        <v>501</v>
      </c>
      <c r="F1090">
        <v>0</v>
      </c>
      <c r="G1090">
        <v>0</v>
      </c>
    </row>
    <row r="1091" spans="5:7" x14ac:dyDescent="0.25">
      <c r="E1091" t="s">
        <v>477</v>
      </c>
      <c r="F1091">
        <v>0</v>
      </c>
      <c r="G1091">
        <v>0</v>
      </c>
    </row>
    <row r="1092" spans="5:7" x14ac:dyDescent="0.25">
      <c r="E1092" t="s">
        <v>578</v>
      </c>
      <c r="F1092">
        <v>0</v>
      </c>
      <c r="G1092">
        <v>0</v>
      </c>
    </row>
    <row r="1093" spans="5:7" x14ac:dyDescent="0.25">
      <c r="E1093" t="s">
        <v>479</v>
      </c>
      <c r="F1093">
        <v>0</v>
      </c>
      <c r="G1093">
        <v>0</v>
      </c>
    </row>
    <row r="1094" spans="5:7" x14ac:dyDescent="0.25">
      <c r="E1094" t="s">
        <v>579</v>
      </c>
      <c r="F1094">
        <v>0</v>
      </c>
      <c r="G1094">
        <v>0</v>
      </c>
    </row>
    <row r="1095" spans="5:7" x14ac:dyDescent="0.25">
      <c r="E1095" t="s">
        <v>462</v>
      </c>
      <c r="F1095">
        <v>0</v>
      </c>
      <c r="G1095">
        <v>0</v>
      </c>
    </row>
    <row r="1096" spans="5:7" x14ac:dyDescent="0.25">
      <c r="E1096" t="s">
        <v>539</v>
      </c>
      <c r="F1096">
        <v>0</v>
      </c>
      <c r="G1096">
        <v>0</v>
      </c>
    </row>
    <row r="1097" spans="5:7" x14ac:dyDescent="0.25">
      <c r="E1097" t="s">
        <v>462</v>
      </c>
      <c r="F1097">
        <v>0</v>
      </c>
      <c r="G1097">
        <v>0</v>
      </c>
    </row>
    <row r="1098" spans="5:7" x14ac:dyDescent="0.25">
      <c r="E1098" t="s">
        <v>463</v>
      </c>
      <c r="F1098">
        <v>0</v>
      </c>
      <c r="G1098">
        <v>0</v>
      </c>
    </row>
    <row r="1099" spans="5:7" x14ac:dyDescent="0.25">
      <c r="E1099" t="s">
        <v>480</v>
      </c>
      <c r="F1099">
        <v>0</v>
      </c>
      <c r="G1099">
        <v>6275</v>
      </c>
    </row>
    <row r="1100" spans="5:7" x14ac:dyDescent="0.25">
      <c r="E1100" t="s">
        <v>470</v>
      </c>
      <c r="F1100">
        <v>0</v>
      </c>
      <c r="G1100">
        <v>0</v>
      </c>
    </row>
    <row r="1101" spans="5:7" x14ac:dyDescent="0.25">
      <c r="E1101" t="s">
        <v>497</v>
      </c>
      <c r="F1101">
        <v>0</v>
      </c>
      <c r="G1101">
        <v>0</v>
      </c>
    </row>
    <row r="1102" spans="5:7" x14ac:dyDescent="0.25">
      <c r="E1102" t="s">
        <v>463</v>
      </c>
      <c r="F1102">
        <v>0</v>
      </c>
      <c r="G1102">
        <v>0</v>
      </c>
    </row>
    <row r="1103" spans="5:7" x14ac:dyDescent="0.25">
      <c r="E1103" t="s">
        <v>482</v>
      </c>
      <c r="F1103">
        <v>0</v>
      </c>
      <c r="G1103">
        <v>0</v>
      </c>
    </row>
    <row r="1104" spans="5:7" x14ac:dyDescent="0.25">
      <c r="E1104" t="s">
        <v>463</v>
      </c>
      <c r="F1104">
        <v>0</v>
      </c>
      <c r="G1104">
        <v>0</v>
      </c>
    </row>
    <row r="1105" spans="5:7" x14ac:dyDescent="0.25">
      <c r="E1105" t="s">
        <v>462</v>
      </c>
      <c r="F1105">
        <v>0</v>
      </c>
      <c r="G1105">
        <v>0</v>
      </c>
    </row>
    <row r="1106" spans="5:7" x14ac:dyDescent="0.25">
      <c r="E1106" t="s">
        <v>463</v>
      </c>
      <c r="F1106">
        <v>0</v>
      </c>
      <c r="G1106">
        <v>0</v>
      </c>
    </row>
    <row r="1107" spans="5:7" x14ac:dyDescent="0.25">
      <c r="E1107" t="s">
        <v>486</v>
      </c>
      <c r="F1107">
        <v>0</v>
      </c>
      <c r="G1107">
        <v>0</v>
      </c>
    </row>
    <row r="1108" spans="5:7" x14ac:dyDescent="0.25">
      <c r="E1108" t="s">
        <v>465</v>
      </c>
      <c r="F1108">
        <v>0</v>
      </c>
      <c r="G1108">
        <v>0</v>
      </c>
    </row>
    <row r="1109" spans="5:7" x14ac:dyDescent="0.25">
      <c r="E1109" t="s">
        <v>465</v>
      </c>
      <c r="F1109">
        <v>0</v>
      </c>
      <c r="G1109">
        <v>0</v>
      </c>
    </row>
    <row r="1110" spans="5:7" x14ac:dyDescent="0.25">
      <c r="E1110" t="s">
        <v>483</v>
      </c>
      <c r="F1110">
        <v>0</v>
      </c>
      <c r="G1110">
        <v>0</v>
      </c>
    </row>
    <row r="1111" spans="5:7" x14ac:dyDescent="0.25">
      <c r="E1111" t="s">
        <v>541</v>
      </c>
      <c r="F1111">
        <v>0</v>
      </c>
      <c r="G1111">
        <v>0</v>
      </c>
    </row>
    <row r="1112" spans="5:7" x14ac:dyDescent="0.25">
      <c r="E1112" t="s">
        <v>484</v>
      </c>
      <c r="F1112">
        <v>0</v>
      </c>
      <c r="G1112">
        <v>0</v>
      </c>
    </row>
    <row r="1113" spans="5:7" x14ac:dyDescent="0.25">
      <c r="E1113" t="s">
        <v>578</v>
      </c>
      <c r="F1113">
        <v>0</v>
      </c>
      <c r="G1113">
        <v>0</v>
      </c>
    </row>
    <row r="1114" spans="5:7" x14ac:dyDescent="0.25">
      <c r="E1114" t="s">
        <v>472</v>
      </c>
      <c r="F1114">
        <v>0</v>
      </c>
      <c r="G1114">
        <v>0</v>
      </c>
    </row>
    <row r="1115" spans="5:7" x14ac:dyDescent="0.25">
      <c r="E1115" t="s">
        <v>472</v>
      </c>
      <c r="F1115">
        <v>0</v>
      </c>
      <c r="G1115">
        <v>0</v>
      </c>
    </row>
    <row r="1116" spans="5:7" x14ac:dyDescent="0.25">
      <c r="E1116" t="s">
        <v>491</v>
      </c>
      <c r="F1116">
        <v>0</v>
      </c>
      <c r="G1116">
        <v>0</v>
      </c>
    </row>
    <row r="1117" spans="5:7" x14ac:dyDescent="0.25">
      <c r="E1117" t="s">
        <v>567</v>
      </c>
      <c r="F1117">
        <v>0</v>
      </c>
      <c r="G1117">
        <v>0</v>
      </c>
    </row>
    <row r="1118" spans="5:7" x14ac:dyDescent="0.25">
      <c r="E1118" t="s">
        <v>495</v>
      </c>
      <c r="F1118">
        <v>0</v>
      </c>
      <c r="G1118">
        <v>0</v>
      </c>
    </row>
    <row r="1119" spans="5:7" x14ac:dyDescent="0.25">
      <c r="E1119" t="s">
        <v>497</v>
      </c>
      <c r="F1119">
        <v>0</v>
      </c>
      <c r="G1119">
        <v>0</v>
      </c>
    </row>
    <row r="1120" spans="5:7" x14ac:dyDescent="0.25">
      <c r="E1120" t="s">
        <v>507</v>
      </c>
      <c r="F1120">
        <v>0</v>
      </c>
      <c r="G1120">
        <v>0</v>
      </c>
    </row>
    <row r="1121" spans="5:7" x14ac:dyDescent="0.25">
      <c r="E1121" t="s">
        <v>497</v>
      </c>
      <c r="F1121">
        <v>0</v>
      </c>
      <c r="G1121">
        <v>0</v>
      </c>
    </row>
    <row r="1122" spans="5:7" x14ac:dyDescent="0.25">
      <c r="E1122" t="s">
        <v>500</v>
      </c>
      <c r="F1122">
        <v>0</v>
      </c>
      <c r="G1122">
        <v>0</v>
      </c>
    </row>
    <row r="1123" spans="5:7" x14ac:dyDescent="0.25">
      <c r="E1123" t="s">
        <v>462</v>
      </c>
      <c r="F1123">
        <v>0</v>
      </c>
      <c r="G1123">
        <v>0</v>
      </c>
    </row>
    <row r="1124" spans="5:7" x14ac:dyDescent="0.25">
      <c r="E1124" t="s">
        <v>496</v>
      </c>
      <c r="F1124">
        <v>0</v>
      </c>
      <c r="G1124">
        <v>0</v>
      </c>
    </row>
    <row r="1125" spans="5:7" x14ac:dyDescent="0.25">
      <c r="E1125" t="s">
        <v>462</v>
      </c>
      <c r="F1125">
        <v>0</v>
      </c>
      <c r="G1125">
        <v>0</v>
      </c>
    </row>
    <row r="1126" spans="5:7" x14ac:dyDescent="0.25">
      <c r="E1126" t="s">
        <v>472</v>
      </c>
      <c r="F1126">
        <v>0</v>
      </c>
      <c r="G1126">
        <v>0</v>
      </c>
    </row>
    <row r="1127" spans="5:7" x14ac:dyDescent="0.25">
      <c r="E1127" t="s">
        <v>462</v>
      </c>
      <c r="F1127">
        <v>0</v>
      </c>
      <c r="G1127">
        <v>0</v>
      </c>
    </row>
    <row r="1128" spans="5:7" x14ac:dyDescent="0.25">
      <c r="E1128" t="s">
        <v>484</v>
      </c>
      <c r="F1128">
        <v>0</v>
      </c>
      <c r="G1128">
        <v>0</v>
      </c>
    </row>
    <row r="1129" spans="5:7" x14ac:dyDescent="0.25">
      <c r="E1129" t="s">
        <v>498</v>
      </c>
      <c r="F1129">
        <v>0</v>
      </c>
      <c r="G1129">
        <v>0</v>
      </c>
    </row>
    <row r="1130" spans="5:7" x14ac:dyDescent="0.25">
      <c r="E1130" t="s">
        <v>468</v>
      </c>
      <c r="F1130">
        <v>0</v>
      </c>
      <c r="G1130">
        <v>0</v>
      </c>
    </row>
    <row r="1131" spans="5:7" x14ac:dyDescent="0.25">
      <c r="E1131" t="s">
        <v>486</v>
      </c>
      <c r="F1131">
        <v>0</v>
      </c>
      <c r="G1131">
        <v>0</v>
      </c>
    </row>
    <row r="1132" spans="5:7" x14ac:dyDescent="0.25">
      <c r="E1132" t="s">
        <v>497</v>
      </c>
      <c r="F1132">
        <v>0</v>
      </c>
      <c r="G1132">
        <v>0</v>
      </c>
    </row>
    <row r="1133" spans="5:7" x14ac:dyDescent="0.25">
      <c r="E1133" t="s">
        <v>489</v>
      </c>
      <c r="F1133">
        <v>0</v>
      </c>
      <c r="G1133">
        <v>0</v>
      </c>
    </row>
    <row r="1134" spans="5:7" x14ac:dyDescent="0.25">
      <c r="E1134" t="s">
        <v>463</v>
      </c>
      <c r="F1134">
        <v>0</v>
      </c>
      <c r="G1134">
        <v>0</v>
      </c>
    </row>
    <row r="1135" spans="5:7" x14ac:dyDescent="0.25">
      <c r="E1135" t="s">
        <v>487</v>
      </c>
      <c r="F1135">
        <v>0</v>
      </c>
      <c r="G1135">
        <v>0</v>
      </c>
    </row>
    <row r="1136" spans="5:7" x14ac:dyDescent="0.25">
      <c r="E1136" t="s">
        <v>501</v>
      </c>
      <c r="F1136">
        <v>0</v>
      </c>
      <c r="G1136">
        <v>0</v>
      </c>
    </row>
    <row r="1137" spans="5:7" x14ac:dyDescent="0.25">
      <c r="E1137" t="s">
        <v>491</v>
      </c>
      <c r="F1137">
        <v>0</v>
      </c>
      <c r="G1137">
        <v>0</v>
      </c>
    </row>
    <row r="1138" spans="5:7" x14ac:dyDescent="0.25">
      <c r="E1138" t="s">
        <v>497</v>
      </c>
      <c r="F1138">
        <v>0</v>
      </c>
      <c r="G1138">
        <v>0</v>
      </c>
    </row>
    <row r="1139" spans="5:7" x14ac:dyDescent="0.25">
      <c r="E1139" t="s">
        <v>462</v>
      </c>
      <c r="F1139">
        <v>0</v>
      </c>
      <c r="G1139">
        <v>0</v>
      </c>
    </row>
    <row r="1140" spans="5:7" x14ac:dyDescent="0.25">
      <c r="E1140" t="s">
        <v>480</v>
      </c>
      <c r="F1140">
        <v>0</v>
      </c>
      <c r="G1140">
        <v>0</v>
      </c>
    </row>
    <row r="1141" spans="5:7" x14ac:dyDescent="0.25">
      <c r="E1141" t="s">
        <v>483</v>
      </c>
      <c r="F1141">
        <v>0</v>
      </c>
      <c r="G1141">
        <v>0</v>
      </c>
    </row>
    <row r="1142" spans="5:7" x14ac:dyDescent="0.25">
      <c r="E1142" t="s">
        <v>489</v>
      </c>
      <c r="F1142">
        <v>0</v>
      </c>
      <c r="G1142">
        <v>0</v>
      </c>
    </row>
    <row r="1143" spans="5:7" x14ac:dyDescent="0.25">
      <c r="E1143" t="s">
        <v>497</v>
      </c>
      <c r="F1143">
        <v>0</v>
      </c>
      <c r="G1143">
        <v>0</v>
      </c>
    </row>
    <row r="1144" spans="5:7" x14ac:dyDescent="0.25">
      <c r="E1144" t="s">
        <v>470</v>
      </c>
      <c r="F1144">
        <v>0</v>
      </c>
      <c r="G1144">
        <v>7000</v>
      </c>
    </row>
    <row r="1145" spans="5:7" x14ac:dyDescent="0.25">
      <c r="E1145" t="s">
        <v>580</v>
      </c>
      <c r="F1145">
        <v>0</v>
      </c>
      <c r="G1145">
        <v>0</v>
      </c>
    </row>
    <row r="1146" spans="5:7" x14ac:dyDescent="0.25">
      <c r="E1146" t="s">
        <v>466</v>
      </c>
      <c r="F1146">
        <v>0</v>
      </c>
      <c r="G1146">
        <v>0</v>
      </c>
    </row>
    <row r="1147" spans="5:7" x14ac:dyDescent="0.25">
      <c r="E1147" t="s">
        <v>468</v>
      </c>
      <c r="F1147">
        <v>0</v>
      </c>
      <c r="G1147">
        <v>0</v>
      </c>
    </row>
    <row r="1148" spans="5:7" x14ac:dyDescent="0.25">
      <c r="E1148" t="s">
        <v>481</v>
      </c>
      <c r="F1148">
        <v>0</v>
      </c>
      <c r="G1148">
        <v>0</v>
      </c>
    </row>
    <row r="1149" spans="5:7" x14ac:dyDescent="0.25">
      <c r="E1149" t="s">
        <v>462</v>
      </c>
      <c r="F1149">
        <v>0</v>
      </c>
      <c r="G1149">
        <v>0</v>
      </c>
    </row>
    <row r="1150" spans="5:7" x14ac:dyDescent="0.25">
      <c r="E1150" t="s">
        <v>462</v>
      </c>
      <c r="F1150">
        <v>0</v>
      </c>
      <c r="G1150">
        <v>0</v>
      </c>
    </row>
    <row r="1151" spans="5:7" x14ac:dyDescent="0.25">
      <c r="E1151" t="s">
        <v>463</v>
      </c>
      <c r="F1151">
        <v>0</v>
      </c>
      <c r="G1151">
        <v>0</v>
      </c>
    </row>
    <row r="1152" spans="5:7" x14ac:dyDescent="0.25">
      <c r="E1152" t="s">
        <v>462</v>
      </c>
      <c r="F1152">
        <v>0</v>
      </c>
      <c r="G1152">
        <v>0</v>
      </c>
    </row>
    <row r="1153" spans="5:7" x14ac:dyDescent="0.25">
      <c r="E1153" t="s">
        <v>472</v>
      </c>
      <c r="F1153">
        <v>0</v>
      </c>
      <c r="G1153">
        <v>0</v>
      </c>
    </row>
    <row r="1154" spans="5:7" x14ac:dyDescent="0.25">
      <c r="E1154" t="s">
        <v>491</v>
      </c>
      <c r="F1154">
        <v>0</v>
      </c>
      <c r="G1154">
        <v>0</v>
      </c>
    </row>
    <row r="1155" spans="5:7" x14ac:dyDescent="0.25">
      <c r="E1155" t="s">
        <v>506</v>
      </c>
      <c r="F1155">
        <v>0</v>
      </c>
      <c r="G1155">
        <v>0</v>
      </c>
    </row>
    <row r="1156" spans="5:7" x14ac:dyDescent="0.25">
      <c r="E1156" t="s">
        <v>486</v>
      </c>
      <c r="F1156">
        <v>0</v>
      </c>
      <c r="G1156">
        <v>0</v>
      </c>
    </row>
    <row r="1157" spans="5:7" x14ac:dyDescent="0.25">
      <c r="E1157" t="s">
        <v>470</v>
      </c>
      <c r="F1157">
        <v>0</v>
      </c>
      <c r="G1157">
        <v>0</v>
      </c>
    </row>
    <row r="1158" spans="5:7" x14ac:dyDescent="0.25">
      <c r="E1158" t="s">
        <v>462</v>
      </c>
      <c r="F1158">
        <v>0</v>
      </c>
      <c r="G1158">
        <v>0</v>
      </c>
    </row>
    <row r="1159" spans="5:7" x14ac:dyDescent="0.25">
      <c r="E1159" t="s">
        <v>468</v>
      </c>
      <c r="F1159">
        <v>0</v>
      </c>
      <c r="G1159">
        <v>0</v>
      </c>
    </row>
    <row r="1160" spans="5:7" x14ac:dyDescent="0.25">
      <c r="E1160" t="s">
        <v>477</v>
      </c>
      <c r="F1160">
        <v>0</v>
      </c>
      <c r="G1160">
        <v>3600</v>
      </c>
    </row>
    <row r="1161" spans="5:7" x14ac:dyDescent="0.25">
      <c r="E1161" t="s">
        <v>507</v>
      </c>
      <c r="F1161">
        <v>0</v>
      </c>
      <c r="G1161">
        <v>0</v>
      </c>
    </row>
    <row r="1162" spans="5:7" x14ac:dyDescent="0.25">
      <c r="E1162" t="s">
        <v>462</v>
      </c>
      <c r="F1162">
        <v>0</v>
      </c>
      <c r="G1162">
        <v>0</v>
      </c>
    </row>
    <row r="1163" spans="5:7" x14ac:dyDescent="0.25">
      <c r="E1163" t="s">
        <v>462</v>
      </c>
      <c r="F1163">
        <v>0</v>
      </c>
      <c r="G1163">
        <v>0</v>
      </c>
    </row>
    <row r="1164" spans="5:7" x14ac:dyDescent="0.25">
      <c r="E1164" t="s">
        <v>486</v>
      </c>
      <c r="F1164">
        <v>0</v>
      </c>
      <c r="G1164">
        <v>0</v>
      </c>
    </row>
    <row r="1165" spans="5:7" x14ac:dyDescent="0.25">
      <c r="E1165" t="s">
        <v>470</v>
      </c>
      <c r="F1165">
        <v>0</v>
      </c>
      <c r="G1165">
        <v>0</v>
      </c>
    </row>
    <row r="1166" spans="5:7" x14ac:dyDescent="0.25">
      <c r="E1166" t="s">
        <v>500</v>
      </c>
      <c r="F1166">
        <v>0</v>
      </c>
      <c r="G1166">
        <v>0</v>
      </c>
    </row>
    <row r="1167" spans="5:7" x14ac:dyDescent="0.25">
      <c r="E1167" t="s">
        <v>491</v>
      </c>
      <c r="F1167">
        <v>0</v>
      </c>
      <c r="G1167">
        <v>0</v>
      </c>
    </row>
    <row r="1168" spans="5:7" x14ac:dyDescent="0.25">
      <c r="E1168" t="s">
        <v>500</v>
      </c>
      <c r="F1168">
        <v>0</v>
      </c>
      <c r="G1168">
        <v>0</v>
      </c>
    </row>
    <row r="1169" spans="5:7" x14ac:dyDescent="0.25">
      <c r="E1169" t="s">
        <v>463</v>
      </c>
      <c r="F1169">
        <v>0</v>
      </c>
      <c r="G1169">
        <v>0</v>
      </c>
    </row>
    <row r="1170" spans="5:7" x14ac:dyDescent="0.25">
      <c r="E1170" t="s">
        <v>467</v>
      </c>
      <c r="F1170">
        <v>0</v>
      </c>
      <c r="G1170">
        <v>0</v>
      </c>
    </row>
    <row r="1171" spans="5:7" x14ac:dyDescent="0.25">
      <c r="E1171" t="s">
        <v>465</v>
      </c>
      <c r="F1171">
        <v>0</v>
      </c>
      <c r="G1171">
        <v>0</v>
      </c>
    </row>
    <row r="1172" spans="5:7" x14ac:dyDescent="0.25">
      <c r="E1172" t="s">
        <v>463</v>
      </c>
      <c r="F1172">
        <v>0</v>
      </c>
      <c r="G1172">
        <v>0</v>
      </c>
    </row>
    <row r="1173" spans="5:7" x14ac:dyDescent="0.25">
      <c r="E1173" t="s">
        <v>486</v>
      </c>
      <c r="F1173">
        <v>0</v>
      </c>
      <c r="G1173">
        <v>0</v>
      </c>
    </row>
    <row r="1174" spans="5:7" x14ac:dyDescent="0.25">
      <c r="E1174" t="s">
        <v>481</v>
      </c>
      <c r="F1174">
        <v>0</v>
      </c>
      <c r="G1174">
        <v>0</v>
      </c>
    </row>
    <row r="1175" spans="5:7" x14ac:dyDescent="0.25">
      <c r="E1175" t="s">
        <v>528</v>
      </c>
      <c r="F1175">
        <v>0</v>
      </c>
      <c r="G1175">
        <v>0</v>
      </c>
    </row>
    <row r="1176" spans="5:7" x14ac:dyDescent="0.25">
      <c r="E1176" t="s">
        <v>462</v>
      </c>
      <c r="F1176">
        <v>0</v>
      </c>
      <c r="G1176">
        <v>0</v>
      </c>
    </row>
    <row r="1177" spans="5:7" x14ac:dyDescent="0.25">
      <c r="E1177" t="s">
        <v>481</v>
      </c>
      <c r="F1177">
        <v>0</v>
      </c>
      <c r="G1177">
        <v>0</v>
      </c>
    </row>
    <row r="1178" spans="5:7" x14ac:dyDescent="0.25">
      <c r="E1178" t="s">
        <v>468</v>
      </c>
      <c r="F1178">
        <v>0</v>
      </c>
      <c r="G1178">
        <v>0</v>
      </c>
    </row>
    <row r="1179" spans="5:7" x14ac:dyDescent="0.25">
      <c r="E1179" t="s">
        <v>468</v>
      </c>
      <c r="F1179">
        <v>0</v>
      </c>
      <c r="G1179">
        <v>0</v>
      </c>
    </row>
    <row r="1180" spans="5:7" x14ac:dyDescent="0.25">
      <c r="E1180" t="s">
        <v>502</v>
      </c>
      <c r="F1180">
        <v>0</v>
      </c>
      <c r="G1180">
        <v>0</v>
      </c>
    </row>
    <row r="1181" spans="5:7" x14ac:dyDescent="0.25">
      <c r="E1181" t="s">
        <v>463</v>
      </c>
      <c r="F1181">
        <v>0</v>
      </c>
      <c r="G1181">
        <v>0</v>
      </c>
    </row>
    <row r="1182" spans="5:7" x14ac:dyDescent="0.25">
      <c r="E1182" t="s">
        <v>462</v>
      </c>
      <c r="F1182">
        <v>0</v>
      </c>
      <c r="G1182">
        <v>0</v>
      </c>
    </row>
    <row r="1183" spans="5:7" x14ac:dyDescent="0.25">
      <c r="E1183" t="s">
        <v>487</v>
      </c>
      <c r="F1183">
        <v>0</v>
      </c>
      <c r="G1183">
        <v>0</v>
      </c>
    </row>
    <row r="1184" spans="5:7" x14ac:dyDescent="0.25">
      <c r="E1184" t="s">
        <v>477</v>
      </c>
      <c r="F1184">
        <v>0</v>
      </c>
      <c r="G1184">
        <v>0</v>
      </c>
    </row>
    <row r="1185" spans="5:7" x14ac:dyDescent="0.25">
      <c r="E1185" t="s">
        <v>497</v>
      </c>
      <c r="F1185">
        <v>0</v>
      </c>
      <c r="G1185">
        <v>0</v>
      </c>
    </row>
    <row r="1186" spans="5:7" x14ac:dyDescent="0.25">
      <c r="E1186" t="s">
        <v>463</v>
      </c>
      <c r="F1186">
        <v>0</v>
      </c>
      <c r="G1186">
        <v>0</v>
      </c>
    </row>
    <row r="1187" spans="5:7" x14ac:dyDescent="0.25">
      <c r="E1187" t="s">
        <v>462</v>
      </c>
      <c r="F1187">
        <v>0</v>
      </c>
      <c r="G1187">
        <v>0</v>
      </c>
    </row>
    <row r="1188" spans="5:7" x14ac:dyDescent="0.25">
      <c r="E1188" t="s">
        <v>499</v>
      </c>
      <c r="F1188">
        <v>0</v>
      </c>
      <c r="G1188">
        <v>0</v>
      </c>
    </row>
    <row r="1189" spans="5:7" x14ac:dyDescent="0.25">
      <c r="E1189" t="s">
        <v>500</v>
      </c>
      <c r="F1189">
        <v>0</v>
      </c>
      <c r="G1189">
        <v>0</v>
      </c>
    </row>
    <row r="1190" spans="5:7" x14ac:dyDescent="0.25">
      <c r="E1190" t="s">
        <v>468</v>
      </c>
      <c r="F1190">
        <v>0</v>
      </c>
      <c r="G1190">
        <v>0</v>
      </c>
    </row>
    <row r="1191" spans="5:7" x14ac:dyDescent="0.25">
      <c r="E1191" t="s">
        <v>463</v>
      </c>
      <c r="F1191">
        <v>0</v>
      </c>
      <c r="G1191">
        <v>0</v>
      </c>
    </row>
    <row r="1192" spans="5:7" x14ac:dyDescent="0.25">
      <c r="E1192" t="s">
        <v>463</v>
      </c>
      <c r="F1192">
        <v>0</v>
      </c>
      <c r="G1192">
        <v>0</v>
      </c>
    </row>
    <row r="1193" spans="5:7" x14ac:dyDescent="0.25">
      <c r="E1193" t="s">
        <v>470</v>
      </c>
      <c r="F1193">
        <v>0</v>
      </c>
      <c r="G1193">
        <v>5000</v>
      </c>
    </row>
    <row r="1194" spans="5:7" x14ac:dyDescent="0.25">
      <c r="E1194" t="s">
        <v>472</v>
      </c>
      <c r="F1194">
        <v>0</v>
      </c>
      <c r="G1194">
        <v>0</v>
      </c>
    </row>
    <row r="1195" spans="5:7" x14ac:dyDescent="0.25">
      <c r="E1195" t="s">
        <v>467</v>
      </c>
      <c r="F1195">
        <v>0</v>
      </c>
      <c r="G1195">
        <v>0</v>
      </c>
    </row>
    <row r="1196" spans="5:7" x14ac:dyDescent="0.25">
      <c r="E1196" t="s">
        <v>467</v>
      </c>
      <c r="F1196">
        <v>0</v>
      </c>
      <c r="G1196">
        <v>0</v>
      </c>
    </row>
    <row r="1197" spans="5:7" x14ac:dyDescent="0.25">
      <c r="E1197" t="s">
        <v>491</v>
      </c>
      <c r="F1197">
        <v>0</v>
      </c>
      <c r="G1197">
        <v>0</v>
      </c>
    </row>
    <row r="1198" spans="5:7" x14ac:dyDescent="0.25">
      <c r="E1198" t="s">
        <v>543</v>
      </c>
      <c r="F1198">
        <v>0</v>
      </c>
      <c r="G1198">
        <v>0</v>
      </c>
    </row>
    <row r="1199" spans="5:7" x14ac:dyDescent="0.25">
      <c r="E1199" t="s">
        <v>481</v>
      </c>
      <c r="F1199">
        <v>0</v>
      </c>
      <c r="G1199">
        <v>0</v>
      </c>
    </row>
    <row r="1200" spans="5:7" x14ac:dyDescent="0.25">
      <c r="E1200" t="s">
        <v>462</v>
      </c>
      <c r="F1200">
        <v>0</v>
      </c>
      <c r="G1200">
        <v>0</v>
      </c>
    </row>
    <row r="1201" spans="5:7" x14ac:dyDescent="0.25">
      <c r="E1201" t="s">
        <v>487</v>
      </c>
      <c r="F1201">
        <v>0</v>
      </c>
      <c r="G1201">
        <v>0</v>
      </c>
    </row>
    <row r="1202" spans="5:7" x14ac:dyDescent="0.25">
      <c r="E1202" t="s">
        <v>468</v>
      </c>
      <c r="F1202">
        <v>0</v>
      </c>
      <c r="G1202">
        <v>0</v>
      </c>
    </row>
    <row r="1203" spans="5:7" x14ac:dyDescent="0.25">
      <c r="E1203" t="s">
        <v>470</v>
      </c>
      <c r="F1203">
        <v>0</v>
      </c>
      <c r="G1203">
        <v>0</v>
      </c>
    </row>
    <row r="1204" spans="5:7" x14ac:dyDescent="0.25">
      <c r="E1204" t="s">
        <v>489</v>
      </c>
      <c r="F1204">
        <v>0</v>
      </c>
      <c r="G1204">
        <v>0</v>
      </c>
    </row>
    <row r="1205" spans="5:7" x14ac:dyDescent="0.25">
      <c r="E1205" t="s">
        <v>470</v>
      </c>
      <c r="F1205">
        <v>0</v>
      </c>
      <c r="G1205">
        <v>0</v>
      </c>
    </row>
    <row r="1206" spans="5:7" x14ac:dyDescent="0.25">
      <c r="E1206" t="s">
        <v>544</v>
      </c>
      <c r="F1206">
        <v>0</v>
      </c>
      <c r="G1206">
        <v>0</v>
      </c>
    </row>
    <row r="1207" spans="5:7" x14ac:dyDescent="0.25">
      <c r="E1207" t="s">
        <v>496</v>
      </c>
      <c r="F1207">
        <v>0</v>
      </c>
      <c r="G1207">
        <v>0</v>
      </c>
    </row>
    <row r="1208" spans="5:7" x14ac:dyDescent="0.25">
      <c r="E1208" t="s">
        <v>484</v>
      </c>
      <c r="F1208">
        <v>0</v>
      </c>
      <c r="G1208">
        <v>0</v>
      </c>
    </row>
    <row r="1209" spans="5:7" x14ac:dyDescent="0.25">
      <c r="E1209" t="s">
        <v>462</v>
      </c>
      <c r="F1209">
        <v>0</v>
      </c>
      <c r="G1209">
        <v>0</v>
      </c>
    </row>
    <row r="1210" spans="5:7" x14ac:dyDescent="0.25">
      <c r="E1210" t="s">
        <v>486</v>
      </c>
      <c r="F1210">
        <v>0</v>
      </c>
      <c r="G1210">
        <v>0</v>
      </c>
    </row>
    <row r="1211" spans="5:7" x14ac:dyDescent="0.25">
      <c r="E1211" t="s">
        <v>466</v>
      </c>
      <c r="F1211">
        <v>0</v>
      </c>
      <c r="G1211">
        <v>0</v>
      </c>
    </row>
    <row r="1212" spans="5:7" x14ac:dyDescent="0.25">
      <c r="E1212" t="s">
        <v>463</v>
      </c>
      <c r="F1212">
        <v>0</v>
      </c>
      <c r="G1212">
        <v>0</v>
      </c>
    </row>
    <row r="1213" spans="5:7" x14ac:dyDescent="0.25">
      <c r="E1213" t="s">
        <v>477</v>
      </c>
      <c r="F1213">
        <v>0</v>
      </c>
      <c r="G1213">
        <v>0</v>
      </c>
    </row>
    <row r="1214" spans="5:7" x14ac:dyDescent="0.25">
      <c r="E1214" t="s">
        <v>491</v>
      </c>
      <c r="F1214">
        <v>0</v>
      </c>
      <c r="G1214">
        <v>0</v>
      </c>
    </row>
    <row r="1215" spans="5:7" x14ac:dyDescent="0.25">
      <c r="E1215" t="s">
        <v>489</v>
      </c>
      <c r="F1215">
        <v>0</v>
      </c>
      <c r="G1215">
        <v>0</v>
      </c>
    </row>
    <row r="1216" spans="5:7" x14ac:dyDescent="0.25">
      <c r="E1216" t="s">
        <v>472</v>
      </c>
      <c r="F1216">
        <v>0</v>
      </c>
      <c r="G1216">
        <v>0</v>
      </c>
    </row>
    <row r="1217" spans="5:7" x14ac:dyDescent="0.25">
      <c r="E1217" t="s">
        <v>497</v>
      </c>
      <c r="F1217">
        <v>0</v>
      </c>
      <c r="G1217">
        <v>0</v>
      </c>
    </row>
    <row r="1218" spans="5:7" x14ac:dyDescent="0.25">
      <c r="E1218" t="s">
        <v>477</v>
      </c>
      <c r="F1218">
        <v>0</v>
      </c>
      <c r="G1218">
        <v>0</v>
      </c>
    </row>
    <row r="1219" spans="5:7" x14ac:dyDescent="0.25">
      <c r="E1219" t="s">
        <v>470</v>
      </c>
      <c r="F1219">
        <v>0</v>
      </c>
      <c r="G1219">
        <v>0</v>
      </c>
    </row>
    <row r="1220" spans="5:7" x14ac:dyDescent="0.25">
      <c r="E1220" t="s">
        <v>462</v>
      </c>
      <c r="F1220">
        <v>0</v>
      </c>
      <c r="G1220">
        <v>0</v>
      </c>
    </row>
    <row r="1221" spans="5:7" x14ac:dyDescent="0.25">
      <c r="E1221" t="s">
        <v>494</v>
      </c>
      <c r="F1221">
        <v>0</v>
      </c>
      <c r="G1221">
        <v>0</v>
      </c>
    </row>
    <row r="1222" spans="5:7" x14ac:dyDescent="0.25">
      <c r="E1222" t="s">
        <v>510</v>
      </c>
      <c r="F1222">
        <v>0</v>
      </c>
      <c r="G1222">
        <v>0</v>
      </c>
    </row>
    <row r="1223" spans="5:7" x14ac:dyDescent="0.25">
      <c r="E1223" t="s">
        <v>470</v>
      </c>
      <c r="F1223">
        <v>0</v>
      </c>
      <c r="G1223">
        <v>0</v>
      </c>
    </row>
    <row r="1224" spans="5:7" x14ac:dyDescent="0.25">
      <c r="E1224" t="s">
        <v>497</v>
      </c>
      <c r="F1224">
        <v>0</v>
      </c>
      <c r="G1224">
        <v>0</v>
      </c>
    </row>
    <row r="1225" spans="5:7" x14ac:dyDescent="0.25">
      <c r="E1225" t="s">
        <v>500</v>
      </c>
      <c r="F1225">
        <v>0</v>
      </c>
      <c r="G1225">
        <v>0</v>
      </c>
    </row>
    <row r="1226" spans="5:7" x14ac:dyDescent="0.25">
      <c r="E1226" t="s">
        <v>487</v>
      </c>
      <c r="F1226">
        <v>0</v>
      </c>
      <c r="G1226">
        <v>0</v>
      </c>
    </row>
    <row r="1227" spans="5:7" x14ac:dyDescent="0.25">
      <c r="E1227" t="s">
        <v>495</v>
      </c>
      <c r="F1227">
        <v>0</v>
      </c>
      <c r="G1227">
        <v>0</v>
      </c>
    </row>
    <row r="1228" spans="5:7" x14ac:dyDescent="0.25">
      <c r="E1228" t="s">
        <v>486</v>
      </c>
      <c r="F1228">
        <v>0</v>
      </c>
      <c r="G1228">
        <v>0</v>
      </c>
    </row>
    <row r="1229" spans="5:7" x14ac:dyDescent="0.25">
      <c r="E1229" t="s">
        <v>470</v>
      </c>
      <c r="F1229">
        <v>0</v>
      </c>
      <c r="G1229">
        <v>0</v>
      </c>
    </row>
    <row r="1230" spans="5:7" x14ac:dyDescent="0.25">
      <c r="E1230" t="s">
        <v>462</v>
      </c>
      <c r="F1230">
        <v>0</v>
      </c>
      <c r="G1230">
        <v>0</v>
      </c>
    </row>
    <row r="1231" spans="5:7" x14ac:dyDescent="0.25">
      <c r="E1231" t="s">
        <v>487</v>
      </c>
      <c r="F1231">
        <v>0</v>
      </c>
      <c r="G1231">
        <v>0</v>
      </c>
    </row>
    <row r="1232" spans="5:7" x14ac:dyDescent="0.25">
      <c r="E1232" t="s">
        <v>462</v>
      </c>
      <c r="F1232">
        <v>0</v>
      </c>
      <c r="G1232">
        <v>0</v>
      </c>
    </row>
    <row r="1233" spans="5:7" x14ac:dyDescent="0.25">
      <c r="E1233" t="s">
        <v>462</v>
      </c>
      <c r="F1233">
        <v>0</v>
      </c>
      <c r="G1233">
        <v>0</v>
      </c>
    </row>
    <row r="1234" spans="5:7" x14ac:dyDescent="0.25">
      <c r="E1234" t="s">
        <v>545</v>
      </c>
      <c r="F1234">
        <v>0</v>
      </c>
      <c r="G1234">
        <v>0</v>
      </c>
    </row>
    <row r="1235" spans="5:7" x14ac:dyDescent="0.25">
      <c r="E1235" t="s">
        <v>488</v>
      </c>
      <c r="F1235">
        <v>0</v>
      </c>
      <c r="G1235">
        <v>400</v>
      </c>
    </row>
    <row r="1236" spans="5:7" x14ac:dyDescent="0.25">
      <c r="E1236" t="s">
        <v>483</v>
      </c>
      <c r="F1236">
        <v>0</v>
      </c>
      <c r="G1236">
        <v>0</v>
      </c>
    </row>
    <row r="1237" spans="5:7" x14ac:dyDescent="0.25">
      <c r="E1237" t="s">
        <v>581</v>
      </c>
      <c r="F1237">
        <v>0</v>
      </c>
      <c r="G1237">
        <v>0</v>
      </c>
    </row>
    <row r="1238" spans="5:7" x14ac:dyDescent="0.25">
      <c r="E1238" t="s">
        <v>463</v>
      </c>
      <c r="F1238">
        <v>0</v>
      </c>
      <c r="G1238">
        <v>0</v>
      </c>
    </row>
    <row r="1239" spans="5:7" x14ac:dyDescent="0.25">
      <c r="E1239" t="s">
        <v>463</v>
      </c>
      <c r="F1239">
        <v>0</v>
      </c>
      <c r="G1239">
        <v>0</v>
      </c>
    </row>
    <row r="1240" spans="5:7" x14ac:dyDescent="0.25">
      <c r="E1240" t="s">
        <v>475</v>
      </c>
      <c r="F1240">
        <v>0</v>
      </c>
      <c r="G1240">
        <v>0</v>
      </c>
    </row>
    <row r="1241" spans="5:7" x14ac:dyDescent="0.25">
      <c r="E1241" t="s">
        <v>462</v>
      </c>
      <c r="F1241">
        <v>0</v>
      </c>
      <c r="G1241">
        <v>0</v>
      </c>
    </row>
    <row r="1242" spans="5:7" x14ac:dyDescent="0.25">
      <c r="E1242" t="s">
        <v>546</v>
      </c>
      <c r="F1242">
        <v>0</v>
      </c>
      <c r="G1242">
        <v>0</v>
      </c>
    </row>
    <row r="1243" spans="5:7" x14ac:dyDescent="0.25">
      <c r="E1243" t="s">
        <v>462</v>
      </c>
      <c r="F1243">
        <v>0</v>
      </c>
      <c r="G1243">
        <v>0</v>
      </c>
    </row>
    <row r="1244" spans="5:7" x14ac:dyDescent="0.25">
      <c r="E1244" t="s">
        <v>463</v>
      </c>
      <c r="F1244">
        <v>0</v>
      </c>
      <c r="G1244">
        <v>0</v>
      </c>
    </row>
    <row r="1245" spans="5:7" x14ac:dyDescent="0.25">
      <c r="E1245" t="s">
        <v>477</v>
      </c>
      <c r="F1245">
        <v>0</v>
      </c>
      <c r="G1245">
        <v>0</v>
      </c>
    </row>
    <row r="1246" spans="5:7" x14ac:dyDescent="0.25">
      <c r="E1246" t="s">
        <v>462</v>
      </c>
      <c r="F1246">
        <v>0</v>
      </c>
      <c r="G1246">
        <v>0</v>
      </c>
    </row>
    <row r="1247" spans="5:7" x14ac:dyDescent="0.25">
      <c r="E1247" t="s">
        <v>489</v>
      </c>
      <c r="F1247">
        <v>0</v>
      </c>
      <c r="G1247">
        <v>0</v>
      </c>
    </row>
    <row r="1248" spans="5:7" x14ac:dyDescent="0.25">
      <c r="E1248" t="s">
        <v>509</v>
      </c>
      <c r="F1248">
        <v>0</v>
      </c>
      <c r="G1248">
        <v>0</v>
      </c>
    </row>
    <row r="1249" spans="5:7" x14ac:dyDescent="0.25">
      <c r="E1249" t="s">
        <v>477</v>
      </c>
      <c r="F1249">
        <v>0</v>
      </c>
      <c r="G1249">
        <v>0</v>
      </c>
    </row>
    <row r="1250" spans="5:7" x14ac:dyDescent="0.25">
      <c r="E1250" t="s">
        <v>500</v>
      </c>
      <c r="F1250">
        <v>0</v>
      </c>
      <c r="G1250">
        <v>0</v>
      </c>
    </row>
    <row r="1251" spans="5:7" x14ac:dyDescent="0.25">
      <c r="E1251" t="s">
        <v>462</v>
      </c>
      <c r="F1251">
        <v>0</v>
      </c>
      <c r="G1251">
        <v>0</v>
      </c>
    </row>
    <row r="1252" spans="5:7" x14ac:dyDescent="0.25">
      <c r="E1252" t="s">
        <v>470</v>
      </c>
      <c r="F1252">
        <v>0</v>
      </c>
      <c r="G1252">
        <v>0</v>
      </c>
    </row>
    <row r="1253" spans="5:7" x14ac:dyDescent="0.25">
      <c r="E1253" t="s">
        <v>477</v>
      </c>
      <c r="F1253">
        <v>0</v>
      </c>
      <c r="G1253">
        <v>0</v>
      </c>
    </row>
    <row r="1254" spans="5:7" x14ac:dyDescent="0.25">
      <c r="E1254" t="s">
        <v>463</v>
      </c>
      <c r="F1254">
        <v>0</v>
      </c>
      <c r="G1254">
        <v>0</v>
      </c>
    </row>
    <row r="1255" spans="5:7" x14ac:dyDescent="0.25">
      <c r="E1255" t="s">
        <v>462</v>
      </c>
      <c r="F1255">
        <v>0</v>
      </c>
      <c r="G1255">
        <v>0</v>
      </c>
    </row>
    <row r="1256" spans="5:7" x14ac:dyDescent="0.25">
      <c r="E1256" t="s">
        <v>462</v>
      </c>
      <c r="F1256">
        <v>0</v>
      </c>
      <c r="G1256">
        <v>0</v>
      </c>
    </row>
    <row r="1257" spans="5:7" x14ac:dyDescent="0.25">
      <c r="E1257" t="s">
        <v>465</v>
      </c>
      <c r="F1257">
        <v>0</v>
      </c>
      <c r="G1257">
        <v>0</v>
      </c>
    </row>
    <row r="1258" spans="5:7" x14ac:dyDescent="0.25">
      <c r="E1258" t="s">
        <v>517</v>
      </c>
      <c r="F1258">
        <v>0</v>
      </c>
      <c r="G1258">
        <v>0</v>
      </c>
    </row>
    <row r="1259" spans="5:7" x14ac:dyDescent="0.25">
      <c r="E1259" t="s">
        <v>462</v>
      </c>
      <c r="F1259">
        <v>0</v>
      </c>
      <c r="G1259">
        <v>0</v>
      </c>
    </row>
    <row r="1260" spans="5:7" x14ac:dyDescent="0.25">
      <c r="E1260" t="s">
        <v>500</v>
      </c>
      <c r="F1260">
        <v>0</v>
      </c>
      <c r="G1260">
        <v>0</v>
      </c>
    </row>
    <row r="1261" spans="5:7" x14ac:dyDescent="0.25">
      <c r="E1261" t="s">
        <v>462</v>
      </c>
      <c r="F1261">
        <v>0</v>
      </c>
      <c r="G1261">
        <v>0</v>
      </c>
    </row>
    <row r="1262" spans="5:7" x14ac:dyDescent="0.25">
      <c r="E1262" t="s">
        <v>501</v>
      </c>
      <c r="F1262">
        <v>0</v>
      </c>
      <c r="G1262">
        <v>0</v>
      </c>
    </row>
    <row r="1263" spans="5:7" x14ac:dyDescent="0.25">
      <c r="E1263" t="s">
        <v>462</v>
      </c>
      <c r="F1263">
        <v>0</v>
      </c>
      <c r="G1263">
        <v>0</v>
      </c>
    </row>
    <row r="1264" spans="5:7" x14ac:dyDescent="0.25">
      <c r="E1264" t="s">
        <v>497</v>
      </c>
      <c r="F1264">
        <v>0</v>
      </c>
      <c r="G1264">
        <v>0</v>
      </c>
    </row>
    <row r="1265" spans="5:7" x14ac:dyDescent="0.25">
      <c r="E1265" t="s">
        <v>481</v>
      </c>
      <c r="F1265">
        <v>0</v>
      </c>
      <c r="G1265">
        <v>0</v>
      </c>
    </row>
    <row r="1266" spans="5:7" x14ac:dyDescent="0.25">
      <c r="E1266" t="s">
        <v>547</v>
      </c>
      <c r="F1266">
        <v>0</v>
      </c>
      <c r="G1266">
        <v>0</v>
      </c>
    </row>
    <row r="1267" spans="5:7" x14ac:dyDescent="0.25">
      <c r="E1267" t="s">
        <v>503</v>
      </c>
      <c r="F1267">
        <v>0</v>
      </c>
      <c r="G1267">
        <v>0</v>
      </c>
    </row>
    <row r="1268" spans="5:7" x14ac:dyDescent="0.25">
      <c r="E1268" t="s">
        <v>463</v>
      </c>
      <c r="F1268">
        <v>0</v>
      </c>
      <c r="G1268">
        <v>0</v>
      </c>
    </row>
    <row r="1269" spans="5:7" x14ac:dyDescent="0.25">
      <c r="E1269" t="s">
        <v>463</v>
      </c>
      <c r="F1269">
        <v>0</v>
      </c>
      <c r="G1269">
        <v>0</v>
      </c>
    </row>
    <row r="1270" spans="5:7" x14ac:dyDescent="0.25">
      <c r="E1270" t="s">
        <v>525</v>
      </c>
      <c r="F1270">
        <v>0</v>
      </c>
      <c r="G1270">
        <v>0</v>
      </c>
    </row>
    <row r="1271" spans="5:7" x14ac:dyDescent="0.25">
      <c r="E1271" t="s">
        <v>470</v>
      </c>
      <c r="F1271">
        <v>0</v>
      </c>
      <c r="G1271">
        <v>0</v>
      </c>
    </row>
    <row r="1272" spans="5:7" x14ac:dyDescent="0.25">
      <c r="E1272" t="s">
        <v>475</v>
      </c>
      <c r="F1272">
        <v>0</v>
      </c>
      <c r="G1272">
        <v>0</v>
      </c>
    </row>
    <row r="1273" spans="5:7" x14ac:dyDescent="0.25">
      <c r="E1273" t="s">
        <v>468</v>
      </c>
      <c r="F1273">
        <v>0</v>
      </c>
      <c r="G1273">
        <v>0</v>
      </c>
    </row>
    <row r="1274" spans="5:7" x14ac:dyDescent="0.25">
      <c r="E1274" t="s">
        <v>470</v>
      </c>
      <c r="F1274">
        <v>0</v>
      </c>
      <c r="G1274">
        <v>0</v>
      </c>
    </row>
    <row r="1275" spans="5:7" x14ac:dyDescent="0.25">
      <c r="E1275" t="s">
        <v>462</v>
      </c>
      <c r="F1275">
        <v>0</v>
      </c>
      <c r="G1275">
        <v>0</v>
      </c>
    </row>
    <row r="1276" spans="5:7" x14ac:dyDescent="0.25">
      <c r="E1276" t="s">
        <v>462</v>
      </c>
      <c r="F1276">
        <v>0</v>
      </c>
      <c r="G1276">
        <v>0</v>
      </c>
    </row>
    <row r="1277" spans="5:7" x14ac:dyDescent="0.25">
      <c r="E1277" t="s">
        <v>461</v>
      </c>
      <c r="F1277">
        <v>0</v>
      </c>
      <c r="G1277">
        <v>0</v>
      </c>
    </row>
    <row r="1278" spans="5:7" x14ac:dyDescent="0.25">
      <c r="E1278" t="s">
        <v>462</v>
      </c>
      <c r="F1278">
        <v>0</v>
      </c>
      <c r="G1278">
        <v>0</v>
      </c>
    </row>
    <row r="1279" spans="5:7" x14ac:dyDescent="0.25">
      <c r="E1279" t="s">
        <v>462</v>
      </c>
      <c r="F1279">
        <v>0</v>
      </c>
      <c r="G1279">
        <v>0</v>
      </c>
    </row>
    <row r="1280" spans="5:7" x14ac:dyDescent="0.25">
      <c r="E1280" t="s">
        <v>465</v>
      </c>
      <c r="F1280">
        <v>0</v>
      </c>
      <c r="G1280">
        <v>0</v>
      </c>
    </row>
    <row r="1281" spans="5:7" x14ac:dyDescent="0.25">
      <c r="E1281" t="s">
        <v>462</v>
      </c>
      <c r="F1281">
        <v>0</v>
      </c>
      <c r="G1281">
        <v>0</v>
      </c>
    </row>
    <row r="1282" spans="5:7" x14ac:dyDescent="0.25">
      <c r="E1282" t="s">
        <v>462</v>
      </c>
      <c r="F1282">
        <v>0</v>
      </c>
      <c r="G1282">
        <v>0</v>
      </c>
    </row>
    <row r="1283" spans="5:7" x14ac:dyDescent="0.25">
      <c r="E1283" t="s">
        <v>487</v>
      </c>
      <c r="F1283">
        <v>0</v>
      </c>
      <c r="G1283">
        <v>0</v>
      </c>
    </row>
    <row r="1284" spans="5:7" x14ac:dyDescent="0.25">
      <c r="E1284" t="s">
        <v>463</v>
      </c>
      <c r="F1284">
        <v>0</v>
      </c>
      <c r="G1284">
        <v>0</v>
      </c>
    </row>
    <row r="1285" spans="5:7" x14ac:dyDescent="0.25">
      <c r="E1285" t="s">
        <v>462</v>
      </c>
      <c r="F1285">
        <v>0</v>
      </c>
      <c r="G1285">
        <v>0</v>
      </c>
    </row>
    <row r="1286" spans="5:7" x14ac:dyDescent="0.25">
      <c r="E1286" t="s">
        <v>496</v>
      </c>
      <c r="F1286">
        <v>0</v>
      </c>
      <c r="G1286">
        <v>0</v>
      </c>
    </row>
    <row r="1287" spans="5:7" x14ac:dyDescent="0.25">
      <c r="E1287" t="s">
        <v>465</v>
      </c>
      <c r="F1287">
        <v>0</v>
      </c>
      <c r="G1287">
        <v>0</v>
      </c>
    </row>
    <row r="1288" spans="5:7" x14ac:dyDescent="0.25">
      <c r="E1288" t="s">
        <v>463</v>
      </c>
      <c r="F1288">
        <v>0</v>
      </c>
      <c r="G1288">
        <v>0</v>
      </c>
    </row>
    <row r="1289" spans="5:7" x14ac:dyDescent="0.25">
      <c r="E1289" t="s">
        <v>463</v>
      </c>
      <c r="F1289">
        <v>0</v>
      </c>
      <c r="G1289">
        <v>0</v>
      </c>
    </row>
    <row r="1290" spans="5:7" x14ac:dyDescent="0.25">
      <c r="E1290" t="s">
        <v>465</v>
      </c>
      <c r="F1290">
        <v>0</v>
      </c>
      <c r="G1290">
        <v>0</v>
      </c>
    </row>
    <row r="1291" spans="5:7" x14ac:dyDescent="0.25">
      <c r="E1291" t="s">
        <v>506</v>
      </c>
      <c r="F1291">
        <v>0</v>
      </c>
      <c r="G1291">
        <v>0</v>
      </c>
    </row>
    <row r="1292" spans="5:7" x14ac:dyDescent="0.25">
      <c r="E1292" t="s">
        <v>513</v>
      </c>
      <c r="F1292">
        <v>0</v>
      </c>
      <c r="G1292">
        <v>0</v>
      </c>
    </row>
    <row r="1293" spans="5:7" x14ac:dyDescent="0.25">
      <c r="E1293" t="s">
        <v>548</v>
      </c>
      <c r="F1293">
        <v>0</v>
      </c>
      <c r="G1293">
        <v>0</v>
      </c>
    </row>
    <row r="1294" spans="5:7" x14ac:dyDescent="0.25">
      <c r="E1294" t="s">
        <v>472</v>
      </c>
      <c r="F1294">
        <v>0</v>
      </c>
      <c r="G1294">
        <v>0</v>
      </c>
    </row>
    <row r="1295" spans="5:7" x14ac:dyDescent="0.25">
      <c r="E1295" t="s">
        <v>463</v>
      </c>
      <c r="F1295">
        <v>0</v>
      </c>
      <c r="G1295">
        <v>0</v>
      </c>
    </row>
    <row r="1296" spans="5:7" x14ac:dyDescent="0.25">
      <c r="E1296" t="s">
        <v>483</v>
      </c>
      <c r="F1296">
        <v>0</v>
      </c>
      <c r="G1296">
        <v>0</v>
      </c>
    </row>
    <row r="1297" spans="5:7" x14ac:dyDescent="0.25">
      <c r="E1297" t="s">
        <v>470</v>
      </c>
      <c r="F1297">
        <v>0</v>
      </c>
      <c r="G1297">
        <v>0</v>
      </c>
    </row>
    <row r="1298" spans="5:7" x14ac:dyDescent="0.25">
      <c r="E1298" t="s">
        <v>477</v>
      </c>
      <c r="F1298">
        <v>0</v>
      </c>
      <c r="G1298">
        <v>0</v>
      </c>
    </row>
    <row r="1299" spans="5:7" x14ac:dyDescent="0.25">
      <c r="E1299" t="s">
        <v>549</v>
      </c>
      <c r="F1299">
        <v>0</v>
      </c>
      <c r="G1299">
        <v>0</v>
      </c>
    </row>
    <row r="1300" spans="5:7" x14ac:dyDescent="0.25">
      <c r="E1300" t="s">
        <v>462</v>
      </c>
      <c r="F1300">
        <v>0</v>
      </c>
      <c r="G1300">
        <v>0</v>
      </c>
    </row>
    <row r="1301" spans="5:7" x14ac:dyDescent="0.25">
      <c r="E1301" t="s">
        <v>479</v>
      </c>
      <c r="F1301">
        <v>0</v>
      </c>
      <c r="G1301">
        <v>0</v>
      </c>
    </row>
    <row r="1302" spans="5:7" x14ac:dyDescent="0.25">
      <c r="E1302" t="s">
        <v>502</v>
      </c>
      <c r="F1302">
        <v>0</v>
      </c>
      <c r="G1302">
        <v>0</v>
      </c>
    </row>
    <row r="1303" spans="5:7" x14ac:dyDescent="0.25">
      <c r="E1303" t="s">
        <v>463</v>
      </c>
      <c r="F1303">
        <v>0</v>
      </c>
      <c r="G1303">
        <v>0</v>
      </c>
    </row>
    <row r="1304" spans="5:7" x14ac:dyDescent="0.25">
      <c r="E1304" t="s">
        <v>463</v>
      </c>
      <c r="F1304">
        <v>0</v>
      </c>
      <c r="G1304">
        <v>0</v>
      </c>
    </row>
    <row r="1305" spans="5:7" x14ac:dyDescent="0.25">
      <c r="E1305" t="s">
        <v>462</v>
      </c>
      <c r="F1305">
        <v>0</v>
      </c>
      <c r="G1305">
        <v>0</v>
      </c>
    </row>
    <row r="1306" spans="5:7" x14ac:dyDescent="0.25">
      <c r="E1306" t="s">
        <v>486</v>
      </c>
      <c r="F1306">
        <v>0</v>
      </c>
      <c r="G1306">
        <v>0</v>
      </c>
    </row>
    <row r="1307" spans="5:7" x14ac:dyDescent="0.25">
      <c r="E1307" t="s">
        <v>486</v>
      </c>
      <c r="F1307">
        <v>0</v>
      </c>
      <c r="G1307">
        <v>0</v>
      </c>
    </row>
    <row r="1308" spans="5:7" x14ac:dyDescent="0.25">
      <c r="E1308" t="s">
        <v>462</v>
      </c>
      <c r="F1308">
        <v>0</v>
      </c>
      <c r="G1308">
        <v>0</v>
      </c>
    </row>
    <row r="1309" spans="5:7" x14ac:dyDescent="0.25">
      <c r="E1309" t="s">
        <v>582</v>
      </c>
      <c r="F1309">
        <v>0</v>
      </c>
      <c r="G1309">
        <v>0</v>
      </c>
    </row>
    <row r="1310" spans="5:7" x14ac:dyDescent="0.25">
      <c r="E1310" t="s">
        <v>462</v>
      </c>
      <c r="F1310">
        <v>0</v>
      </c>
      <c r="G1310">
        <v>0</v>
      </c>
    </row>
    <row r="1311" spans="5:7" x14ac:dyDescent="0.25">
      <c r="E1311" t="s">
        <v>462</v>
      </c>
      <c r="F1311">
        <v>0</v>
      </c>
      <c r="G1311">
        <v>0</v>
      </c>
    </row>
    <row r="1312" spans="5:7" x14ac:dyDescent="0.25">
      <c r="E1312" t="s">
        <v>465</v>
      </c>
      <c r="F1312">
        <v>0</v>
      </c>
      <c r="G1312">
        <v>0</v>
      </c>
    </row>
    <row r="1313" spans="5:7" x14ac:dyDescent="0.25">
      <c r="E1313" t="s">
        <v>472</v>
      </c>
      <c r="F1313">
        <v>0</v>
      </c>
      <c r="G1313">
        <v>0</v>
      </c>
    </row>
    <row r="1314" spans="5:7" x14ac:dyDescent="0.25">
      <c r="E1314" t="s">
        <v>470</v>
      </c>
      <c r="F1314">
        <v>0</v>
      </c>
      <c r="G1314">
        <v>0</v>
      </c>
    </row>
    <row r="1315" spans="5:7" x14ac:dyDescent="0.25">
      <c r="E1315" t="s">
        <v>462</v>
      </c>
      <c r="F1315">
        <v>0</v>
      </c>
      <c r="G1315">
        <v>0</v>
      </c>
    </row>
    <row r="1316" spans="5:7" x14ac:dyDescent="0.25">
      <c r="E1316" t="s">
        <v>567</v>
      </c>
      <c r="F1316">
        <v>0</v>
      </c>
      <c r="G1316">
        <v>0</v>
      </c>
    </row>
    <row r="1317" spans="5:7" x14ac:dyDescent="0.25">
      <c r="E1317" t="s">
        <v>486</v>
      </c>
      <c r="F1317">
        <v>0</v>
      </c>
      <c r="G1317">
        <v>0</v>
      </c>
    </row>
    <row r="1318" spans="5:7" x14ac:dyDescent="0.25">
      <c r="E1318" t="s">
        <v>463</v>
      </c>
      <c r="F1318">
        <v>0</v>
      </c>
      <c r="G1318">
        <v>0</v>
      </c>
    </row>
    <row r="1319" spans="5:7" x14ac:dyDescent="0.25">
      <c r="E1319" t="s">
        <v>500</v>
      </c>
      <c r="F1319">
        <v>0</v>
      </c>
      <c r="G1319">
        <v>0</v>
      </c>
    </row>
    <row r="1320" spans="5:7" x14ac:dyDescent="0.25">
      <c r="E1320" t="s">
        <v>472</v>
      </c>
      <c r="F1320">
        <v>0</v>
      </c>
      <c r="G1320">
        <v>0</v>
      </c>
    </row>
    <row r="1321" spans="5:7" x14ac:dyDescent="0.25">
      <c r="E1321" t="s">
        <v>502</v>
      </c>
      <c r="F1321">
        <v>0</v>
      </c>
      <c r="G1321">
        <v>0</v>
      </c>
    </row>
    <row r="1322" spans="5:7" x14ac:dyDescent="0.25">
      <c r="E1322" t="s">
        <v>470</v>
      </c>
      <c r="F1322">
        <v>0</v>
      </c>
      <c r="G1322">
        <v>0</v>
      </c>
    </row>
    <row r="1323" spans="5:7" x14ac:dyDescent="0.25">
      <c r="E1323" t="s">
        <v>462</v>
      </c>
      <c r="F1323">
        <v>0</v>
      </c>
      <c r="G1323">
        <v>0</v>
      </c>
    </row>
    <row r="1324" spans="5:7" x14ac:dyDescent="0.25">
      <c r="E1324" t="s">
        <v>477</v>
      </c>
      <c r="F1324">
        <v>0</v>
      </c>
      <c r="G1324">
        <v>0</v>
      </c>
    </row>
    <row r="1325" spans="5:7" x14ac:dyDescent="0.25">
      <c r="E1325" t="s">
        <v>496</v>
      </c>
      <c r="F1325">
        <v>0</v>
      </c>
      <c r="G1325">
        <v>0</v>
      </c>
    </row>
    <row r="1326" spans="5:7" x14ac:dyDescent="0.25">
      <c r="E1326" t="s">
        <v>463</v>
      </c>
      <c r="F1326">
        <v>0</v>
      </c>
      <c r="G1326">
        <v>0</v>
      </c>
    </row>
    <row r="1327" spans="5:7" x14ac:dyDescent="0.25">
      <c r="E1327" t="s">
        <v>484</v>
      </c>
      <c r="F1327">
        <v>0</v>
      </c>
      <c r="G1327">
        <v>0</v>
      </c>
    </row>
    <row r="1328" spans="5:7" x14ac:dyDescent="0.25">
      <c r="E1328" t="s">
        <v>486</v>
      </c>
      <c r="F1328">
        <v>0</v>
      </c>
      <c r="G1328">
        <v>0</v>
      </c>
    </row>
    <row r="1329" spans="5:7" x14ac:dyDescent="0.25">
      <c r="E1329" t="s">
        <v>470</v>
      </c>
      <c r="F1329">
        <v>0</v>
      </c>
      <c r="G1329">
        <v>7000</v>
      </c>
    </row>
    <row r="1330" spans="5:7" x14ac:dyDescent="0.25">
      <c r="E1330" t="s">
        <v>475</v>
      </c>
      <c r="F1330">
        <v>0</v>
      </c>
      <c r="G1330">
        <v>0</v>
      </c>
    </row>
    <row r="1331" spans="5:7" x14ac:dyDescent="0.25">
      <c r="E1331" t="s">
        <v>479</v>
      </c>
      <c r="F1331">
        <v>0</v>
      </c>
      <c r="G1331">
        <v>0</v>
      </c>
    </row>
    <row r="1332" spans="5:7" x14ac:dyDescent="0.25">
      <c r="E1332" t="s">
        <v>583</v>
      </c>
      <c r="F1332">
        <v>0</v>
      </c>
      <c r="G1332">
        <v>0</v>
      </c>
    </row>
    <row r="1333" spans="5:7" x14ac:dyDescent="0.25">
      <c r="E1333" t="s">
        <v>496</v>
      </c>
      <c r="F1333">
        <v>0</v>
      </c>
      <c r="G1333">
        <v>0</v>
      </c>
    </row>
    <row r="1334" spans="5:7" x14ac:dyDescent="0.25">
      <c r="E1334" t="s">
        <v>470</v>
      </c>
      <c r="F1334">
        <v>0</v>
      </c>
      <c r="G1334">
        <v>0</v>
      </c>
    </row>
    <row r="1335" spans="5:7" x14ac:dyDescent="0.25">
      <c r="E1335" t="s">
        <v>477</v>
      </c>
      <c r="F1335">
        <v>0</v>
      </c>
      <c r="G1335">
        <v>0</v>
      </c>
    </row>
    <row r="1336" spans="5:7" x14ac:dyDescent="0.25">
      <c r="E1336" t="s">
        <v>477</v>
      </c>
      <c r="F1336">
        <v>0</v>
      </c>
      <c r="G1336">
        <v>0</v>
      </c>
    </row>
    <row r="1337" spans="5:7" x14ac:dyDescent="0.25">
      <c r="E1337" t="s">
        <v>491</v>
      </c>
      <c r="F1337">
        <v>0</v>
      </c>
      <c r="G1337">
        <v>0</v>
      </c>
    </row>
    <row r="1338" spans="5:7" x14ac:dyDescent="0.25">
      <c r="E1338" t="s">
        <v>500</v>
      </c>
      <c r="F1338">
        <v>0</v>
      </c>
      <c r="G1338">
        <v>0</v>
      </c>
    </row>
    <row r="1339" spans="5:7" x14ac:dyDescent="0.25">
      <c r="E1339" t="s">
        <v>463</v>
      </c>
      <c r="F1339">
        <v>0</v>
      </c>
      <c r="G1339">
        <v>0</v>
      </c>
    </row>
    <row r="1340" spans="5:7" x14ac:dyDescent="0.25">
      <c r="E1340" t="s">
        <v>482</v>
      </c>
      <c r="F1340">
        <v>0</v>
      </c>
      <c r="G1340">
        <v>0</v>
      </c>
    </row>
    <row r="1341" spans="5:7" x14ac:dyDescent="0.25">
      <c r="E1341" t="s">
        <v>486</v>
      </c>
      <c r="F1341">
        <v>0</v>
      </c>
      <c r="G1341">
        <v>6200</v>
      </c>
    </row>
    <row r="1342" spans="5:7" x14ac:dyDescent="0.25">
      <c r="E1342" t="s">
        <v>462</v>
      </c>
      <c r="F1342">
        <v>0</v>
      </c>
      <c r="G1342">
        <v>0</v>
      </c>
    </row>
    <row r="1343" spans="5:7" x14ac:dyDescent="0.25">
      <c r="E1343" t="s">
        <v>505</v>
      </c>
      <c r="F1343">
        <v>0</v>
      </c>
      <c r="G1343">
        <v>0</v>
      </c>
    </row>
    <row r="1344" spans="5:7" x14ac:dyDescent="0.25">
      <c r="E1344" t="s">
        <v>463</v>
      </c>
      <c r="F1344">
        <v>0</v>
      </c>
      <c r="G1344">
        <v>0</v>
      </c>
    </row>
    <row r="1345" spans="5:7" x14ac:dyDescent="0.25">
      <c r="E1345" t="s">
        <v>462</v>
      </c>
      <c r="F1345">
        <v>0</v>
      </c>
      <c r="G1345">
        <v>0</v>
      </c>
    </row>
    <row r="1346" spans="5:7" x14ac:dyDescent="0.25">
      <c r="E1346" t="s">
        <v>497</v>
      </c>
      <c r="F1346">
        <v>0</v>
      </c>
      <c r="G1346">
        <v>0</v>
      </c>
    </row>
    <row r="1347" spans="5:7" x14ac:dyDescent="0.25">
      <c r="E1347" t="s">
        <v>484</v>
      </c>
      <c r="F1347">
        <v>0</v>
      </c>
      <c r="G1347">
        <v>0</v>
      </c>
    </row>
    <row r="1348" spans="5:7" x14ac:dyDescent="0.25">
      <c r="E1348" t="s">
        <v>463</v>
      </c>
      <c r="F1348">
        <v>0</v>
      </c>
      <c r="G1348">
        <v>0</v>
      </c>
    </row>
    <row r="1349" spans="5:7" x14ac:dyDescent="0.25">
      <c r="E1349" t="s">
        <v>475</v>
      </c>
      <c r="F1349">
        <v>0</v>
      </c>
      <c r="G1349">
        <v>0</v>
      </c>
    </row>
    <row r="1350" spans="5:7" x14ac:dyDescent="0.25">
      <c r="E1350" t="s">
        <v>470</v>
      </c>
      <c r="F1350">
        <v>0</v>
      </c>
      <c r="G1350">
        <v>0</v>
      </c>
    </row>
    <row r="1351" spans="5:7" x14ac:dyDescent="0.25">
      <c r="E1351" t="s">
        <v>463</v>
      </c>
      <c r="F1351">
        <v>0</v>
      </c>
      <c r="G1351">
        <v>0</v>
      </c>
    </row>
    <row r="1352" spans="5:7" x14ac:dyDescent="0.25">
      <c r="E1352" t="s">
        <v>472</v>
      </c>
      <c r="F1352">
        <v>0</v>
      </c>
      <c r="G1352">
        <v>0</v>
      </c>
    </row>
    <row r="1353" spans="5:7" x14ac:dyDescent="0.25">
      <c r="E1353" t="s">
        <v>472</v>
      </c>
      <c r="F1353">
        <v>0</v>
      </c>
      <c r="G1353">
        <v>0</v>
      </c>
    </row>
    <row r="1354" spans="5:7" x14ac:dyDescent="0.25">
      <c r="E1354" t="s">
        <v>500</v>
      </c>
      <c r="F1354">
        <v>0</v>
      </c>
      <c r="G1354">
        <v>0</v>
      </c>
    </row>
    <row r="1355" spans="5:7" x14ac:dyDescent="0.25">
      <c r="E1355" t="s">
        <v>471</v>
      </c>
      <c r="F1355">
        <v>0</v>
      </c>
      <c r="G1355">
        <v>0</v>
      </c>
    </row>
    <row r="1356" spans="5:7" x14ac:dyDescent="0.25">
      <c r="E1356" t="s">
        <v>474</v>
      </c>
      <c r="F1356">
        <v>0</v>
      </c>
      <c r="G1356">
        <v>0</v>
      </c>
    </row>
    <row r="1357" spans="5:7" x14ac:dyDescent="0.25">
      <c r="E1357" t="s">
        <v>530</v>
      </c>
      <c r="F1357">
        <v>0</v>
      </c>
      <c r="G1357">
        <v>6220</v>
      </c>
    </row>
    <row r="1358" spans="5:7" x14ac:dyDescent="0.25">
      <c r="E1358" t="s">
        <v>502</v>
      </c>
      <c r="F1358">
        <v>0</v>
      </c>
      <c r="G1358">
        <v>0</v>
      </c>
    </row>
    <row r="1359" spans="5:7" x14ac:dyDescent="0.25">
      <c r="E1359" t="s">
        <v>481</v>
      </c>
      <c r="F1359">
        <v>0</v>
      </c>
      <c r="G1359">
        <v>0</v>
      </c>
    </row>
    <row r="1360" spans="5:7" x14ac:dyDescent="0.25">
      <c r="E1360" t="s">
        <v>507</v>
      </c>
      <c r="F1360">
        <v>0</v>
      </c>
      <c r="G1360">
        <v>0</v>
      </c>
    </row>
    <row r="1361" spans="5:7" x14ac:dyDescent="0.25">
      <c r="E1361" t="s">
        <v>497</v>
      </c>
      <c r="F1361">
        <v>0</v>
      </c>
      <c r="G1361">
        <v>0</v>
      </c>
    </row>
    <row r="1362" spans="5:7" x14ac:dyDescent="0.25">
      <c r="E1362" t="s">
        <v>497</v>
      </c>
      <c r="F1362">
        <v>0</v>
      </c>
      <c r="G1362">
        <v>6280</v>
      </c>
    </row>
    <row r="1363" spans="5:7" x14ac:dyDescent="0.25">
      <c r="E1363" t="s">
        <v>498</v>
      </c>
      <c r="F1363">
        <v>0</v>
      </c>
      <c r="G1363">
        <v>0</v>
      </c>
    </row>
    <row r="1364" spans="5:7" x14ac:dyDescent="0.25">
      <c r="E1364" t="s">
        <v>489</v>
      </c>
      <c r="F1364">
        <v>0</v>
      </c>
      <c r="G1364">
        <v>0</v>
      </c>
    </row>
    <row r="1365" spans="5:7" x14ac:dyDescent="0.25">
      <c r="E1365" t="s">
        <v>463</v>
      </c>
      <c r="F1365">
        <v>0</v>
      </c>
      <c r="G1365">
        <v>0</v>
      </c>
    </row>
    <row r="1366" spans="5:7" x14ac:dyDescent="0.25">
      <c r="E1366" t="s">
        <v>489</v>
      </c>
      <c r="F1366">
        <v>0</v>
      </c>
      <c r="G1366">
        <v>0</v>
      </c>
    </row>
    <row r="1367" spans="5:7" x14ac:dyDescent="0.25">
      <c r="E1367" t="s">
        <v>462</v>
      </c>
      <c r="F1367">
        <v>0</v>
      </c>
      <c r="G1367">
        <v>0</v>
      </c>
    </row>
    <row r="1368" spans="5:7" x14ac:dyDescent="0.25">
      <c r="E1368" t="s">
        <v>567</v>
      </c>
      <c r="F1368">
        <v>0</v>
      </c>
      <c r="G1368">
        <v>0</v>
      </c>
    </row>
    <row r="1369" spans="5:7" x14ac:dyDescent="0.25">
      <c r="E1369" t="s">
        <v>462</v>
      </c>
      <c r="F1369">
        <v>0</v>
      </c>
      <c r="G1369">
        <v>0</v>
      </c>
    </row>
    <row r="1370" spans="5:7" x14ac:dyDescent="0.25">
      <c r="E1370" t="s">
        <v>489</v>
      </c>
      <c r="F1370">
        <v>0</v>
      </c>
      <c r="G1370">
        <v>0</v>
      </c>
    </row>
    <row r="1371" spans="5:7" x14ac:dyDescent="0.25">
      <c r="E1371" t="s">
        <v>550</v>
      </c>
      <c r="F1371">
        <v>0</v>
      </c>
      <c r="G1371">
        <v>0</v>
      </c>
    </row>
    <row r="1372" spans="5:7" x14ac:dyDescent="0.25">
      <c r="E1372" t="s">
        <v>493</v>
      </c>
      <c r="F1372">
        <v>0</v>
      </c>
      <c r="G1372">
        <v>0</v>
      </c>
    </row>
    <row r="1373" spans="5:7" x14ac:dyDescent="0.25">
      <c r="E1373" t="s">
        <v>463</v>
      </c>
      <c r="F1373">
        <v>0</v>
      </c>
      <c r="G1373">
        <v>0</v>
      </c>
    </row>
    <row r="1374" spans="5:7" x14ac:dyDescent="0.25">
      <c r="E1374" t="s">
        <v>491</v>
      </c>
      <c r="F1374">
        <v>0</v>
      </c>
      <c r="G1374">
        <v>0</v>
      </c>
    </row>
    <row r="1375" spans="5:7" x14ac:dyDescent="0.25">
      <c r="E1375" t="s">
        <v>463</v>
      </c>
      <c r="F1375">
        <v>0</v>
      </c>
      <c r="G1375">
        <v>0</v>
      </c>
    </row>
    <row r="1376" spans="5:7" x14ac:dyDescent="0.25">
      <c r="E1376" t="s">
        <v>465</v>
      </c>
      <c r="F1376">
        <v>0</v>
      </c>
      <c r="G1376">
        <v>0</v>
      </c>
    </row>
    <row r="1377" spans="5:7" x14ac:dyDescent="0.25">
      <c r="E1377" t="s">
        <v>462</v>
      </c>
      <c r="F1377">
        <v>0</v>
      </c>
      <c r="G1377">
        <v>0</v>
      </c>
    </row>
    <row r="1378" spans="5:7" x14ac:dyDescent="0.25">
      <c r="E1378" t="s">
        <v>499</v>
      </c>
      <c r="F1378">
        <v>0</v>
      </c>
      <c r="G1378">
        <v>0</v>
      </c>
    </row>
    <row r="1379" spans="5:7" x14ac:dyDescent="0.25">
      <c r="E1379" t="s">
        <v>491</v>
      </c>
      <c r="F1379">
        <v>0</v>
      </c>
      <c r="G1379">
        <v>0</v>
      </c>
    </row>
    <row r="1380" spans="5:7" x14ac:dyDescent="0.25">
      <c r="E1380" t="s">
        <v>462</v>
      </c>
      <c r="F1380">
        <v>0</v>
      </c>
      <c r="G1380">
        <v>0</v>
      </c>
    </row>
    <row r="1381" spans="5:7" x14ac:dyDescent="0.25">
      <c r="E1381" t="s">
        <v>481</v>
      </c>
      <c r="F1381">
        <v>0</v>
      </c>
      <c r="G1381">
        <v>0</v>
      </c>
    </row>
    <row r="1382" spans="5:7" x14ac:dyDescent="0.25">
      <c r="E1382" t="s">
        <v>551</v>
      </c>
      <c r="F1382">
        <v>0</v>
      </c>
      <c r="G1382">
        <v>0</v>
      </c>
    </row>
    <row r="1383" spans="5:7" x14ac:dyDescent="0.25">
      <c r="E1383" t="s">
        <v>584</v>
      </c>
      <c r="F1383">
        <v>0</v>
      </c>
      <c r="G1383">
        <v>0</v>
      </c>
    </row>
    <row r="1384" spans="5:7" x14ac:dyDescent="0.25">
      <c r="E1384" t="s">
        <v>504</v>
      </c>
      <c r="F1384">
        <v>0</v>
      </c>
      <c r="G1384">
        <v>0</v>
      </c>
    </row>
    <row r="1385" spans="5:7" x14ac:dyDescent="0.25">
      <c r="E1385" t="s">
        <v>472</v>
      </c>
      <c r="F1385">
        <v>0</v>
      </c>
      <c r="G1385">
        <v>0</v>
      </c>
    </row>
    <row r="1386" spans="5:7" x14ac:dyDescent="0.25">
      <c r="E1386" t="s">
        <v>552</v>
      </c>
      <c r="F1386">
        <v>0</v>
      </c>
      <c r="G1386">
        <v>0</v>
      </c>
    </row>
    <row r="1387" spans="5:7" x14ac:dyDescent="0.25">
      <c r="E1387" t="s">
        <v>500</v>
      </c>
      <c r="F1387">
        <v>0</v>
      </c>
      <c r="G1387">
        <v>0</v>
      </c>
    </row>
    <row r="1388" spans="5:7" x14ac:dyDescent="0.25">
      <c r="E1388" t="s">
        <v>497</v>
      </c>
      <c r="F1388">
        <v>0</v>
      </c>
      <c r="G1388">
        <v>0</v>
      </c>
    </row>
    <row r="1389" spans="5:7" x14ac:dyDescent="0.25">
      <c r="E1389" t="s">
        <v>470</v>
      </c>
      <c r="F1389">
        <v>0</v>
      </c>
      <c r="G1389">
        <v>0</v>
      </c>
    </row>
    <row r="1390" spans="5:7" x14ac:dyDescent="0.25">
      <c r="E1390" t="s">
        <v>509</v>
      </c>
      <c r="F1390">
        <v>0</v>
      </c>
      <c r="G1390">
        <v>0</v>
      </c>
    </row>
    <row r="1391" spans="5:7" x14ac:dyDescent="0.25">
      <c r="E1391" t="s">
        <v>507</v>
      </c>
      <c r="F1391">
        <v>0</v>
      </c>
      <c r="G1391">
        <v>0</v>
      </c>
    </row>
    <row r="1392" spans="5:7" x14ac:dyDescent="0.25">
      <c r="E1392" t="s">
        <v>470</v>
      </c>
      <c r="F1392">
        <v>0</v>
      </c>
      <c r="G1392">
        <v>0</v>
      </c>
    </row>
    <row r="1393" spans="5:7" x14ac:dyDescent="0.25">
      <c r="E1393" t="s">
        <v>462</v>
      </c>
      <c r="F1393">
        <v>0</v>
      </c>
      <c r="G1393">
        <v>0</v>
      </c>
    </row>
    <row r="1394" spans="5:7" x14ac:dyDescent="0.25">
      <c r="E1394" t="s">
        <v>462</v>
      </c>
      <c r="F1394">
        <v>0</v>
      </c>
      <c r="G1394">
        <v>0</v>
      </c>
    </row>
    <row r="1395" spans="5:7" x14ac:dyDescent="0.25">
      <c r="E1395" t="s">
        <v>508</v>
      </c>
      <c r="F1395">
        <v>0</v>
      </c>
      <c r="G1395">
        <v>0</v>
      </c>
    </row>
    <row r="1396" spans="5:7" x14ac:dyDescent="0.25">
      <c r="E1396" t="s">
        <v>462</v>
      </c>
      <c r="F1396">
        <v>0</v>
      </c>
      <c r="G1396">
        <v>0</v>
      </c>
    </row>
    <row r="1397" spans="5:7" x14ac:dyDescent="0.25">
      <c r="E1397" t="s">
        <v>463</v>
      </c>
      <c r="F1397">
        <v>0</v>
      </c>
      <c r="G1397">
        <v>0</v>
      </c>
    </row>
    <row r="1398" spans="5:7" x14ac:dyDescent="0.25">
      <c r="E1398" t="s">
        <v>477</v>
      </c>
      <c r="F1398">
        <v>0</v>
      </c>
      <c r="G1398">
        <v>0</v>
      </c>
    </row>
    <row r="1399" spans="5:7" x14ac:dyDescent="0.25">
      <c r="E1399" t="s">
        <v>472</v>
      </c>
      <c r="F1399">
        <v>0</v>
      </c>
      <c r="G1399">
        <v>0</v>
      </c>
    </row>
    <row r="1400" spans="5:7" x14ac:dyDescent="0.25">
      <c r="E1400" t="s">
        <v>484</v>
      </c>
      <c r="F1400">
        <v>0</v>
      </c>
      <c r="G1400">
        <v>0</v>
      </c>
    </row>
    <row r="1401" spans="5:7" x14ac:dyDescent="0.25">
      <c r="E1401" t="s">
        <v>462</v>
      </c>
      <c r="F1401">
        <v>0</v>
      </c>
      <c r="G1401">
        <v>0</v>
      </c>
    </row>
    <row r="1402" spans="5:7" x14ac:dyDescent="0.25">
      <c r="E1402" t="s">
        <v>479</v>
      </c>
      <c r="F1402">
        <v>0</v>
      </c>
      <c r="G1402">
        <v>0</v>
      </c>
    </row>
    <row r="1403" spans="5:7" x14ac:dyDescent="0.25">
      <c r="E1403" t="s">
        <v>462</v>
      </c>
      <c r="F1403">
        <v>0</v>
      </c>
      <c r="G1403">
        <v>0</v>
      </c>
    </row>
    <row r="1404" spans="5:7" x14ac:dyDescent="0.25">
      <c r="E1404" t="s">
        <v>500</v>
      </c>
      <c r="F1404">
        <v>0</v>
      </c>
      <c r="G1404">
        <v>0</v>
      </c>
    </row>
    <row r="1405" spans="5:7" x14ac:dyDescent="0.25">
      <c r="E1405" t="s">
        <v>466</v>
      </c>
      <c r="F1405">
        <v>0</v>
      </c>
      <c r="G1405">
        <v>0</v>
      </c>
    </row>
    <row r="1406" spans="5:7" x14ac:dyDescent="0.25">
      <c r="E1406" t="s">
        <v>462</v>
      </c>
      <c r="F1406">
        <v>0</v>
      </c>
      <c r="G1406">
        <v>0</v>
      </c>
    </row>
    <row r="1407" spans="5:7" x14ac:dyDescent="0.25">
      <c r="E1407" t="s">
        <v>477</v>
      </c>
      <c r="F1407">
        <v>0</v>
      </c>
      <c r="G1407">
        <v>0</v>
      </c>
    </row>
    <row r="1408" spans="5:7" x14ac:dyDescent="0.25">
      <c r="E1408" t="s">
        <v>497</v>
      </c>
      <c r="F1408">
        <v>0</v>
      </c>
      <c r="G1408">
        <v>0</v>
      </c>
    </row>
    <row r="1409" spans="5:7" x14ac:dyDescent="0.25">
      <c r="E1409" t="s">
        <v>472</v>
      </c>
      <c r="F1409">
        <v>0</v>
      </c>
      <c r="G1409">
        <v>0</v>
      </c>
    </row>
    <row r="1410" spans="5:7" x14ac:dyDescent="0.25">
      <c r="E1410" t="s">
        <v>496</v>
      </c>
      <c r="F1410">
        <v>0</v>
      </c>
      <c r="G1410">
        <v>0</v>
      </c>
    </row>
    <row r="1411" spans="5:7" x14ac:dyDescent="0.25">
      <c r="E1411" t="s">
        <v>509</v>
      </c>
      <c r="F1411">
        <v>0</v>
      </c>
      <c r="G1411">
        <v>6125</v>
      </c>
    </row>
    <row r="1412" spans="5:7" x14ac:dyDescent="0.25">
      <c r="E1412" t="s">
        <v>553</v>
      </c>
      <c r="F1412">
        <v>0</v>
      </c>
      <c r="G1412">
        <v>0</v>
      </c>
    </row>
    <row r="1413" spans="5:7" x14ac:dyDescent="0.25">
      <c r="E1413" t="s">
        <v>507</v>
      </c>
      <c r="F1413">
        <v>0</v>
      </c>
      <c r="G1413">
        <v>0</v>
      </c>
    </row>
    <row r="1414" spans="5:7" x14ac:dyDescent="0.25">
      <c r="E1414" t="s">
        <v>484</v>
      </c>
      <c r="F1414">
        <v>0</v>
      </c>
      <c r="G1414">
        <v>0</v>
      </c>
    </row>
    <row r="1415" spans="5:7" x14ac:dyDescent="0.25">
      <c r="E1415" t="s">
        <v>474</v>
      </c>
      <c r="F1415">
        <v>0</v>
      </c>
      <c r="G1415">
        <v>0</v>
      </c>
    </row>
    <row r="1416" spans="5:7" x14ac:dyDescent="0.25">
      <c r="E1416" t="s">
        <v>510</v>
      </c>
      <c r="F1416">
        <v>0</v>
      </c>
      <c r="G1416">
        <v>0</v>
      </c>
    </row>
    <row r="1417" spans="5:7" x14ac:dyDescent="0.25">
      <c r="E1417" t="s">
        <v>470</v>
      </c>
      <c r="F1417">
        <v>0</v>
      </c>
      <c r="G1417">
        <v>0</v>
      </c>
    </row>
    <row r="1418" spans="5:7" x14ac:dyDescent="0.25">
      <c r="E1418" t="s">
        <v>484</v>
      </c>
      <c r="F1418">
        <v>0</v>
      </c>
      <c r="G1418">
        <v>0</v>
      </c>
    </row>
    <row r="1419" spans="5:7" x14ac:dyDescent="0.25">
      <c r="E1419" t="s">
        <v>497</v>
      </c>
      <c r="F1419">
        <v>0</v>
      </c>
      <c r="G1419">
        <v>0</v>
      </c>
    </row>
    <row r="1420" spans="5:7" x14ac:dyDescent="0.25">
      <c r="E1420" t="s">
        <v>522</v>
      </c>
      <c r="F1420">
        <v>0</v>
      </c>
      <c r="G1420">
        <v>0</v>
      </c>
    </row>
    <row r="1421" spans="5:7" x14ac:dyDescent="0.25">
      <c r="E1421" t="s">
        <v>472</v>
      </c>
      <c r="F1421">
        <v>0</v>
      </c>
      <c r="G1421">
        <v>0</v>
      </c>
    </row>
    <row r="1422" spans="5:7" x14ac:dyDescent="0.25">
      <c r="E1422" t="s">
        <v>462</v>
      </c>
      <c r="F1422">
        <v>0</v>
      </c>
      <c r="G1422">
        <v>0</v>
      </c>
    </row>
    <row r="1423" spans="5:7" x14ac:dyDescent="0.25">
      <c r="E1423" t="s">
        <v>470</v>
      </c>
      <c r="F1423">
        <v>0</v>
      </c>
      <c r="G1423">
        <v>0</v>
      </c>
    </row>
    <row r="1424" spans="5:7" x14ac:dyDescent="0.25">
      <c r="E1424" t="s">
        <v>500</v>
      </c>
      <c r="F1424">
        <v>0</v>
      </c>
      <c r="G1424">
        <v>0</v>
      </c>
    </row>
    <row r="1425" spans="5:7" x14ac:dyDescent="0.25">
      <c r="E1425" t="s">
        <v>468</v>
      </c>
      <c r="F1425">
        <v>0</v>
      </c>
      <c r="G1425">
        <v>0</v>
      </c>
    </row>
    <row r="1426" spans="5:7" x14ac:dyDescent="0.25">
      <c r="E1426" t="s">
        <v>489</v>
      </c>
      <c r="F1426">
        <v>0</v>
      </c>
      <c r="G1426">
        <v>0</v>
      </c>
    </row>
    <row r="1427" spans="5:7" x14ac:dyDescent="0.25">
      <c r="E1427" t="s">
        <v>462</v>
      </c>
      <c r="F1427">
        <v>0</v>
      </c>
      <c r="G1427">
        <v>0</v>
      </c>
    </row>
    <row r="1428" spans="5:7" x14ac:dyDescent="0.25">
      <c r="E1428" t="s">
        <v>554</v>
      </c>
      <c r="F1428">
        <v>0</v>
      </c>
      <c r="G1428">
        <v>0</v>
      </c>
    </row>
    <row r="1429" spans="5:7" x14ac:dyDescent="0.25">
      <c r="E1429" t="s">
        <v>461</v>
      </c>
      <c r="F1429">
        <v>0</v>
      </c>
      <c r="G1429">
        <v>0</v>
      </c>
    </row>
    <row r="1430" spans="5:7" x14ac:dyDescent="0.25">
      <c r="E1430" t="s">
        <v>477</v>
      </c>
      <c r="F1430">
        <v>0</v>
      </c>
      <c r="G1430">
        <v>0</v>
      </c>
    </row>
    <row r="1431" spans="5:7" x14ac:dyDescent="0.25">
      <c r="E1431" t="s">
        <v>462</v>
      </c>
      <c r="F1431">
        <v>0</v>
      </c>
      <c r="G1431">
        <v>0</v>
      </c>
    </row>
    <row r="1432" spans="5:7" x14ac:dyDescent="0.25">
      <c r="E1432" t="s">
        <v>477</v>
      </c>
      <c r="F1432">
        <v>0</v>
      </c>
      <c r="G1432">
        <v>0</v>
      </c>
    </row>
    <row r="1433" spans="5:7" x14ac:dyDescent="0.25">
      <c r="E1433" t="s">
        <v>489</v>
      </c>
      <c r="F1433">
        <v>0</v>
      </c>
      <c r="G1433">
        <v>0</v>
      </c>
    </row>
    <row r="1434" spans="5:7" x14ac:dyDescent="0.25">
      <c r="E1434" t="s">
        <v>489</v>
      </c>
      <c r="F1434">
        <v>0</v>
      </c>
      <c r="G1434">
        <v>0</v>
      </c>
    </row>
    <row r="1435" spans="5:7" x14ac:dyDescent="0.25">
      <c r="E1435" t="s">
        <v>461</v>
      </c>
      <c r="F1435">
        <v>0</v>
      </c>
      <c r="G1435">
        <v>0</v>
      </c>
    </row>
    <row r="1436" spans="5:7" x14ac:dyDescent="0.25">
      <c r="E1436" t="s">
        <v>462</v>
      </c>
      <c r="F1436">
        <v>0</v>
      </c>
      <c r="G1436">
        <v>0</v>
      </c>
    </row>
    <row r="1437" spans="5:7" x14ac:dyDescent="0.25">
      <c r="E1437" t="s">
        <v>468</v>
      </c>
      <c r="F1437">
        <v>0</v>
      </c>
      <c r="G1437">
        <v>0</v>
      </c>
    </row>
    <row r="1438" spans="5:7" x14ac:dyDescent="0.25">
      <c r="E1438" t="s">
        <v>475</v>
      </c>
      <c r="F1438">
        <v>0</v>
      </c>
      <c r="G1438">
        <v>0</v>
      </c>
    </row>
    <row r="1439" spans="5:7" x14ac:dyDescent="0.25">
      <c r="E1439" t="s">
        <v>507</v>
      </c>
      <c r="F1439">
        <v>0</v>
      </c>
      <c r="G1439">
        <v>0</v>
      </c>
    </row>
    <row r="1440" spans="5:7" x14ac:dyDescent="0.25">
      <c r="E1440" t="s">
        <v>462</v>
      </c>
      <c r="F1440">
        <v>0</v>
      </c>
      <c r="G1440">
        <v>0</v>
      </c>
    </row>
    <row r="1441" spans="5:7" x14ac:dyDescent="0.25">
      <c r="E1441" t="s">
        <v>497</v>
      </c>
      <c r="F1441">
        <v>0</v>
      </c>
      <c r="G1441">
        <v>0</v>
      </c>
    </row>
    <row r="1442" spans="5:7" x14ac:dyDescent="0.25">
      <c r="E1442" t="s">
        <v>507</v>
      </c>
      <c r="F1442">
        <v>0</v>
      </c>
      <c r="G1442">
        <v>0</v>
      </c>
    </row>
    <row r="1443" spans="5:7" x14ac:dyDescent="0.25">
      <c r="E1443" t="s">
        <v>525</v>
      </c>
      <c r="F1443">
        <v>0</v>
      </c>
      <c r="G1443">
        <v>0</v>
      </c>
    </row>
    <row r="1444" spans="5:7" x14ac:dyDescent="0.25">
      <c r="E1444" t="s">
        <v>522</v>
      </c>
      <c r="F1444">
        <v>0</v>
      </c>
      <c r="G1444">
        <v>0</v>
      </c>
    </row>
    <row r="1445" spans="5:7" x14ac:dyDescent="0.25">
      <c r="E1445" t="s">
        <v>555</v>
      </c>
      <c r="F1445">
        <v>0</v>
      </c>
      <c r="G1445">
        <v>0</v>
      </c>
    </row>
    <row r="1446" spans="5:7" x14ac:dyDescent="0.25">
      <c r="E1446" t="s">
        <v>497</v>
      </c>
      <c r="F1446">
        <v>0</v>
      </c>
      <c r="G1446">
        <v>0</v>
      </c>
    </row>
    <row r="1447" spans="5:7" x14ac:dyDescent="0.25">
      <c r="E1447" t="s">
        <v>472</v>
      </c>
      <c r="F1447">
        <v>0</v>
      </c>
      <c r="G1447">
        <v>0</v>
      </c>
    </row>
    <row r="1448" spans="5:7" x14ac:dyDescent="0.25">
      <c r="E1448" t="s">
        <v>461</v>
      </c>
      <c r="F1448">
        <v>0</v>
      </c>
      <c r="G1448">
        <v>5900</v>
      </c>
    </row>
    <row r="1449" spans="5:7" x14ac:dyDescent="0.25">
      <c r="E1449" t="s">
        <v>489</v>
      </c>
      <c r="F1449">
        <v>0</v>
      </c>
      <c r="G1449">
        <v>0</v>
      </c>
    </row>
    <row r="1450" spans="5:7" x14ac:dyDescent="0.25">
      <c r="E1450" t="s">
        <v>500</v>
      </c>
      <c r="F1450">
        <v>0</v>
      </c>
      <c r="G1450">
        <v>0</v>
      </c>
    </row>
    <row r="1451" spans="5:7" x14ac:dyDescent="0.25">
      <c r="E1451" t="s">
        <v>479</v>
      </c>
      <c r="F1451">
        <v>0</v>
      </c>
      <c r="G1451">
        <v>0</v>
      </c>
    </row>
    <row r="1452" spans="5:7" x14ac:dyDescent="0.25">
      <c r="E1452" t="s">
        <v>470</v>
      </c>
      <c r="F1452">
        <v>0</v>
      </c>
      <c r="G1452">
        <v>0</v>
      </c>
    </row>
    <row r="1453" spans="5:7" x14ac:dyDescent="0.25">
      <c r="E1453" t="s">
        <v>483</v>
      </c>
      <c r="F1453">
        <v>0</v>
      </c>
      <c r="G1453">
        <v>0</v>
      </c>
    </row>
    <row r="1454" spans="5:7" x14ac:dyDescent="0.25">
      <c r="E1454" t="s">
        <v>472</v>
      </c>
      <c r="F1454">
        <v>0</v>
      </c>
      <c r="G1454">
        <v>0</v>
      </c>
    </row>
    <row r="1455" spans="5:7" x14ac:dyDescent="0.25">
      <c r="E1455" t="s">
        <v>556</v>
      </c>
      <c r="F1455">
        <v>0</v>
      </c>
      <c r="G1455">
        <v>0</v>
      </c>
    </row>
    <row r="1456" spans="5:7" x14ac:dyDescent="0.25">
      <c r="E1456" t="s">
        <v>463</v>
      </c>
      <c r="F1456">
        <v>0</v>
      </c>
      <c r="G1456">
        <v>0</v>
      </c>
    </row>
    <row r="1457" spans="5:7" x14ac:dyDescent="0.25">
      <c r="E1457" t="s">
        <v>486</v>
      </c>
      <c r="F1457">
        <v>0</v>
      </c>
      <c r="G1457">
        <v>0</v>
      </c>
    </row>
    <row r="1458" spans="5:7" x14ac:dyDescent="0.25">
      <c r="E1458" t="s">
        <v>463</v>
      </c>
      <c r="F1458">
        <v>0</v>
      </c>
      <c r="G1458">
        <v>6083</v>
      </c>
    </row>
    <row r="1459" spans="5:7" x14ac:dyDescent="0.25">
      <c r="E1459" t="s">
        <v>462</v>
      </c>
      <c r="F1459">
        <v>0</v>
      </c>
      <c r="G1459">
        <v>0</v>
      </c>
    </row>
    <row r="1460" spans="5:7" x14ac:dyDescent="0.25">
      <c r="E1460" t="s">
        <v>470</v>
      </c>
      <c r="F1460">
        <v>0</v>
      </c>
      <c r="G1460">
        <v>6000</v>
      </c>
    </row>
    <row r="1461" spans="5:7" x14ac:dyDescent="0.25">
      <c r="E1461" t="s">
        <v>557</v>
      </c>
      <c r="F1461">
        <v>0</v>
      </c>
      <c r="G1461">
        <v>0</v>
      </c>
    </row>
    <row r="1462" spans="5:7" x14ac:dyDescent="0.25">
      <c r="E1462" t="s">
        <v>470</v>
      </c>
      <c r="F1462">
        <v>0</v>
      </c>
      <c r="G1462">
        <v>0</v>
      </c>
    </row>
    <row r="1463" spans="5:7" x14ac:dyDescent="0.25">
      <c r="E1463" t="s">
        <v>491</v>
      </c>
      <c r="F1463">
        <v>0</v>
      </c>
      <c r="G1463">
        <v>0</v>
      </c>
    </row>
    <row r="1464" spans="5:7" x14ac:dyDescent="0.25">
      <c r="E1464" t="s">
        <v>463</v>
      </c>
      <c r="F1464">
        <v>0</v>
      </c>
      <c r="G1464">
        <v>0</v>
      </c>
    </row>
    <row r="1465" spans="5:7" x14ac:dyDescent="0.25">
      <c r="E1465" t="s">
        <v>507</v>
      </c>
      <c r="F1465">
        <v>0</v>
      </c>
      <c r="G1465">
        <v>0</v>
      </c>
    </row>
    <row r="1466" spans="5:7" x14ac:dyDescent="0.25">
      <c r="E1466" t="s">
        <v>462</v>
      </c>
      <c r="F1466">
        <v>0</v>
      </c>
      <c r="G1466">
        <v>0</v>
      </c>
    </row>
    <row r="1467" spans="5:7" x14ac:dyDescent="0.25">
      <c r="E1467" t="s">
        <v>470</v>
      </c>
      <c r="F1467">
        <v>0</v>
      </c>
      <c r="G1467">
        <v>0</v>
      </c>
    </row>
    <row r="1468" spans="5:7" x14ac:dyDescent="0.25">
      <c r="E1468" t="s">
        <v>558</v>
      </c>
      <c r="F1468">
        <v>0</v>
      </c>
      <c r="G1468">
        <v>0</v>
      </c>
    </row>
    <row r="1469" spans="5:7" x14ac:dyDescent="0.25">
      <c r="E1469" t="s">
        <v>567</v>
      </c>
      <c r="F1469">
        <v>0</v>
      </c>
      <c r="G1469">
        <v>0</v>
      </c>
    </row>
    <row r="1470" spans="5:7" x14ac:dyDescent="0.25">
      <c r="E1470" t="s">
        <v>463</v>
      </c>
      <c r="F1470">
        <v>0</v>
      </c>
      <c r="G1470">
        <v>0</v>
      </c>
    </row>
    <row r="1471" spans="5:7" x14ac:dyDescent="0.25">
      <c r="E1471" t="s">
        <v>491</v>
      </c>
      <c r="F1471">
        <v>0</v>
      </c>
      <c r="G1471">
        <v>0</v>
      </c>
    </row>
    <row r="1472" spans="5:7" x14ac:dyDescent="0.25">
      <c r="E1472" t="s">
        <v>500</v>
      </c>
      <c r="F1472">
        <v>0</v>
      </c>
      <c r="G1472">
        <v>0</v>
      </c>
    </row>
    <row r="1473" spans="5:7" x14ac:dyDescent="0.25">
      <c r="E1473" t="s">
        <v>472</v>
      </c>
      <c r="F1473">
        <v>0</v>
      </c>
      <c r="G1473">
        <v>0</v>
      </c>
    </row>
    <row r="1474" spans="5:7" x14ac:dyDescent="0.25">
      <c r="E1474" t="s">
        <v>483</v>
      </c>
      <c r="F1474">
        <v>0</v>
      </c>
      <c r="G1474">
        <v>0</v>
      </c>
    </row>
    <row r="1475" spans="5:7" x14ac:dyDescent="0.25">
      <c r="E1475" t="s">
        <v>559</v>
      </c>
      <c r="F1475">
        <v>0</v>
      </c>
      <c r="G1475">
        <v>0</v>
      </c>
    </row>
    <row r="1476" spans="5:7" x14ac:dyDescent="0.25">
      <c r="E1476" t="s">
        <v>477</v>
      </c>
      <c r="F1476">
        <v>0</v>
      </c>
      <c r="G1476">
        <v>0</v>
      </c>
    </row>
    <row r="1477" spans="5:7" x14ac:dyDescent="0.25">
      <c r="E1477" t="s">
        <v>477</v>
      </c>
      <c r="F1477">
        <v>0</v>
      </c>
      <c r="G1477">
        <v>0</v>
      </c>
    </row>
    <row r="1478" spans="5:7" x14ac:dyDescent="0.25">
      <c r="E1478" t="s">
        <v>472</v>
      </c>
      <c r="F1478">
        <v>0</v>
      </c>
      <c r="G1478">
        <v>0</v>
      </c>
    </row>
    <row r="1479" spans="5:7" x14ac:dyDescent="0.25">
      <c r="E1479" t="s">
        <v>487</v>
      </c>
      <c r="F1479">
        <v>0</v>
      </c>
      <c r="G1479">
        <v>0</v>
      </c>
    </row>
    <row r="1480" spans="5:7" x14ac:dyDescent="0.25">
      <c r="E1480" t="s">
        <v>474</v>
      </c>
      <c r="F1480">
        <v>0</v>
      </c>
      <c r="G1480">
        <v>0</v>
      </c>
    </row>
    <row r="1481" spans="5:7" x14ac:dyDescent="0.25">
      <c r="E1481" t="s">
        <v>462</v>
      </c>
      <c r="F1481">
        <v>0</v>
      </c>
      <c r="G1481">
        <v>0</v>
      </c>
    </row>
    <row r="1482" spans="5:7" x14ac:dyDescent="0.25">
      <c r="E1482" t="s">
        <v>585</v>
      </c>
      <c r="F1482">
        <v>0</v>
      </c>
      <c r="G1482">
        <v>0</v>
      </c>
    </row>
    <row r="1483" spans="5:7" x14ac:dyDescent="0.25">
      <c r="E1483" t="s">
        <v>484</v>
      </c>
      <c r="F1483">
        <v>0</v>
      </c>
      <c r="G1483">
        <v>0</v>
      </c>
    </row>
    <row r="1484" spans="5:7" x14ac:dyDescent="0.25">
      <c r="E1484" t="s">
        <v>463</v>
      </c>
      <c r="F1484">
        <v>0</v>
      </c>
      <c r="G1484">
        <v>0</v>
      </c>
    </row>
    <row r="1485" spans="5:7" x14ac:dyDescent="0.25">
      <c r="E1485" t="s">
        <v>487</v>
      </c>
      <c r="F1485">
        <v>0</v>
      </c>
      <c r="G1485">
        <v>0</v>
      </c>
    </row>
    <row r="1486" spans="5:7" x14ac:dyDescent="0.25">
      <c r="E1486" t="s">
        <v>462</v>
      </c>
      <c r="F1486">
        <v>0</v>
      </c>
      <c r="G1486">
        <v>0</v>
      </c>
    </row>
    <row r="1487" spans="5:7" x14ac:dyDescent="0.25">
      <c r="E1487" t="s">
        <v>560</v>
      </c>
      <c r="F1487">
        <v>0</v>
      </c>
      <c r="G1487">
        <v>0</v>
      </c>
    </row>
    <row r="1488" spans="5:7" x14ac:dyDescent="0.25">
      <c r="E1488" t="s">
        <v>461</v>
      </c>
      <c r="F1488">
        <v>0</v>
      </c>
      <c r="G1488">
        <v>0</v>
      </c>
    </row>
    <row r="1489" spans="5:7" x14ac:dyDescent="0.25">
      <c r="E1489" t="s">
        <v>463</v>
      </c>
      <c r="F1489">
        <v>0</v>
      </c>
      <c r="G1489">
        <v>0</v>
      </c>
    </row>
    <row r="1490" spans="5:7" x14ac:dyDescent="0.25">
      <c r="E1490" t="s">
        <v>480</v>
      </c>
      <c r="F1490">
        <v>0</v>
      </c>
      <c r="G1490">
        <v>6070</v>
      </c>
    </row>
    <row r="1491" spans="5:7" x14ac:dyDescent="0.25">
      <c r="E1491" t="s">
        <v>500</v>
      </c>
      <c r="F1491">
        <v>0</v>
      </c>
      <c r="G1491">
        <v>0</v>
      </c>
    </row>
    <row r="1492" spans="5:7" x14ac:dyDescent="0.25">
      <c r="E1492" t="s">
        <v>470</v>
      </c>
      <c r="F1492">
        <v>0</v>
      </c>
      <c r="G1492">
        <v>0</v>
      </c>
    </row>
    <row r="1493" spans="5:7" x14ac:dyDescent="0.25">
      <c r="E1493" t="s">
        <v>463</v>
      </c>
      <c r="F1493">
        <v>0</v>
      </c>
      <c r="G1493">
        <v>0</v>
      </c>
    </row>
    <row r="1494" spans="5:7" x14ac:dyDescent="0.25">
      <c r="E1494" t="s">
        <v>470</v>
      </c>
      <c r="F1494">
        <v>0</v>
      </c>
      <c r="G1494">
        <v>0</v>
      </c>
    </row>
    <row r="1495" spans="5:7" x14ac:dyDescent="0.25">
      <c r="E1495" t="s">
        <v>462</v>
      </c>
      <c r="F1495">
        <v>0</v>
      </c>
      <c r="G1495">
        <v>0</v>
      </c>
    </row>
    <row r="1496" spans="5:7" x14ac:dyDescent="0.25">
      <c r="E1496" t="s">
        <v>491</v>
      </c>
      <c r="F1496">
        <v>0</v>
      </c>
      <c r="G1496">
        <v>0</v>
      </c>
    </row>
    <row r="1497" spans="5:7" x14ac:dyDescent="0.25">
      <c r="E1497" t="s">
        <v>483</v>
      </c>
      <c r="F1497">
        <v>0</v>
      </c>
      <c r="G1497">
        <v>0</v>
      </c>
    </row>
    <row r="1498" spans="5:7" x14ac:dyDescent="0.25">
      <c r="E1498" t="s">
        <v>463</v>
      </c>
      <c r="F1498">
        <v>0</v>
      </c>
      <c r="G1498">
        <v>0</v>
      </c>
    </row>
    <row r="1499" spans="5:7" x14ac:dyDescent="0.25">
      <c r="E1499" t="s">
        <v>500</v>
      </c>
      <c r="F1499">
        <v>0</v>
      </c>
      <c r="G1499">
        <v>0</v>
      </c>
    </row>
    <row r="1500" spans="5:7" x14ac:dyDescent="0.25">
      <c r="E1500" t="s">
        <v>486</v>
      </c>
      <c r="F1500">
        <v>0</v>
      </c>
      <c r="G1500">
        <v>0</v>
      </c>
    </row>
    <row r="1501" spans="5:7" x14ac:dyDescent="0.25">
      <c r="E1501" t="s">
        <v>466</v>
      </c>
      <c r="F1501">
        <v>0</v>
      </c>
      <c r="G1501">
        <v>6220</v>
      </c>
    </row>
    <row r="1502" spans="5:7" x14ac:dyDescent="0.25">
      <c r="E1502" t="s">
        <v>477</v>
      </c>
      <c r="F1502">
        <v>0</v>
      </c>
      <c r="G1502">
        <v>0</v>
      </c>
    </row>
    <row r="1503" spans="5:7" x14ac:dyDescent="0.25">
      <c r="E1503" t="s">
        <v>462</v>
      </c>
      <c r="F1503">
        <v>0</v>
      </c>
      <c r="G1503">
        <v>0</v>
      </c>
    </row>
    <row r="1504" spans="5:7" x14ac:dyDescent="0.25">
      <c r="E1504" t="s">
        <v>477</v>
      </c>
      <c r="F1504">
        <v>0</v>
      </c>
      <c r="G1504">
        <v>5000</v>
      </c>
    </row>
    <row r="1505" spans="5:7" x14ac:dyDescent="0.25">
      <c r="E1505" t="s">
        <v>487</v>
      </c>
      <c r="F1505">
        <v>0</v>
      </c>
      <c r="G1505">
        <v>6150</v>
      </c>
    </row>
    <row r="1506" spans="5:7" x14ac:dyDescent="0.25">
      <c r="E1506" t="s">
        <v>465</v>
      </c>
      <c r="F1506">
        <v>0</v>
      </c>
      <c r="G1506">
        <v>200</v>
      </c>
    </row>
    <row r="1507" spans="5:7" x14ac:dyDescent="0.25">
      <c r="E1507" t="s">
        <v>479</v>
      </c>
      <c r="F1507">
        <v>0</v>
      </c>
      <c r="G1507">
        <v>0</v>
      </c>
    </row>
    <row r="1508" spans="5:7" x14ac:dyDescent="0.25">
      <c r="E1508" t="s">
        <v>462</v>
      </c>
      <c r="F1508">
        <v>0</v>
      </c>
      <c r="G1508">
        <v>0</v>
      </c>
    </row>
    <row r="1509" spans="5:7" x14ac:dyDescent="0.25">
      <c r="E1509" t="s">
        <v>471</v>
      </c>
      <c r="F1509">
        <v>0</v>
      </c>
      <c r="G1509">
        <v>0</v>
      </c>
    </row>
    <row r="1510" spans="5:7" x14ac:dyDescent="0.25">
      <c r="E1510" t="s">
        <v>470</v>
      </c>
      <c r="F1510">
        <v>0</v>
      </c>
      <c r="G1510">
        <v>0</v>
      </c>
    </row>
    <row r="1511" spans="5:7" x14ac:dyDescent="0.25">
      <c r="E1511" t="s">
        <v>484</v>
      </c>
      <c r="F1511">
        <v>0</v>
      </c>
      <c r="G1511">
        <v>0</v>
      </c>
    </row>
    <row r="1512" spans="5:7" x14ac:dyDescent="0.25">
      <c r="E1512" t="s">
        <v>462</v>
      </c>
      <c r="F1512">
        <v>0</v>
      </c>
      <c r="G1512">
        <v>0</v>
      </c>
    </row>
    <row r="1513" spans="5:7" x14ac:dyDescent="0.25">
      <c r="E1513" t="s">
        <v>561</v>
      </c>
      <c r="F1513">
        <v>0</v>
      </c>
      <c r="G1513">
        <v>0</v>
      </c>
    </row>
    <row r="1514" spans="5:7" x14ac:dyDescent="0.25">
      <c r="E1514" t="s">
        <v>484</v>
      </c>
      <c r="F1514">
        <v>0</v>
      </c>
      <c r="G1514">
        <v>0</v>
      </c>
    </row>
    <row r="1515" spans="5:7" x14ac:dyDescent="0.25">
      <c r="E1515" t="s">
        <v>462</v>
      </c>
      <c r="F1515">
        <v>0</v>
      </c>
      <c r="G1515">
        <v>0</v>
      </c>
    </row>
    <row r="1516" spans="5:7" x14ac:dyDescent="0.25">
      <c r="E1516" t="s">
        <v>462</v>
      </c>
      <c r="F1516">
        <v>0</v>
      </c>
      <c r="G1516">
        <v>0</v>
      </c>
    </row>
    <row r="1517" spans="5:7" x14ac:dyDescent="0.25">
      <c r="E1517" t="s">
        <v>562</v>
      </c>
      <c r="F1517">
        <v>0</v>
      </c>
      <c r="G1517">
        <v>0</v>
      </c>
    </row>
    <row r="1518" spans="5:7" x14ac:dyDescent="0.25">
      <c r="E1518" t="s">
        <v>463</v>
      </c>
      <c r="F1518">
        <v>0</v>
      </c>
      <c r="G1518">
        <v>0</v>
      </c>
    </row>
    <row r="1519" spans="5:7" x14ac:dyDescent="0.25">
      <c r="E1519" t="s">
        <v>465</v>
      </c>
      <c r="F1519">
        <v>0</v>
      </c>
      <c r="G1519">
        <v>0</v>
      </c>
    </row>
    <row r="1520" spans="5:7" x14ac:dyDescent="0.25">
      <c r="E1520" t="s">
        <v>463</v>
      </c>
      <c r="F1520">
        <v>0</v>
      </c>
      <c r="G1520">
        <v>0</v>
      </c>
    </row>
    <row r="1521" spans="5:7" x14ac:dyDescent="0.25">
      <c r="E1521" t="s">
        <v>486</v>
      </c>
      <c r="F1521">
        <v>0</v>
      </c>
      <c r="G1521">
        <v>0</v>
      </c>
    </row>
    <row r="1522" spans="5:7" x14ac:dyDescent="0.25">
      <c r="E1522" t="s">
        <v>578</v>
      </c>
      <c r="F1522">
        <v>0</v>
      </c>
      <c r="G1522">
        <v>0</v>
      </c>
    </row>
    <row r="1523" spans="5:7" x14ac:dyDescent="0.25">
      <c r="E1523" t="s">
        <v>463</v>
      </c>
      <c r="F1523">
        <v>0</v>
      </c>
      <c r="G1523">
        <v>0</v>
      </c>
    </row>
    <row r="1524" spans="5:7" x14ac:dyDescent="0.25">
      <c r="E1524" t="s">
        <v>484</v>
      </c>
      <c r="F1524">
        <v>0</v>
      </c>
      <c r="G1524">
        <v>0</v>
      </c>
    </row>
    <row r="1525" spans="5:7" x14ac:dyDescent="0.25">
      <c r="E1525" t="s">
        <v>472</v>
      </c>
      <c r="F1525">
        <v>0</v>
      </c>
      <c r="G1525">
        <v>0</v>
      </c>
    </row>
    <row r="1526" spans="5:7" x14ac:dyDescent="0.25">
      <c r="E1526" t="s">
        <v>480</v>
      </c>
      <c r="F1526">
        <v>0</v>
      </c>
      <c r="G1526">
        <v>6065</v>
      </c>
    </row>
    <row r="1527" spans="5:7" x14ac:dyDescent="0.25">
      <c r="E1527" t="s">
        <v>475</v>
      </c>
      <c r="F1527">
        <v>0</v>
      </c>
      <c r="G1527">
        <v>0</v>
      </c>
    </row>
    <row r="1528" spans="5:7" x14ac:dyDescent="0.25">
      <c r="E1528" t="s">
        <v>474</v>
      </c>
      <c r="F1528">
        <v>0</v>
      </c>
      <c r="G1528">
        <v>0</v>
      </c>
    </row>
    <row r="1529" spans="5:7" x14ac:dyDescent="0.25">
      <c r="E1529" t="s">
        <v>462</v>
      </c>
      <c r="F1529">
        <v>0</v>
      </c>
      <c r="G1529">
        <v>0</v>
      </c>
    </row>
    <row r="1530" spans="5:7" x14ac:dyDescent="0.25">
      <c r="E1530" t="s">
        <v>470</v>
      </c>
      <c r="F1530">
        <v>0</v>
      </c>
      <c r="G1530">
        <v>0</v>
      </c>
    </row>
    <row r="1531" spans="5:7" x14ac:dyDescent="0.25">
      <c r="E1531" t="s">
        <v>463</v>
      </c>
      <c r="F1531">
        <v>0</v>
      </c>
      <c r="G1531">
        <v>0</v>
      </c>
    </row>
    <row r="1532" spans="5:7" x14ac:dyDescent="0.25">
      <c r="E1532" t="s">
        <v>481</v>
      </c>
      <c r="F1532">
        <v>0</v>
      </c>
      <c r="G1532">
        <v>0</v>
      </c>
    </row>
    <row r="1533" spans="5:7" x14ac:dyDescent="0.25">
      <c r="E1533" t="s">
        <v>497</v>
      </c>
      <c r="F1533">
        <v>0</v>
      </c>
      <c r="G1533">
        <v>0</v>
      </c>
    </row>
    <row r="1534" spans="5:7" x14ac:dyDescent="0.25">
      <c r="E1534" t="s">
        <v>509</v>
      </c>
      <c r="F1534">
        <v>0</v>
      </c>
      <c r="G1534">
        <v>6300</v>
      </c>
    </row>
    <row r="1535" spans="5:7" x14ac:dyDescent="0.25">
      <c r="E1535" t="s">
        <v>462</v>
      </c>
      <c r="F1535">
        <v>0</v>
      </c>
      <c r="G1535">
        <v>0</v>
      </c>
    </row>
    <row r="1536" spans="5:7" x14ac:dyDescent="0.25">
      <c r="E1536" t="s">
        <v>483</v>
      </c>
      <c r="F1536">
        <v>0</v>
      </c>
      <c r="G1536">
        <v>0</v>
      </c>
    </row>
    <row r="1537" spans="5:7" x14ac:dyDescent="0.25">
      <c r="E1537" t="s">
        <v>497</v>
      </c>
      <c r="F1537">
        <v>0</v>
      </c>
      <c r="G1537">
        <v>0</v>
      </c>
    </row>
    <row r="1538" spans="5:7" x14ac:dyDescent="0.25">
      <c r="E1538" t="s">
        <v>462</v>
      </c>
      <c r="F1538">
        <v>0</v>
      </c>
      <c r="G1538">
        <v>0</v>
      </c>
    </row>
    <row r="1539" spans="5:7" x14ac:dyDescent="0.25">
      <c r="E1539" t="s">
        <v>486</v>
      </c>
      <c r="F1539">
        <v>0</v>
      </c>
      <c r="G1539">
        <v>0</v>
      </c>
    </row>
    <row r="1540" spans="5:7" x14ac:dyDescent="0.25">
      <c r="E1540" t="s">
        <v>462</v>
      </c>
      <c r="F1540">
        <v>0</v>
      </c>
      <c r="G1540">
        <v>0</v>
      </c>
    </row>
    <row r="1541" spans="5:7" x14ac:dyDescent="0.25">
      <c r="E1541" t="s">
        <v>546</v>
      </c>
      <c r="F1541">
        <v>0</v>
      </c>
      <c r="G1541">
        <v>0</v>
      </c>
    </row>
    <row r="1542" spans="5:7" x14ac:dyDescent="0.25">
      <c r="E1542" t="s">
        <v>463</v>
      </c>
      <c r="F1542">
        <v>0</v>
      </c>
      <c r="G1542">
        <v>0</v>
      </c>
    </row>
    <row r="1543" spans="5:7" x14ac:dyDescent="0.25">
      <c r="E1543" t="s">
        <v>470</v>
      </c>
      <c r="F1543">
        <v>0</v>
      </c>
      <c r="G1543">
        <v>0</v>
      </c>
    </row>
    <row r="1544" spans="5:7" x14ac:dyDescent="0.25">
      <c r="E1544" t="s">
        <v>510</v>
      </c>
      <c r="F1544">
        <v>0</v>
      </c>
      <c r="G1544">
        <v>0</v>
      </c>
    </row>
    <row r="1545" spans="5:7" x14ac:dyDescent="0.25">
      <c r="E1545" t="s">
        <v>507</v>
      </c>
      <c r="F1545">
        <v>0</v>
      </c>
      <c r="G1545">
        <v>0</v>
      </c>
    </row>
    <row r="1546" spans="5:7" x14ac:dyDescent="0.25">
      <c r="E1546" t="s">
        <v>462</v>
      </c>
      <c r="F1546">
        <v>0</v>
      </c>
      <c r="G1546">
        <v>0</v>
      </c>
    </row>
    <row r="1547" spans="5:7" x14ac:dyDescent="0.25">
      <c r="E1547" t="s">
        <v>474</v>
      </c>
      <c r="F1547">
        <v>0</v>
      </c>
      <c r="G1547">
        <v>0</v>
      </c>
    </row>
    <row r="1548" spans="5:7" x14ac:dyDescent="0.25">
      <c r="E1548" t="s">
        <v>484</v>
      </c>
      <c r="F1548">
        <v>0</v>
      </c>
      <c r="G1548">
        <v>0</v>
      </c>
    </row>
    <row r="1549" spans="5:7" x14ac:dyDescent="0.25">
      <c r="E1549" t="s">
        <v>517</v>
      </c>
      <c r="F1549">
        <v>0</v>
      </c>
      <c r="G1549">
        <v>0</v>
      </c>
    </row>
    <row r="1550" spans="5:7" x14ac:dyDescent="0.25">
      <c r="E1550" t="s">
        <v>462</v>
      </c>
      <c r="F1550">
        <v>0</v>
      </c>
      <c r="G1550">
        <v>0</v>
      </c>
    </row>
    <row r="1551" spans="5:7" x14ac:dyDescent="0.25">
      <c r="E1551" t="s">
        <v>481</v>
      </c>
      <c r="F1551">
        <v>0</v>
      </c>
      <c r="G1551">
        <v>0</v>
      </c>
    </row>
    <row r="1552" spans="5:7" x14ac:dyDescent="0.25">
      <c r="E1552" t="s">
        <v>482</v>
      </c>
      <c r="F1552">
        <v>0</v>
      </c>
      <c r="G1552">
        <v>0</v>
      </c>
    </row>
    <row r="1553" spans="5:7" x14ac:dyDescent="0.25">
      <c r="E1553" t="s">
        <v>484</v>
      </c>
      <c r="F1553">
        <v>0</v>
      </c>
      <c r="G1553">
        <v>0</v>
      </c>
    </row>
    <row r="1554" spans="5:7" x14ac:dyDescent="0.25">
      <c r="E1554" t="s">
        <v>486</v>
      </c>
      <c r="F1554">
        <v>0</v>
      </c>
      <c r="G1554">
        <v>0</v>
      </c>
    </row>
    <row r="1555" spans="5:7" x14ac:dyDescent="0.25">
      <c r="E1555" t="s">
        <v>470</v>
      </c>
      <c r="F1555">
        <v>0</v>
      </c>
      <c r="G1555">
        <v>0</v>
      </c>
    </row>
    <row r="1556" spans="5:7" x14ac:dyDescent="0.25">
      <c r="E1556" t="s">
        <v>462</v>
      </c>
      <c r="F1556">
        <v>0</v>
      </c>
      <c r="G1556">
        <v>0</v>
      </c>
    </row>
    <row r="1557" spans="5:7" x14ac:dyDescent="0.25">
      <c r="E1557" t="s">
        <v>517</v>
      </c>
      <c r="F1557">
        <v>0</v>
      </c>
      <c r="G1557">
        <v>0</v>
      </c>
    </row>
    <row r="1558" spans="5:7" x14ac:dyDescent="0.25">
      <c r="E1558" t="s">
        <v>461</v>
      </c>
      <c r="F1558">
        <v>0</v>
      </c>
      <c r="G1558">
        <v>0</v>
      </c>
    </row>
    <row r="1559" spans="5:7" x14ac:dyDescent="0.25">
      <c r="E1559" t="s">
        <v>484</v>
      </c>
      <c r="F1559">
        <v>0</v>
      </c>
      <c r="G1559">
        <v>0</v>
      </c>
    </row>
    <row r="1560" spans="5:7" x14ac:dyDescent="0.25">
      <c r="E1560" t="s">
        <v>470</v>
      </c>
      <c r="F1560">
        <v>0</v>
      </c>
      <c r="G1560">
        <v>0</v>
      </c>
    </row>
    <row r="1561" spans="5:7" x14ac:dyDescent="0.25">
      <c r="E1561" t="s">
        <v>465</v>
      </c>
      <c r="F1561">
        <v>0</v>
      </c>
      <c r="G1561">
        <v>0</v>
      </c>
    </row>
    <row r="1562" spans="5:7" x14ac:dyDescent="0.25">
      <c r="E1562" t="s">
        <v>462</v>
      </c>
      <c r="F1562">
        <v>0</v>
      </c>
      <c r="G1562">
        <v>0</v>
      </c>
    </row>
    <row r="1563" spans="5:7" x14ac:dyDescent="0.25">
      <c r="E1563" t="s">
        <v>487</v>
      </c>
      <c r="F1563">
        <v>0</v>
      </c>
      <c r="G1563">
        <v>0</v>
      </c>
    </row>
    <row r="1564" spans="5:7" x14ac:dyDescent="0.25">
      <c r="E1564" t="s">
        <v>470</v>
      </c>
      <c r="F1564">
        <v>0</v>
      </c>
      <c r="G1564">
        <v>0</v>
      </c>
    </row>
    <row r="1565" spans="5:7" x14ac:dyDescent="0.25">
      <c r="E1565" t="s">
        <v>503</v>
      </c>
      <c r="F1565">
        <v>0</v>
      </c>
      <c r="G1565">
        <v>0</v>
      </c>
    </row>
    <row r="1566" spans="5:7" x14ac:dyDescent="0.25">
      <c r="E1566" t="s">
        <v>486</v>
      </c>
      <c r="F1566">
        <v>0</v>
      </c>
      <c r="G1566">
        <v>0</v>
      </c>
    </row>
    <row r="1567" spans="5:7" x14ac:dyDescent="0.25">
      <c r="E1567" t="s">
        <v>463</v>
      </c>
      <c r="F1567">
        <v>0</v>
      </c>
      <c r="G1567">
        <v>0</v>
      </c>
    </row>
    <row r="1568" spans="5:7" x14ac:dyDescent="0.25">
      <c r="E1568" t="s">
        <v>462</v>
      </c>
      <c r="F1568">
        <v>0</v>
      </c>
      <c r="G1568">
        <v>0</v>
      </c>
    </row>
    <row r="1569" spans="5:7" x14ac:dyDescent="0.25">
      <c r="E1569" t="s">
        <v>464</v>
      </c>
      <c r="F1569">
        <v>0</v>
      </c>
      <c r="G1569">
        <v>0</v>
      </c>
    </row>
    <row r="1570" spans="5:7" x14ac:dyDescent="0.25">
      <c r="E1570" t="s">
        <v>541</v>
      </c>
      <c r="F1570">
        <v>0</v>
      </c>
      <c r="G1570">
        <v>0</v>
      </c>
    </row>
    <row r="1571" spans="5:7" x14ac:dyDescent="0.25">
      <c r="E1571" t="s">
        <v>537</v>
      </c>
      <c r="F1571">
        <v>0</v>
      </c>
      <c r="G1571">
        <v>0</v>
      </c>
    </row>
    <row r="1572" spans="5:7" x14ac:dyDescent="0.25">
      <c r="E1572" t="s">
        <v>586</v>
      </c>
      <c r="F1572">
        <v>0</v>
      </c>
      <c r="G1572">
        <v>0</v>
      </c>
    </row>
    <row r="1573" spans="5:7" x14ac:dyDescent="0.25">
      <c r="E1573" t="s">
        <v>475</v>
      </c>
      <c r="F1573">
        <v>0</v>
      </c>
      <c r="G1573">
        <v>0</v>
      </c>
    </row>
    <row r="1574" spans="5:7" x14ac:dyDescent="0.25">
      <c r="E1574" t="s">
        <v>462</v>
      </c>
      <c r="F1574">
        <v>0</v>
      </c>
      <c r="G1574">
        <v>0</v>
      </c>
    </row>
    <row r="1575" spans="5:7" x14ac:dyDescent="0.25">
      <c r="E1575" t="s">
        <v>461</v>
      </c>
      <c r="F1575">
        <v>0</v>
      </c>
      <c r="G1575">
        <v>0</v>
      </c>
    </row>
    <row r="1576" spans="5:7" x14ac:dyDescent="0.25">
      <c r="E1576" t="s">
        <v>467</v>
      </c>
      <c r="F1576">
        <v>0</v>
      </c>
      <c r="G1576">
        <v>0</v>
      </c>
    </row>
    <row r="1577" spans="5:7" x14ac:dyDescent="0.25">
      <c r="E1577" t="s">
        <v>563</v>
      </c>
      <c r="F1577">
        <v>0</v>
      </c>
      <c r="G1577">
        <v>0</v>
      </c>
    </row>
    <row r="1578" spans="5:7" x14ac:dyDescent="0.25">
      <c r="E1578" t="s">
        <v>470</v>
      </c>
      <c r="F1578">
        <v>0</v>
      </c>
      <c r="G1578">
        <v>0</v>
      </c>
    </row>
    <row r="1579" spans="5:7" x14ac:dyDescent="0.25">
      <c r="E1579" t="s">
        <v>485</v>
      </c>
      <c r="F1579">
        <v>0</v>
      </c>
      <c r="G1579">
        <v>0</v>
      </c>
    </row>
    <row r="1580" spans="5:7" x14ac:dyDescent="0.25">
      <c r="E1580" t="s">
        <v>496</v>
      </c>
      <c r="F1580">
        <v>0</v>
      </c>
      <c r="G1580">
        <v>0</v>
      </c>
    </row>
    <row r="1581" spans="5:7" x14ac:dyDescent="0.25">
      <c r="E1581" t="s">
        <v>503</v>
      </c>
      <c r="F1581">
        <v>0</v>
      </c>
      <c r="G1581">
        <v>0</v>
      </c>
    </row>
    <row r="1582" spans="5:7" x14ac:dyDescent="0.25">
      <c r="E1582" t="s">
        <v>462</v>
      </c>
      <c r="F1582">
        <v>0</v>
      </c>
      <c r="G1582">
        <v>0</v>
      </c>
    </row>
    <row r="1583" spans="5:7" x14ac:dyDescent="0.25">
      <c r="E1583" t="s">
        <v>462</v>
      </c>
      <c r="F1583">
        <v>0</v>
      </c>
      <c r="G1583">
        <v>0</v>
      </c>
    </row>
    <row r="1584" spans="5:7" x14ac:dyDescent="0.25">
      <c r="E1584" t="s">
        <v>488</v>
      </c>
      <c r="F1584">
        <v>0</v>
      </c>
      <c r="G1584">
        <v>0</v>
      </c>
    </row>
    <row r="1585" spans="5:7" x14ac:dyDescent="0.25">
      <c r="E1585" t="s">
        <v>468</v>
      </c>
      <c r="F1585">
        <v>0</v>
      </c>
      <c r="G1585">
        <v>0</v>
      </c>
    </row>
    <row r="1586" spans="5:7" x14ac:dyDescent="0.25">
      <c r="E1586" t="s">
        <v>463</v>
      </c>
      <c r="F1586">
        <v>0</v>
      </c>
      <c r="G1586">
        <v>0</v>
      </c>
    </row>
    <row r="1587" spans="5:7" x14ac:dyDescent="0.25">
      <c r="E1587" t="s">
        <v>487</v>
      </c>
      <c r="F1587">
        <v>0</v>
      </c>
      <c r="G1587">
        <v>6175</v>
      </c>
    </row>
    <row r="1588" spans="5:7" x14ac:dyDescent="0.25">
      <c r="E1588" t="s">
        <v>461</v>
      </c>
      <c r="F1588">
        <v>0</v>
      </c>
      <c r="G1588">
        <v>0</v>
      </c>
    </row>
    <row r="1589" spans="5:7" x14ac:dyDescent="0.25">
      <c r="E1589" t="s">
        <v>505</v>
      </c>
      <c r="F1589">
        <v>0</v>
      </c>
      <c r="G1589">
        <v>0</v>
      </c>
    </row>
    <row r="1590" spans="5:7" x14ac:dyDescent="0.25">
      <c r="E1590" t="s">
        <v>507</v>
      </c>
      <c r="F1590">
        <v>0</v>
      </c>
      <c r="G1590">
        <v>0</v>
      </c>
    </row>
    <row r="1591" spans="5:7" x14ac:dyDescent="0.25">
      <c r="E1591" t="s">
        <v>463</v>
      </c>
      <c r="F1591">
        <v>0</v>
      </c>
      <c r="G1591">
        <v>0</v>
      </c>
    </row>
    <row r="1592" spans="5:7" x14ac:dyDescent="0.25">
      <c r="E1592" t="s">
        <v>489</v>
      </c>
      <c r="F1592">
        <v>0</v>
      </c>
      <c r="G1592">
        <v>0</v>
      </c>
    </row>
    <row r="1593" spans="5:7" x14ac:dyDescent="0.25">
      <c r="E1593" t="s">
        <v>470</v>
      </c>
      <c r="F1593">
        <v>0</v>
      </c>
      <c r="G1593">
        <v>0</v>
      </c>
    </row>
    <row r="1594" spans="5:7" x14ac:dyDescent="0.25">
      <c r="E1594" t="s">
        <v>482</v>
      </c>
      <c r="F1594">
        <v>0</v>
      </c>
      <c r="G1594">
        <v>0</v>
      </c>
    </row>
    <row r="1595" spans="5:7" x14ac:dyDescent="0.25">
      <c r="E1595" t="s">
        <v>489</v>
      </c>
      <c r="F1595">
        <v>0</v>
      </c>
      <c r="G1595">
        <v>0</v>
      </c>
    </row>
    <row r="1596" spans="5:7" x14ac:dyDescent="0.25">
      <c r="E1596" t="s">
        <v>491</v>
      </c>
      <c r="F1596">
        <v>0</v>
      </c>
      <c r="G1596">
        <v>0</v>
      </c>
    </row>
    <row r="1597" spans="5:7" x14ac:dyDescent="0.25">
      <c r="E1597" t="s">
        <v>463</v>
      </c>
      <c r="F1597">
        <v>0</v>
      </c>
      <c r="G1597">
        <v>0</v>
      </c>
    </row>
    <row r="1598" spans="5:7" x14ac:dyDescent="0.25">
      <c r="E1598" t="s">
        <v>472</v>
      </c>
      <c r="F1598">
        <v>0</v>
      </c>
      <c r="G1598">
        <v>0</v>
      </c>
    </row>
    <row r="1599" spans="5:7" x14ac:dyDescent="0.25">
      <c r="E1599" t="s">
        <v>497</v>
      </c>
      <c r="F1599">
        <v>0</v>
      </c>
      <c r="G1599">
        <v>0</v>
      </c>
    </row>
    <row r="1600" spans="5:7" x14ac:dyDescent="0.25">
      <c r="E1600" t="s">
        <v>487</v>
      </c>
      <c r="F1600">
        <v>0</v>
      </c>
      <c r="G1600">
        <v>0</v>
      </c>
    </row>
    <row r="1601" spans="5:7" x14ac:dyDescent="0.25">
      <c r="E1601" t="s">
        <v>462</v>
      </c>
      <c r="F1601">
        <v>0</v>
      </c>
      <c r="G1601">
        <v>0</v>
      </c>
    </row>
    <row r="1602" spans="5:7" x14ac:dyDescent="0.25">
      <c r="E1602" t="s">
        <v>522</v>
      </c>
      <c r="F1602">
        <v>0</v>
      </c>
      <c r="G1602">
        <v>0</v>
      </c>
    </row>
    <row r="1603" spans="5:7" x14ac:dyDescent="0.25">
      <c r="E1603" t="s">
        <v>497</v>
      </c>
      <c r="F1603">
        <v>0</v>
      </c>
      <c r="G1603">
        <v>0</v>
      </c>
    </row>
    <row r="1604" spans="5:7" x14ac:dyDescent="0.25">
      <c r="E1604" t="s">
        <v>463</v>
      </c>
      <c r="F1604">
        <v>0</v>
      </c>
      <c r="G1604">
        <v>0</v>
      </c>
    </row>
    <row r="1605" spans="5:7" x14ac:dyDescent="0.25">
      <c r="E1605" t="s">
        <v>486</v>
      </c>
      <c r="F1605">
        <v>0</v>
      </c>
      <c r="G1605">
        <v>0</v>
      </c>
    </row>
    <row r="1606" spans="5:7" x14ac:dyDescent="0.25">
      <c r="E1606" t="s">
        <v>486</v>
      </c>
      <c r="F1606">
        <v>0</v>
      </c>
      <c r="G1606">
        <v>0</v>
      </c>
    </row>
    <row r="1607" spans="5:7" x14ac:dyDescent="0.25">
      <c r="E1607" t="s">
        <v>470</v>
      </c>
      <c r="F1607">
        <v>0</v>
      </c>
      <c r="G1607">
        <v>5000</v>
      </c>
    </row>
    <row r="1608" spans="5:7" x14ac:dyDescent="0.25">
      <c r="E1608" t="s">
        <v>462</v>
      </c>
      <c r="F1608">
        <v>0</v>
      </c>
      <c r="G1608">
        <v>0</v>
      </c>
    </row>
    <row r="1609" spans="5:7" x14ac:dyDescent="0.25">
      <c r="E1609" t="s">
        <v>486</v>
      </c>
      <c r="F1609">
        <v>0</v>
      </c>
      <c r="G1609">
        <v>6300</v>
      </c>
    </row>
    <row r="1610" spans="5:7" x14ac:dyDescent="0.25">
      <c r="E1610" t="s">
        <v>497</v>
      </c>
      <c r="F1610">
        <v>0</v>
      </c>
      <c r="G1610">
        <v>0</v>
      </c>
    </row>
    <row r="1611" spans="5:7" x14ac:dyDescent="0.25">
      <c r="E1611" t="s">
        <v>470</v>
      </c>
      <c r="F1611">
        <v>0</v>
      </c>
      <c r="G1611">
        <v>1400</v>
      </c>
    </row>
    <row r="1612" spans="5:7" x14ac:dyDescent="0.25">
      <c r="E1612" t="s">
        <v>567</v>
      </c>
      <c r="F1612">
        <v>0</v>
      </c>
      <c r="G1612">
        <v>0</v>
      </c>
    </row>
    <row r="1613" spans="5:7" x14ac:dyDescent="0.25">
      <c r="E1613" t="s">
        <v>496</v>
      </c>
      <c r="F1613">
        <v>0</v>
      </c>
      <c r="G1613">
        <v>0</v>
      </c>
    </row>
    <row r="1614" spans="5:7" x14ac:dyDescent="0.25">
      <c r="E1614" t="s">
        <v>470</v>
      </c>
      <c r="F1614">
        <v>0</v>
      </c>
      <c r="G1614">
        <v>6000</v>
      </c>
    </row>
    <row r="1615" spans="5:7" x14ac:dyDescent="0.25">
      <c r="E1615" t="s">
        <v>503</v>
      </c>
      <c r="F1615">
        <v>0</v>
      </c>
      <c r="G1615">
        <v>0</v>
      </c>
    </row>
    <row r="1616" spans="5:7" x14ac:dyDescent="0.25">
      <c r="E1616" t="s">
        <v>467</v>
      </c>
      <c r="F1616">
        <v>0</v>
      </c>
      <c r="G1616">
        <v>0</v>
      </c>
    </row>
    <row r="1617" spans="5:7" x14ac:dyDescent="0.25">
      <c r="E1617" t="s">
        <v>507</v>
      </c>
      <c r="F1617">
        <v>0</v>
      </c>
      <c r="G1617">
        <v>0</v>
      </c>
    </row>
    <row r="1618" spans="5:7" x14ac:dyDescent="0.25">
      <c r="E1618" t="s">
        <v>477</v>
      </c>
      <c r="F1618">
        <v>0</v>
      </c>
      <c r="G1618">
        <v>4000</v>
      </c>
    </row>
    <row r="1619" spans="5:7" x14ac:dyDescent="0.25">
      <c r="E1619" t="s">
        <v>463</v>
      </c>
      <c r="F1619">
        <v>0</v>
      </c>
      <c r="G1619">
        <v>0</v>
      </c>
    </row>
    <row r="1620" spans="5:7" x14ac:dyDescent="0.25">
      <c r="E1620" t="s">
        <v>470</v>
      </c>
      <c r="F1620">
        <v>0</v>
      </c>
      <c r="G1620">
        <v>0</v>
      </c>
    </row>
    <row r="1621" spans="5:7" x14ac:dyDescent="0.25">
      <c r="E1621" t="s">
        <v>470</v>
      </c>
      <c r="F1621">
        <v>0</v>
      </c>
      <c r="G1621">
        <v>0</v>
      </c>
    </row>
    <row r="1622" spans="5:7" x14ac:dyDescent="0.25">
      <c r="E1622" t="s">
        <v>472</v>
      </c>
      <c r="F1622">
        <v>0</v>
      </c>
      <c r="G1622">
        <v>0</v>
      </c>
    </row>
    <row r="1623" spans="5:7" x14ac:dyDescent="0.25">
      <c r="E1623" t="s">
        <v>463</v>
      </c>
      <c r="F1623">
        <v>0</v>
      </c>
      <c r="G1623">
        <v>0</v>
      </c>
    </row>
    <row r="1624" spans="5:7" x14ac:dyDescent="0.25">
      <c r="E1624" t="s">
        <v>475</v>
      </c>
      <c r="F1624">
        <v>0</v>
      </c>
      <c r="G1624">
        <v>0</v>
      </c>
    </row>
    <row r="1625" spans="5:7" x14ac:dyDescent="0.25">
      <c r="E1625" t="s">
        <v>506</v>
      </c>
      <c r="F1625">
        <v>0</v>
      </c>
      <c r="G1625">
        <v>0</v>
      </c>
    </row>
    <row r="1626" spans="5:7" x14ac:dyDescent="0.25">
      <c r="E1626" t="s">
        <v>480</v>
      </c>
      <c r="F1626">
        <v>0</v>
      </c>
      <c r="G1626">
        <v>0</v>
      </c>
    </row>
    <row r="1627" spans="5:7" x14ac:dyDescent="0.25">
      <c r="E1627" t="s">
        <v>462</v>
      </c>
      <c r="F1627">
        <v>0</v>
      </c>
      <c r="G1627">
        <v>0</v>
      </c>
    </row>
    <row r="1628" spans="5:7" x14ac:dyDescent="0.25">
      <c r="E1628" t="s">
        <v>462</v>
      </c>
      <c r="F1628">
        <v>0</v>
      </c>
      <c r="G1628">
        <v>0</v>
      </c>
    </row>
    <row r="1629" spans="5:7" x14ac:dyDescent="0.25">
      <c r="E1629" t="s">
        <v>480</v>
      </c>
      <c r="F1629">
        <v>0</v>
      </c>
      <c r="G1629">
        <v>0</v>
      </c>
    </row>
    <row r="1630" spans="5:7" x14ac:dyDescent="0.25">
      <c r="E1630" t="s">
        <v>507</v>
      </c>
      <c r="F1630">
        <v>0</v>
      </c>
      <c r="G1630">
        <v>0</v>
      </c>
    </row>
    <row r="1631" spans="5:7" x14ac:dyDescent="0.25">
      <c r="E1631" t="s">
        <v>472</v>
      </c>
      <c r="F1631">
        <v>0</v>
      </c>
      <c r="G1631">
        <v>0</v>
      </c>
    </row>
    <row r="1632" spans="5:7" x14ac:dyDescent="0.25">
      <c r="E1632" t="s">
        <v>475</v>
      </c>
      <c r="F1632">
        <v>0</v>
      </c>
      <c r="G1632">
        <v>0</v>
      </c>
    </row>
    <row r="1633" spans="5:7" x14ac:dyDescent="0.25">
      <c r="E1633" t="s">
        <v>479</v>
      </c>
      <c r="F1633">
        <v>0</v>
      </c>
      <c r="G1633">
        <v>0</v>
      </c>
    </row>
    <row r="1634" spans="5:7" x14ac:dyDescent="0.25">
      <c r="E1634" t="s">
        <v>472</v>
      </c>
      <c r="F1634">
        <v>0</v>
      </c>
      <c r="G1634">
        <v>0</v>
      </c>
    </row>
    <row r="1635" spans="5:7" x14ac:dyDescent="0.25">
      <c r="E1635" t="s">
        <v>487</v>
      </c>
      <c r="F1635">
        <v>0</v>
      </c>
      <c r="G1635">
        <v>0</v>
      </c>
    </row>
    <row r="1636" spans="5:7" x14ac:dyDescent="0.25">
      <c r="E1636" t="s">
        <v>463</v>
      </c>
      <c r="F1636">
        <v>0</v>
      </c>
      <c r="G1636">
        <v>0</v>
      </c>
    </row>
    <row r="1637" spans="5:7" x14ac:dyDescent="0.25">
      <c r="E1637" t="s">
        <v>489</v>
      </c>
      <c r="F1637">
        <v>0</v>
      </c>
      <c r="G1637">
        <v>0</v>
      </c>
    </row>
    <row r="1638" spans="5:7" x14ac:dyDescent="0.25">
      <c r="E1638" t="s">
        <v>463</v>
      </c>
      <c r="F1638">
        <v>0</v>
      </c>
      <c r="G1638">
        <v>0</v>
      </c>
    </row>
    <row r="1639" spans="5:7" x14ac:dyDescent="0.25">
      <c r="E1639" t="s">
        <v>505</v>
      </c>
      <c r="F1639">
        <v>0</v>
      </c>
      <c r="G1639">
        <v>0</v>
      </c>
    </row>
    <row r="1640" spans="5:7" x14ac:dyDescent="0.25">
      <c r="E1640" t="s">
        <v>469</v>
      </c>
      <c r="F1640">
        <v>0</v>
      </c>
      <c r="G1640">
        <v>0</v>
      </c>
    </row>
    <row r="1641" spans="5:7" x14ac:dyDescent="0.25">
      <c r="E1641" t="s">
        <v>470</v>
      </c>
      <c r="F1641">
        <v>0</v>
      </c>
      <c r="G1641">
        <v>0</v>
      </c>
    </row>
    <row r="1642" spans="5:7" x14ac:dyDescent="0.25">
      <c r="E1642" t="s">
        <v>486</v>
      </c>
      <c r="F1642">
        <v>0</v>
      </c>
      <c r="G1642">
        <v>6120</v>
      </c>
    </row>
    <row r="1643" spans="5:7" x14ac:dyDescent="0.25">
      <c r="E1643" t="s">
        <v>497</v>
      </c>
      <c r="F1643">
        <v>0</v>
      </c>
      <c r="G1643">
        <v>0</v>
      </c>
    </row>
    <row r="1644" spans="5:7" x14ac:dyDescent="0.25">
      <c r="E1644" t="s">
        <v>465</v>
      </c>
      <c r="F1644">
        <v>0</v>
      </c>
      <c r="G1644">
        <v>0</v>
      </c>
    </row>
    <row r="1645" spans="5:7" x14ac:dyDescent="0.25">
      <c r="E1645" t="s">
        <v>462</v>
      </c>
      <c r="F1645">
        <v>0</v>
      </c>
      <c r="G1645">
        <v>0</v>
      </c>
    </row>
    <row r="1646" spans="5:7" x14ac:dyDescent="0.25">
      <c r="E1646" t="s">
        <v>506</v>
      </c>
      <c r="F1646">
        <v>0</v>
      </c>
      <c r="G1646">
        <v>0</v>
      </c>
    </row>
    <row r="1647" spans="5:7" x14ac:dyDescent="0.25">
      <c r="E1647" t="s">
        <v>497</v>
      </c>
      <c r="F1647">
        <v>0</v>
      </c>
      <c r="G1647">
        <v>0</v>
      </c>
    </row>
    <row r="1648" spans="5:7" x14ac:dyDescent="0.25">
      <c r="E1648" t="s">
        <v>470</v>
      </c>
      <c r="F1648">
        <v>0</v>
      </c>
      <c r="G1648">
        <v>0</v>
      </c>
    </row>
    <row r="1649" spans="5:7" x14ac:dyDescent="0.25">
      <c r="E1649" t="s">
        <v>497</v>
      </c>
      <c r="F1649">
        <v>0</v>
      </c>
      <c r="G1649">
        <v>0</v>
      </c>
    </row>
    <row r="1650" spans="5:7" x14ac:dyDescent="0.25">
      <c r="E1650" t="s">
        <v>462</v>
      </c>
      <c r="F1650">
        <v>0</v>
      </c>
      <c r="G1650">
        <v>0</v>
      </c>
    </row>
    <row r="1651" spans="5:7" x14ac:dyDescent="0.25">
      <c r="E1651" t="s">
        <v>587</v>
      </c>
      <c r="F1651">
        <v>0</v>
      </c>
      <c r="G1651">
        <v>0</v>
      </c>
    </row>
    <row r="1652" spans="5:7" x14ac:dyDescent="0.25">
      <c r="E1652" t="s">
        <v>500</v>
      </c>
      <c r="F1652">
        <v>0</v>
      </c>
      <c r="G1652">
        <v>0</v>
      </c>
    </row>
    <row r="1653" spans="5:7" x14ac:dyDescent="0.25">
      <c r="E1653" t="s">
        <v>481</v>
      </c>
      <c r="F1653">
        <v>0</v>
      </c>
      <c r="G1653">
        <v>0</v>
      </c>
    </row>
    <row r="1654" spans="5:7" x14ac:dyDescent="0.25">
      <c r="E1654" t="s">
        <v>462</v>
      </c>
      <c r="F1654">
        <v>0</v>
      </c>
      <c r="G1654">
        <v>0</v>
      </c>
    </row>
    <row r="1655" spans="5:7" x14ac:dyDescent="0.25">
      <c r="E1655" t="s">
        <v>497</v>
      </c>
      <c r="F1655">
        <v>0</v>
      </c>
      <c r="G1655">
        <v>0</v>
      </c>
    </row>
    <row r="1656" spans="5:7" x14ac:dyDescent="0.25">
      <c r="E1656" t="s">
        <v>487</v>
      </c>
      <c r="F1656">
        <v>0</v>
      </c>
      <c r="G1656">
        <v>0</v>
      </c>
    </row>
    <row r="1657" spans="5:7" x14ac:dyDescent="0.25">
      <c r="E1657" t="s">
        <v>462</v>
      </c>
      <c r="F1657">
        <v>0</v>
      </c>
      <c r="G1657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228</v>
      </c>
      <c r="R3" t="s">
        <v>220</v>
      </c>
      <c r="S3" t="s">
        <v>221</v>
      </c>
    </row>
    <row r="4" spans="3:20" x14ac:dyDescent="0.25">
      <c r="M4" s="66" t="s">
        <v>207</v>
      </c>
      <c r="N4" s="67" t="s">
        <v>205</v>
      </c>
      <c r="O4" s="67" t="s">
        <v>206</v>
      </c>
      <c r="P4" s="68" t="s">
        <v>209</v>
      </c>
      <c r="R4" s="35" t="s">
        <v>215</v>
      </c>
      <c r="S4" s="17" t="s">
        <v>218</v>
      </c>
      <c r="T4" s="17" t="s">
        <v>217</v>
      </c>
    </row>
    <row r="5" spans="3:20" x14ac:dyDescent="0.25">
      <c r="C5" s="42" t="s">
        <v>227</v>
      </c>
      <c r="D5" s="70">
        <v>20</v>
      </c>
      <c r="M5" s="46" t="s">
        <v>210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211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212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213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214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216</v>
      </c>
      <c r="I12" s="67" t="s">
        <v>205</v>
      </c>
      <c r="J12" s="68" t="s">
        <v>206</v>
      </c>
      <c r="K12" s="68" t="s">
        <v>219</v>
      </c>
      <c r="Q12" s="42" t="s">
        <v>222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78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223</v>
      </c>
    </row>
    <row r="14" spans="3:20" x14ac:dyDescent="0.25">
      <c r="H14" s="46" t="s">
        <v>78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79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79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133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86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224</v>
      </c>
    </row>
    <row r="19" spans="8:12" x14ac:dyDescent="0.25">
      <c r="H19" s="49" t="s">
        <v>86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91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91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92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92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84</v>
      </c>
      <c r="I24" s="53">
        <v>60</v>
      </c>
      <c r="J24" s="54">
        <f t="shared" si="0"/>
        <v>20</v>
      </c>
      <c r="K24" s="54">
        <f>$I$41/$I$24</f>
        <v>1.5</v>
      </c>
      <c r="L24" t="s">
        <v>225</v>
      </c>
    </row>
    <row r="25" spans="8:12" x14ac:dyDescent="0.25">
      <c r="H25" s="52" t="s">
        <v>98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99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99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99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88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88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88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89</v>
      </c>
      <c r="I32" s="56">
        <v>70</v>
      </c>
      <c r="J32" s="57">
        <f>$D$5</f>
        <v>20</v>
      </c>
      <c r="K32" s="57">
        <f>$I$41/$I$32</f>
        <v>1.2857142857142858</v>
      </c>
      <c r="L32" t="s">
        <v>226</v>
      </c>
    </row>
    <row r="33" spans="8:11" x14ac:dyDescent="0.25">
      <c r="H33" s="55" t="s">
        <v>126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125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124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123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122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82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100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87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116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132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208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101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112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113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114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115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90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131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130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Entities</vt:lpstr>
      <vt:lpstr>Dragons</vt:lpstr>
      <vt:lpstr>Progression</vt:lpstr>
      <vt:lpstr>DATA_DRAGONS_CONTENT</vt:lpstr>
      <vt:lpstr>DATA_SCENES_UNITY_1</vt:lpstr>
      <vt:lpstr>DATA_SCENES_UNITY_2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2017-05-30T06:59:19Z</dcterms:modified>
</cp:coreProperties>
</file>